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8130" tabRatio="601" activeTab="2"/>
  </bookViews>
  <sheets>
    <sheet name="SALIENTES" sheetId="1" r:id="rId1"/>
    <sheet name="RECUENTO POR AÑO" sheetId="2" r:id="rId2"/>
    <sheet name="RECUENTO FINAL SALIENTES" sheetId="3" r:id="rId3"/>
    <sheet name="Graficas Salientes" sheetId="6" r:id="rId4"/>
    <sheet name="ENTRANTRES" sheetId="4" r:id="rId5"/>
    <sheet name="RECUENTO POR AÑO " sheetId="7" r:id="rId6"/>
    <sheet name="RECUENTO FINAL ENTRANTES" sheetId="8" r:id="rId7"/>
    <sheet name="GRAFICAS ENTRANTES" sheetId="9" r:id="rId8"/>
  </sheets>
  <definedNames>
    <definedName name="_xlnm._FilterDatabase" localSheetId="4" hidden="1">ENTRANTRES!$A$1:$L$219</definedName>
    <definedName name="_xlnm._FilterDatabase" localSheetId="0" hidden="1">SALIENTES!$A$1:$L$632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3" i="2" l="1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12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190" i="2"/>
  <c r="K11" i="8" l="1"/>
  <c r="L10" i="3"/>
  <c r="L9" i="3"/>
  <c r="L8" i="3"/>
  <c r="L7" i="3"/>
  <c r="L6" i="3"/>
  <c r="L5" i="3"/>
  <c r="L4" i="3"/>
  <c r="L3" i="3"/>
  <c r="I8" i="3"/>
  <c r="I7" i="3"/>
  <c r="I6" i="3"/>
  <c r="I5" i="3"/>
  <c r="I4" i="3"/>
  <c r="I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E33" i="8" l="1"/>
  <c r="H8" i="8"/>
  <c r="B15" i="8"/>
  <c r="L146" i="7"/>
  <c r="L147" i="7"/>
  <c r="L148" i="7"/>
  <c r="K149" i="7"/>
  <c r="L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H161" i="7"/>
  <c r="I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E165" i="7"/>
  <c r="F145" i="7"/>
  <c r="C154" i="7"/>
  <c r="C146" i="7"/>
  <c r="C147" i="7"/>
  <c r="C148" i="7"/>
  <c r="C149" i="7"/>
  <c r="C150" i="7"/>
  <c r="C151" i="7"/>
  <c r="C152" i="7"/>
  <c r="C153" i="7"/>
  <c r="C145" i="7"/>
  <c r="B154" i="7"/>
  <c r="K129" i="7"/>
  <c r="L127" i="7"/>
  <c r="L128" i="7"/>
  <c r="L126" i="7"/>
  <c r="H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26" i="7"/>
  <c r="E142" i="7"/>
  <c r="B132" i="7"/>
  <c r="C127" i="7"/>
  <c r="C128" i="7"/>
  <c r="C129" i="7"/>
  <c r="C130" i="7"/>
  <c r="C131" i="7"/>
  <c r="C126" i="7"/>
  <c r="L110" i="7"/>
  <c r="L111" i="7"/>
  <c r="L109" i="7"/>
  <c r="K112" i="7"/>
  <c r="H120" i="7"/>
  <c r="I110" i="7"/>
  <c r="I111" i="7"/>
  <c r="I112" i="7"/>
  <c r="I113" i="7"/>
  <c r="I114" i="7"/>
  <c r="I115" i="7"/>
  <c r="I116" i="7"/>
  <c r="I117" i="7"/>
  <c r="I118" i="7"/>
  <c r="I119" i="7"/>
  <c r="I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09" i="7"/>
  <c r="E123" i="7"/>
  <c r="C110" i="7"/>
  <c r="C111" i="7"/>
  <c r="C112" i="7"/>
  <c r="C113" i="7"/>
  <c r="C114" i="7"/>
  <c r="C115" i="7"/>
  <c r="C109" i="7"/>
  <c r="B116" i="7"/>
  <c r="L96" i="7"/>
  <c r="L97" i="7"/>
  <c r="L95" i="7"/>
  <c r="L98" i="7" s="1"/>
  <c r="K98" i="7"/>
  <c r="I105" i="7"/>
  <c r="I106" i="7"/>
  <c r="I104" i="7"/>
  <c r="I103" i="7"/>
  <c r="I102" i="7"/>
  <c r="I101" i="7"/>
  <c r="I100" i="7"/>
  <c r="I99" i="7"/>
  <c r="I98" i="7"/>
  <c r="I97" i="7"/>
  <c r="I96" i="7"/>
  <c r="I95" i="7"/>
  <c r="F96" i="7"/>
  <c r="F97" i="7"/>
  <c r="F98" i="7"/>
  <c r="F99" i="7"/>
  <c r="F100" i="7"/>
  <c r="F101" i="7"/>
  <c r="F102" i="7"/>
  <c r="F103" i="7"/>
  <c r="F104" i="7"/>
  <c r="F105" i="7"/>
  <c r="F95" i="7"/>
  <c r="E106" i="7"/>
  <c r="C96" i="7"/>
  <c r="C97" i="7"/>
  <c r="C98" i="7"/>
  <c r="C99" i="7"/>
  <c r="C100" i="7"/>
  <c r="C101" i="7"/>
  <c r="C95" i="7"/>
  <c r="B102" i="7"/>
  <c r="L86" i="7"/>
  <c r="L87" i="7"/>
  <c r="L85" i="7"/>
  <c r="K88" i="7"/>
  <c r="I86" i="7"/>
  <c r="I87" i="7"/>
  <c r="I88" i="7"/>
  <c r="I89" i="7"/>
  <c r="I90" i="7"/>
  <c r="I91" i="7"/>
  <c r="I85" i="7"/>
  <c r="H92" i="7"/>
  <c r="F86" i="7"/>
  <c r="F87" i="7"/>
  <c r="F88" i="7"/>
  <c r="F89" i="7"/>
  <c r="F90" i="7"/>
  <c r="F91" i="7"/>
  <c r="F85" i="7"/>
  <c r="E92" i="7"/>
  <c r="C86" i="7"/>
  <c r="C87" i="7"/>
  <c r="C88" i="7"/>
  <c r="C85" i="7"/>
  <c r="B89" i="7"/>
  <c r="L79" i="7"/>
  <c r="L80" i="7"/>
  <c r="L78" i="7"/>
  <c r="K81" i="7"/>
  <c r="H82" i="7"/>
  <c r="I81" i="7"/>
  <c r="I80" i="7"/>
  <c r="I79" i="7"/>
  <c r="I78" i="7"/>
  <c r="E82" i="7"/>
  <c r="F81" i="7"/>
  <c r="F80" i="7"/>
  <c r="F79" i="7"/>
  <c r="F78" i="7"/>
  <c r="B82" i="7"/>
  <c r="C79" i="7"/>
  <c r="C80" i="7"/>
  <c r="C81" i="7"/>
  <c r="C78" i="7"/>
  <c r="L65" i="7"/>
  <c r="L66" i="7"/>
  <c r="L64" i="7"/>
  <c r="K67" i="7"/>
  <c r="I65" i="7"/>
  <c r="I66" i="7"/>
  <c r="I67" i="7"/>
  <c r="I68" i="7"/>
  <c r="I69" i="7"/>
  <c r="I70" i="7"/>
  <c r="I64" i="7"/>
  <c r="H71" i="7"/>
  <c r="F65" i="7"/>
  <c r="F66" i="7"/>
  <c r="F67" i="7"/>
  <c r="F68" i="7"/>
  <c r="F69" i="7"/>
  <c r="F70" i="7"/>
  <c r="F71" i="7"/>
  <c r="F72" i="7"/>
  <c r="F73" i="7"/>
  <c r="F74" i="7"/>
  <c r="F64" i="7"/>
  <c r="E75" i="7"/>
  <c r="B70" i="7"/>
  <c r="C65" i="7"/>
  <c r="C66" i="7"/>
  <c r="C67" i="7"/>
  <c r="C68" i="7"/>
  <c r="C69" i="7"/>
  <c r="C64" i="7"/>
  <c r="K61" i="7"/>
  <c r="L60" i="7"/>
  <c r="L59" i="7"/>
  <c r="L58" i="7"/>
  <c r="L57" i="7"/>
  <c r="L56" i="7"/>
  <c r="L55" i="7"/>
  <c r="L54" i="7"/>
  <c r="H61" i="7"/>
  <c r="I60" i="7"/>
  <c r="I59" i="7"/>
  <c r="I58" i="7"/>
  <c r="I57" i="7"/>
  <c r="I56" i="7"/>
  <c r="I55" i="7"/>
  <c r="I54" i="7"/>
  <c r="F55" i="7"/>
  <c r="F56" i="7"/>
  <c r="F57" i="7"/>
  <c r="F58" i="7"/>
  <c r="F59" i="7"/>
  <c r="F60" i="7"/>
  <c r="F54" i="7"/>
  <c r="E61" i="7"/>
  <c r="C55" i="7"/>
  <c r="C56" i="7"/>
  <c r="C57" i="7"/>
  <c r="C58" i="7"/>
  <c r="C54" i="7"/>
  <c r="B59" i="7"/>
  <c r="L46" i="7"/>
  <c r="L45" i="7"/>
  <c r="L44" i="7"/>
  <c r="K50" i="7"/>
  <c r="I45" i="7"/>
  <c r="I46" i="7"/>
  <c r="I47" i="7"/>
  <c r="I48" i="7"/>
  <c r="I44" i="7"/>
  <c r="H50" i="7"/>
  <c r="F45" i="7"/>
  <c r="F46" i="7"/>
  <c r="F47" i="7"/>
  <c r="F48" i="7"/>
  <c r="F49" i="7"/>
  <c r="F50" i="7"/>
  <c r="F44" i="7"/>
  <c r="E51" i="7"/>
  <c r="C45" i="7"/>
  <c r="C46" i="7"/>
  <c r="C47" i="7"/>
  <c r="C48" i="7"/>
  <c r="C49" i="7"/>
  <c r="C44" i="7"/>
  <c r="B50" i="7"/>
  <c r="I7" i="8" l="1"/>
  <c r="I6" i="8"/>
  <c r="I5" i="8"/>
  <c r="I4" i="8"/>
  <c r="I3" i="8"/>
  <c r="L10" i="8"/>
  <c r="L9" i="8"/>
  <c r="L8" i="8"/>
  <c r="L7" i="8"/>
  <c r="L5" i="8"/>
  <c r="L4" i="8"/>
  <c r="L3" i="8"/>
  <c r="L6" i="8"/>
  <c r="F29" i="8"/>
  <c r="F21" i="8"/>
  <c r="F13" i="8"/>
  <c r="F5" i="8"/>
  <c r="F28" i="8"/>
  <c r="F20" i="8"/>
  <c r="F12" i="8"/>
  <c r="F4" i="8"/>
  <c r="F27" i="8"/>
  <c r="F19" i="8"/>
  <c r="F11" i="8"/>
  <c r="F3" i="8"/>
  <c r="F26" i="8"/>
  <c r="F18" i="8"/>
  <c r="F10" i="8"/>
  <c r="F17" i="8"/>
  <c r="F9" i="8"/>
  <c r="F32" i="8"/>
  <c r="F24" i="8"/>
  <c r="F16" i="8"/>
  <c r="F8" i="8"/>
  <c r="F31" i="8"/>
  <c r="F23" i="8"/>
  <c r="F15" i="8"/>
  <c r="F7" i="8"/>
  <c r="F30" i="8"/>
  <c r="F22" i="8"/>
  <c r="F14" i="8"/>
  <c r="F6" i="8"/>
  <c r="F25" i="8"/>
  <c r="C9" i="8"/>
  <c r="C8" i="8"/>
  <c r="C7" i="8"/>
  <c r="C14" i="8"/>
  <c r="C6" i="8"/>
  <c r="C5" i="8"/>
  <c r="C12" i="8"/>
  <c r="C4" i="8"/>
  <c r="C11" i="8"/>
  <c r="C3" i="8"/>
  <c r="C10" i="8"/>
  <c r="C13" i="8"/>
  <c r="L149" i="7"/>
  <c r="I161" i="7"/>
  <c r="F165" i="7"/>
  <c r="L129" i="7"/>
  <c r="I141" i="7"/>
  <c r="F142" i="7"/>
  <c r="C132" i="7"/>
  <c r="L112" i="7"/>
  <c r="C116" i="7"/>
  <c r="I120" i="7"/>
  <c r="F123" i="7"/>
  <c r="F92" i="7"/>
  <c r="I92" i="7"/>
  <c r="L81" i="7"/>
  <c r="L88" i="7"/>
  <c r="I61" i="7"/>
  <c r="I71" i="7"/>
  <c r="L67" i="7"/>
  <c r="F106" i="7"/>
  <c r="C102" i="7"/>
  <c r="C89" i="7"/>
  <c r="I82" i="7"/>
  <c r="F82" i="7"/>
  <c r="C82" i="7"/>
  <c r="F75" i="7"/>
  <c r="C70" i="7"/>
  <c r="L61" i="7"/>
  <c r="F61" i="7"/>
  <c r="C59" i="7"/>
  <c r="L50" i="7"/>
  <c r="I50" i="7"/>
  <c r="F51" i="7"/>
  <c r="C50" i="7"/>
  <c r="L35" i="7"/>
  <c r="L36" i="7"/>
  <c r="L34" i="7"/>
  <c r="K37" i="7"/>
  <c r="H39" i="7"/>
  <c r="I38" i="7"/>
  <c r="I35" i="7"/>
  <c r="I36" i="7"/>
  <c r="I37" i="7"/>
  <c r="I34" i="7"/>
  <c r="F35" i="7"/>
  <c r="F36" i="7"/>
  <c r="F37" i="7"/>
  <c r="F38" i="7"/>
  <c r="F39" i="7"/>
  <c r="F40" i="7"/>
  <c r="F34" i="7"/>
  <c r="E41" i="7"/>
  <c r="C35" i="7"/>
  <c r="C36" i="7"/>
  <c r="C37" i="7"/>
  <c r="C34" i="7"/>
  <c r="B38" i="7"/>
  <c r="L27" i="7"/>
  <c r="L28" i="7"/>
  <c r="L26" i="7"/>
  <c r="L30" i="7" s="1"/>
  <c r="K30" i="7"/>
  <c r="H30" i="7"/>
  <c r="I27" i="7"/>
  <c r="I28" i="7"/>
  <c r="I29" i="7"/>
  <c r="I26" i="7"/>
  <c r="F27" i="7"/>
  <c r="F28" i="7"/>
  <c r="F29" i="7"/>
  <c r="F30" i="7"/>
  <c r="F26" i="7"/>
  <c r="E31" i="7"/>
  <c r="C27" i="7"/>
  <c r="C28" i="7"/>
  <c r="C29" i="7"/>
  <c r="C26" i="7"/>
  <c r="B30" i="7"/>
  <c r="I16" i="7"/>
  <c r="I17" i="7"/>
  <c r="I15" i="7"/>
  <c r="H18" i="7"/>
  <c r="F16" i="7"/>
  <c r="F15" i="7"/>
  <c r="F17" i="7" s="1"/>
  <c r="E17" i="7"/>
  <c r="C16" i="7"/>
  <c r="C15" i="7"/>
  <c r="B17" i="7"/>
  <c r="L11" i="8" l="1"/>
  <c r="F33" i="8"/>
  <c r="C15" i="8"/>
  <c r="I8" i="8"/>
  <c r="I18" i="7"/>
  <c r="F31" i="7"/>
  <c r="I30" i="7"/>
  <c r="C30" i="7"/>
  <c r="C17" i="7"/>
  <c r="F41" i="7"/>
  <c r="L37" i="7"/>
  <c r="I39" i="7"/>
  <c r="C38" i="7"/>
  <c r="K11" i="3"/>
  <c r="H9" i="3"/>
  <c r="L11" i="3" l="1"/>
  <c r="I9" i="3" l="1"/>
  <c r="E50" i="3"/>
  <c r="B30" i="3"/>
  <c r="K145" i="2"/>
  <c r="K136" i="2"/>
  <c r="L135" i="2" s="1"/>
  <c r="K127" i="2"/>
  <c r="L124" i="2" s="1"/>
  <c r="K118" i="2"/>
  <c r="L114" i="2" s="1"/>
  <c r="K109" i="2"/>
  <c r="L108" i="2" s="1"/>
  <c r="K100" i="2"/>
  <c r="L99" i="2" s="1"/>
  <c r="K91" i="2"/>
  <c r="L90" i="2" s="1"/>
  <c r="K82" i="2"/>
  <c r="L81" i="2" s="1"/>
  <c r="K73" i="2"/>
  <c r="L71" i="2" s="1"/>
  <c r="K64" i="2"/>
  <c r="L59" i="2" s="1"/>
  <c r="K55" i="2"/>
  <c r="L51" i="2" s="1"/>
  <c r="K46" i="2"/>
  <c r="L41" i="2" s="1"/>
  <c r="K37" i="2"/>
  <c r="L31" i="2" s="1"/>
  <c r="K28" i="2"/>
  <c r="L27" i="2" s="1"/>
  <c r="K19" i="2"/>
  <c r="L18" i="2" s="1"/>
  <c r="K10" i="2"/>
  <c r="L8" i="2" s="1"/>
  <c r="F29" i="3" l="1"/>
  <c r="F21" i="3"/>
  <c r="F13" i="3"/>
  <c r="F8" i="3"/>
  <c r="F7" i="3"/>
  <c r="F36" i="3"/>
  <c r="F28" i="3"/>
  <c r="F20" i="3"/>
  <c r="F12" i="3"/>
  <c r="F9" i="3"/>
  <c r="F26" i="3"/>
  <c r="F25" i="3"/>
  <c r="F32" i="3"/>
  <c r="F16" i="3"/>
  <c r="F3" i="3"/>
  <c r="F23" i="3"/>
  <c r="F6" i="3"/>
  <c r="F22" i="3"/>
  <c r="F35" i="3"/>
  <c r="F27" i="3"/>
  <c r="F19" i="3"/>
  <c r="F11" i="3"/>
  <c r="F34" i="3"/>
  <c r="F18" i="3"/>
  <c r="F10" i="3"/>
  <c r="F17" i="3"/>
  <c r="F4" i="3"/>
  <c r="F24" i="3"/>
  <c r="F5" i="3"/>
  <c r="F31" i="3"/>
  <c r="F15" i="3"/>
  <c r="F30" i="3"/>
  <c r="F33" i="3"/>
  <c r="F14" i="3"/>
  <c r="C29" i="3"/>
  <c r="C21" i="3"/>
  <c r="C13" i="3"/>
  <c r="C5" i="3"/>
  <c r="C27" i="3"/>
  <c r="C11" i="3"/>
  <c r="C26" i="3"/>
  <c r="C18" i="3"/>
  <c r="C17" i="3"/>
  <c r="C16" i="3"/>
  <c r="C23" i="3"/>
  <c r="C15" i="3"/>
  <c r="C14" i="3"/>
  <c r="C28" i="3"/>
  <c r="C20" i="3"/>
  <c r="C12" i="3"/>
  <c r="C4" i="3"/>
  <c r="C19" i="3"/>
  <c r="C3" i="3"/>
  <c r="C10" i="3"/>
  <c r="C24" i="3"/>
  <c r="C8" i="3"/>
  <c r="C7" i="3"/>
  <c r="C6" i="3"/>
  <c r="C25" i="3"/>
  <c r="C9" i="3"/>
  <c r="C22" i="3"/>
  <c r="L144" i="2"/>
  <c r="L139" i="2"/>
  <c r="L140" i="2"/>
  <c r="L141" i="2"/>
  <c r="L142" i="2"/>
  <c r="L104" i="2"/>
  <c r="L143" i="2"/>
  <c r="L145" i="2" s="1"/>
  <c r="L105" i="2"/>
  <c r="L106" i="2"/>
  <c r="L87" i="2"/>
  <c r="L86" i="2"/>
  <c r="L97" i="2"/>
  <c r="L98" i="2"/>
  <c r="L94" i="2"/>
  <c r="L95" i="2"/>
  <c r="L96" i="2"/>
  <c r="L88" i="2"/>
  <c r="L89" i="2"/>
  <c r="L85" i="2"/>
  <c r="L131" i="2"/>
  <c r="L133" i="2"/>
  <c r="L130" i="2"/>
  <c r="L132" i="2"/>
  <c r="L134" i="2"/>
  <c r="L125" i="2"/>
  <c r="L122" i="2"/>
  <c r="L123" i="2"/>
  <c r="L126" i="2"/>
  <c r="L121" i="2"/>
  <c r="L112" i="2"/>
  <c r="L113" i="2"/>
  <c r="L115" i="2"/>
  <c r="L116" i="2"/>
  <c r="L117" i="2"/>
  <c r="L107" i="2"/>
  <c r="L103" i="2"/>
  <c r="L77" i="2"/>
  <c r="L79" i="2"/>
  <c r="L80" i="2"/>
  <c r="L76" i="2"/>
  <c r="L78" i="2"/>
  <c r="L72" i="2"/>
  <c r="L67" i="2"/>
  <c r="L69" i="2"/>
  <c r="L70" i="2"/>
  <c r="L68" i="2"/>
  <c r="L60" i="2"/>
  <c r="L62" i="2"/>
  <c r="L63" i="2"/>
  <c r="L61" i="2"/>
  <c r="L58" i="2"/>
  <c r="L53" i="2"/>
  <c r="L49" i="2"/>
  <c r="L50" i="2"/>
  <c r="L52" i="2"/>
  <c r="L54" i="2"/>
  <c r="L42" i="2"/>
  <c r="L43" i="2"/>
  <c r="L44" i="2"/>
  <c r="L45" i="2"/>
  <c r="L40" i="2"/>
  <c r="L32" i="2"/>
  <c r="L33" i="2"/>
  <c r="L34" i="2"/>
  <c r="L35" i="2"/>
  <c r="L36" i="2"/>
  <c r="L22" i="2"/>
  <c r="L23" i="2"/>
  <c r="L24" i="2"/>
  <c r="L25" i="2"/>
  <c r="L26" i="2"/>
  <c r="L13" i="2"/>
  <c r="L14" i="2"/>
  <c r="L15" i="2"/>
  <c r="L16" i="2"/>
  <c r="L17" i="2"/>
  <c r="L4" i="2"/>
  <c r="L5" i="2"/>
  <c r="L7" i="2"/>
  <c r="L9" i="2"/>
  <c r="L6" i="2"/>
  <c r="H58" i="4"/>
  <c r="C30" i="3" l="1"/>
  <c r="F50" i="3"/>
  <c r="L37" i="2"/>
  <c r="L109" i="2"/>
  <c r="L127" i="2"/>
  <c r="L136" i="2"/>
  <c r="L118" i="2"/>
  <c r="L91" i="2"/>
  <c r="L100" i="2"/>
  <c r="L82" i="2"/>
  <c r="L73" i="2"/>
  <c r="L64" i="2"/>
  <c r="L55" i="2"/>
  <c r="L46" i="2"/>
  <c r="L28" i="2"/>
  <c r="L19" i="2"/>
  <c r="L10" i="2"/>
  <c r="H84" i="4"/>
  <c r="H83" i="4"/>
  <c r="H82" i="4"/>
  <c r="H81" i="4"/>
  <c r="H80" i="4"/>
  <c r="H79" i="4"/>
  <c r="H78" i="4"/>
  <c r="H77" i="4"/>
  <c r="H76" i="4"/>
  <c r="H75" i="4"/>
  <c r="H74" i="4"/>
  <c r="H72" i="4"/>
  <c r="H71" i="4"/>
  <c r="H70" i="4"/>
  <c r="H69" i="4"/>
  <c r="H67" i="4"/>
  <c r="H66" i="4"/>
  <c r="H65" i="4"/>
  <c r="H64" i="4"/>
  <c r="H63" i="4"/>
  <c r="H62" i="4"/>
  <c r="H61" i="4"/>
  <c r="H60" i="4"/>
  <c r="H59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2" i="4"/>
  <c r="H41" i="4"/>
  <c r="H40" i="4"/>
  <c r="H39" i="4"/>
  <c r="H36" i="4"/>
  <c r="H35" i="4"/>
  <c r="H34" i="4"/>
  <c r="H33" i="4"/>
  <c r="H31" i="4"/>
  <c r="H30" i="4"/>
  <c r="H29" i="4"/>
  <c r="H28" i="4"/>
  <c r="H27" i="4"/>
  <c r="H26" i="4"/>
  <c r="H25" i="4"/>
  <c r="H24" i="4"/>
  <c r="H23" i="4"/>
  <c r="H22" i="4"/>
  <c r="H20" i="4"/>
  <c r="H19" i="4"/>
  <c r="H16" i="4"/>
  <c r="H15" i="4"/>
  <c r="H13" i="4"/>
  <c r="H12" i="4"/>
  <c r="H10" i="4"/>
  <c r="H9" i="4"/>
  <c r="H8" i="4"/>
  <c r="H7" i="4"/>
  <c r="H5" i="4"/>
  <c r="H3" i="4"/>
  <c r="I181" i="2" l="1"/>
  <c r="I179" i="2"/>
  <c r="H187" i="2"/>
  <c r="I172" i="2"/>
  <c r="I173" i="2"/>
  <c r="I174" i="2"/>
  <c r="I175" i="2"/>
  <c r="I176" i="2"/>
  <c r="I177" i="2"/>
  <c r="I178" i="2"/>
  <c r="I180" i="2"/>
  <c r="I182" i="2"/>
  <c r="I183" i="2"/>
  <c r="I184" i="2"/>
  <c r="I185" i="2"/>
  <c r="I186" i="2"/>
  <c r="I171" i="2"/>
  <c r="I187" i="2" l="1"/>
  <c r="H168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52" i="2"/>
  <c r="H149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34" i="2"/>
  <c r="H131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09" i="2"/>
  <c r="H106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81" i="2"/>
  <c r="H78" i="2"/>
  <c r="I69" i="2"/>
  <c r="I70" i="2"/>
  <c r="I71" i="2"/>
  <c r="I72" i="2"/>
  <c r="I73" i="2"/>
  <c r="I74" i="2"/>
  <c r="I75" i="2"/>
  <c r="I76" i="2"/>
  <c r="I77" i="2"/>
  <c r="I68" i="2"/>
  <c r="H65" i="2"/>
  <c r="I55" i="2"/>
  <c r="I56" i="2"/>
  <c r="I57" i="2"/>
  <c r="I58" i="2"/>
  <c r="I59" i="2"/>
  <c r="I60" i="2"/>
  <c r="I61" i="2"/>
  <c r="I62" i="2"/>
  <c r="I63" i="2"/>
  <c r="I64" i="2"/>
  <c r="I54" i="2"/>
  <c r="H51" i="2"/>
  <c r="I43" i="2"/>
  <c r="I44" i="2"/>
  <c r="I45" i="2"/>
  <c r="I46" i="2"/>
  <c r="I47" i="2"/>
  <c r="I48" i="2"/>
  <c r="I49" i="2"/>
  <c r="I50" i="2"/>
  <c r="I42" i="2"/>
  <c r="H39" i="2"/>
  <c r="I34" i="2"/>
  <c r="I35" i="2"/>
  <c r="I36" i="2"/>
  <c r="I37" i="2"/>
  <c r="I38" i="2"/>
  <c r="I33" i="2"/>
  <c r="I27" i="2"/>
  <c r="I28" i="2"/>
  <c r="I29" i="2"/>
  <c r="I26" i="2"/>
  <c r="H30" i="2"/>
  <c r="I21" i="2"/>
  <c r="I22" i="2"/>
  <c r="I20" i="2"/>
  <c r="H23" i="2"/>
  <c r="I14" i="2"/>
  <c r="I15" i="2"/>
  <c r="I16" i="2"/>
  <c r="I13" i="2"/>
  <c r="H17" i="2"/>
  <c r="I9" i="2"/>
  <c r="I10" i="2" s="1"/>
  <c r="I5" i="2"/>
  <c r="I4" i="2"/>
  <c r="H10" i="2"/>
  <c r="H6" i="2"/>
  <c r="H231" i="2"/>
  <c r="H209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270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11" i="2"/>
  <c r="E342" i="2"/>
  <c r="E308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37" i="2"/>
  <c r="E267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09" i="2"/>
  <c r="E23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184" i="2"/>
  <c r="E206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54" i="2"/>
  <c r="E181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E151" i="2"/>
  <c r="F122" i="2"/>
  <c r="F123" i="2"/>
  <c r="F121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04" i="2"/>
  <c r="E118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79" i="2"/>
  <c r="E101" i="2"/>
  <c r="F65" i="2"/>
  <c r="F66" i="2"/>
  <c r="F67" i="2"/>
  <c r="F68" i="2"/>
  <c r="F69" i="2"/>
  <c r="F70" i="2"/>
  <c r="F71" i="2"/>
  <c r="F72" i="2"/>
  <c r="F73" i="2"/>
  <c r="F74" i="2"/>
  <c r="F75" i="2"/>
  <c r="F64" i="2"/>
  <c r="E76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7" i="2"/>
  <c r="E61" i="2"/>
  <c r="F39" i="2"/>
  <c r="F40" i="2"/>
  <c r="F41" i="2"/>
  <c r="F42" i="2"/>
  <c r="F43" i="2"/>
  <c r="F38" i="2"/>
  <c r="E44" i="2"/>
  <c r="F30" i="2"/>
  <c r="F31" i="2"/>
  <c r="F32" i="2"/>
  <c r="F33" i="2"/>
  <c r="F34" i="2"/>
  <c r="F29" i="2"/>
  <c r="E35" i="2"/>
  <c r="F19" i="2"/>
  <c r="F20" i="2"/>
  <c r="F21" i="2"/>
  <c r="F22" i="2"/>
  <c r="F23" i="2"/>
  <c r="F24" i="2"/>
  <c r="F25" i="2"/>
  <c r="F18" i="2"/>
  <c r="E26" i="2"/>
  <c r="F11" i="2"/>
  <c r="F12" i="2"/>
  <c r="F13" i="2"/>
  <c r="F14" i="2"/>
  <c r="F10" i="2"/>
  <c r="E15" i="2"/>
  <c r="F5" i="2"/>
  <c r="F6" i="2"/>
  <c r="F4" i="2"/>
  <c r="B7" i="2"/>
  <c r="B178" i="2"/>
  <c r="C177" i="2" s="1"/>
  <c r="B166" i="2"/>
  <c r="C162" i="2" s="1"/>
  <c r="I168" i="2" l="1"/>
  <c r="I149" i="2"/>
  <c r="I131" i="2"/>
  <c r="I106" i="2"/>
  <c r="I78" i="2"/>
  <c r="I65" i="2"/>
  <c r="I51" i="2"/>
  <c r="I39" i="2"/>
  <c r="I30" i="2"/>
  <c r="I6" i="2"/>
  <c r="I17" i="2"/>
  <c r="I23" i="2"/>
  <c r="F342" i="2"/>
  <c r="F308" i="2"/>
  <c r="F267" i="2"/>
  <c r="F234" i="2"/>
  <c r="F206" i="2"/>
  <c r="F151" i="2"/>
  <c r="F181" i="2"/>
  <c r="F101" i="2"/>
  <c r="F118" i="2"/>
  <c r="F76" i="2"/>
  <c r="F61" i="2"/>
  <c r="F44" i="2"/>
  <c r="F26" i="2"/>
  <c r="F35" i="2"/>
  <c r="F7" i="2"/>
  <c r="F15" i="2"/>
  <c r="C155" i="2"/>
  <c r="C156" i="2"/>
  <c r="C157" i="2"/>
  <c r="C164" i="2"/>
  <c r="C163" i="2"/>
  <c r="C170" i="2"/>
  <c r="C174" i="2"/>
  <c r="C175" i="2"/>
  <c r="C176" i="2"/>
  <c r="C171" i="2"/>
  <c r="C172" i="2"/>
  <c r="C173" i="2"/>
  <c r="C169" i="2"/>
  <c r="C158" i="2"/>
  <c r="C159" i="2"/>
  <c r="C160" i="2"/>
  <c r="C161" i="2"/>
  <c r="C165" i="2"/>
  <c r="C178" i="2" l="1"/>
  <c r="C166" i="2"/>
  <c r="C4" i="2" l="1"/>
  <c r="B14" i="2"/>
  <c r="C12" i="2" s="1"/>
  <c r="B21" i="2"/>
  <c r="C18" i="2" s="1"/>
  <c r="B29" i="2"/>
  <c r="C24" i="2" s="1"/>
  <c r="B37" i="2"/>
  <c r="C35" i="2" s="1"/>
  <c r="B48" i="2"/>
  <c r="C46" i="2" s="1"/>
  <c r="C51" i="2"/>
  <c r="C52" i="2"/>
  <c r="C53" i="2"/>
  <c r="C54" i="2"/>
  <c r="C55" i="2"/>
  <c r="C56" i="2"/>
  <c r="C57" i="2"/>
  <c r="B58" i="2"/>
  <c r="C61" i="2"/>
  <c r="C62" i="2"/>
  <c r="C63" i="2"/>
  <c r="C64" i="2"/>
  <c r="C65" i="2"/>
  <c r="C66" i="2"/>
  <c r="C67" i="2"/>
  <c r="C68" i="2"/>
  <c r="C69" i="2"/>
  <c r="C70" i="2"/>
  <c r="C71" i="2"/>
  <c r="B72" i="2"/>
  <c r="C75" i="2"/>
  <c r="C76" i="2"/>
  <c r="C77" i="2"/>
  <c r="C78" i="2"/>
  <c r="C79" i="2"/>
  <c r="C80" i="2"/>
  <c r="C81" i="2"/>
  <c r="C82" i="2"/>
  <c r="B83" i="2"/>
  <c r="C86" i="2"/>
  <c r="C87" i="2"/>
  <c r="C88" i="2"/>
  <c r="C89" i="2"/>
  <c r="C90" i="2"/>
  <c r="C91" i="2"/>
  <c r="C92" i="2"/>
  <c r="C93" i="2"/>
  <c r="C94" i="2"/>
  <c r="C95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39" i="2"/>
  <c r="C126" i="2"/>
  <c r="C127" i="2"/>
  <c r="C128" i="2"/>
  <c r="C129" i="2"/>
  <c r="C130" i="2"/>
  <c r="C131" i="2"/>
  <c r="C132" i="2"/>
  <c r="C133" i="2"/>
  <c r="C134" i="2"/>
  <c r="C135" i="2"/>
  <c r="C125" i="2"/>
  <c r="B152" i="2"/>
  <c r="B136" i="2"/>
  <c r="C115" i="2"/>
  <c r="C116" i="2"/>
  <c r="C117" i="2"/>
  <c r="C118" i="2"/>
  <c r="C119" i="2"/>
  <c r="C120" i="2"/>
  <c r="C121" i="2"/>
  <c r="C114" i="2"/>
  <c r="C100" i="2"/>
  <c r="C101" i="2"/>
  <c r="C102" i="2"/>
  <c r="C103" i="2"/>
  <c r="C104" i="2"/>
  <c r="C105" i="2"/>
  <c r="C106" i="2"/>
  <c r="C107" i="2"/>
  <c r="C108" i="2"/>
  <c r="C109" i="2"/>
  <c r="C110" i="2"/>
  <c r="C99" i="2"/>
  <c r="C40" i="2" l="1"/>
  <c r="C58" i="2"/>
  <c r="C28" i="2"/>
  <c r="C45" i="2"/>
  <c r="C44" i="2"/>
  <c r="C26" i="2"/>
  <c r="C19" i="2"/>
  <c r="C47" i="2"/>
  <c r="C17" i="2"/>
  <c r="C43" i="2"/>
  <c r="C25" i="2"/>
  <c r="C11" i="2"/>
  <c r="C72" i="2"/>
  <c r="C20" i="2"/>
  <c r="C83" i="2"/>
  <c r="C27" i="2"/>
  <c r="C42" i="2"/>
  <c r="C34" i="2"/>
  <c r="C10" i="2"/>
  <c r="C33" i="2"/>
  <c r="C5" i="2"/>
  <c r="C41" i="2"/>
  <c r="C32" i="2"/>
  <c r="C13" i="2"/>
  <c r="C36" i="2"/>
  <c r="C6" i="2"/>
  <c r="C152" i="2"/>
  <c r="C96" i="2"/>
  <c r="C136" i="2"/>
  <c r="C111" i="2"/>
  <c r="C122" i="2"/>
  <c r="C7" i="2" l="1"/>
  <c r="C29" i="2"/>
  <c r="C21" i="2"/>
  <c r="C48" i="2"/>
  <c r="C14" i="2"/>
  <c r="C37" i="2"/>
  <c r="B122" i="2" l="1"/>
  <c r="B111" i="2"/>
  <c r="B96" i="2"/>
</calcChain>
</file>

<file path=xl/sharedStrings.xml><?xml version="1.0" encoding="utf-8"?>
<sst xmlns="http://schemas.openxmlformats.org/spreadsheetml/2006/main" count="10467" uniqueCount="2540">
  <si>
    <t>Sem.</t>
  </si>
  <si>
    <t>D.I.</t>
  </si>
  <si>
    <t>Número</t>
  </si>
  <si>
    <t>Primer Nombre</t>
  </si>
  <si>
    <t>Segúndo Nombre</t>
  </si>
  <si>
    <t>Primer Apellido</t>
  </si>
  <si>
    <t>Segúndo Apellido</t>
  </si>
  <si>
    <t>E-mail</t>
  </si>
  <si>
    <t>País de Destino</t>
  </si>
  <si>
    <t>Institución</t>
  </si>
  <si>
    <t>Programa Académico</t>
  </si>
  <si>
    <t>Modalidad</t>
  </si>
  <si>
    <t>2011-1</t>
  </si>
  <si>
    <t>CC</t>
  </si>
  <si>
    <t>ANDREA</t>
  </si>
  <si>
    <t>DEL PILAR</t>
  </si>
  <si>
    <t>CASTRILLON</t>
  </si>
  <si>
    <t>PINEDA</t>
  </si>
  <si>
    <t>andre_castrillon@hotmail.com</t>
  </si>
  <si>
    <t>MÉXICO</t>
  </si>
  <si>
    <t>U. AUTÓNOMA DE TLAXCALA</t>
  </si>
  <si>
    <t>ODONTOLOGÍA</t>
  </si>
  <si>
    <t>CAROLINA</t>
  </si>
  <si>
    <t>VELASQUEZ</t>
  </si>
  <si>
    <t>RAMIREZ</t>
  </si>
  <si>
    <t>veraco24@hotmail.com</t>
  </si>
  <si>
    <t>U. NACIONAL DE ROSARIO</t>
  </si>
  <si>
    <t>MEDICINA</t>
  </si>
  <si>
    <t>Rotación Médica</t>
  </si>
  <si>
    <t>DANIEL</t>
  </si>
  <si>
    <t>ANDRES</t>
  </si>
  <si>
    <t>HERRERA</t>
  </si>
  <si>
    <t>CAMACHO</t>
  </si>
  <si>
    <t>danielherrera50@hotmail.com</t>
  </si>
  <si>
    <t>ARGENTINA</t>
  </si>
  <si>
    <t>INGRID</t>
  </si>
  <si>
    <t>ASTRID</t>
  </si>
  <si>
    <t>CUERVO</t>
  </si>
  <si>
    <t>VILLAMIL</t>
  </si>
  <si>
    <t>ingridcuervo@yahoo.com</t>
  </si>
  <si>
    <t>DI</t>
  </si>
  <si>
    <t>VILLEGAS</t>
  </si>
  <si>
    <t>JIMENEZ</t>
  </si>
  <si>
    <t>andreitav50@hotmail.com</t>
  </si>
  <si>
    <t>ROSSI</t>
  </si>
  <si>
    <t>ISABEL</t>
  </si>
  <si>
    <t>QUINTERO</t>
  </si>
  <si>
    <t>ANGARITA</t>
  </si>
  <si>
    <t>rossi_quero@hotmail.com</t>
  </si>
  <si>
    <t>ESTADOS UNIDOS</t>
  </si>
  <si>
    <t>2011-2</t>
  </si>
  <si>
    <t>FELIPE</t>
  </si>
  <si>
    <t>RODRIGUEZ</t>
  </si>
  <si>
    <t>GALEANO</t>
  </si>
  <si>
    <t>anferoga9@hotmail.com</t>
  </si>
  <si>
    <t>ESPAÑA</t>
  </si>
  <si>
    <t>U. DE SALAMANCA</t>
  </si>
  <si>
    <t>GERMAN</t>
  </si>
  <si>
    <t>ENRIQUE</t>
  </si>
  <si>
    <t>RAMOS</t>
  </si>
  <si>
    <t>RANGEL</t>
  </si>
  <si>
    <t>coronano@hotmail.com</t>
  </si>
  <si>
    <t>JAIME</t>
  </si>
  <si>
    <t>VALERO</t>
  </si>
  <si>
    <t>CARVAJAL</t>
  </si>
  <si>
    <t>jota_terrier@hotmail.com</t>
  </si>
  <si>
    <t>JUAN</t>
  </si>
  <si>
    <t>SEBASTIAN</t>
  </si>
  <si>
    <t>GOMEZ</t>
  </si>
  <si>
    <t>CARDONA</t>
  </si>
  <si>
    <t>jgomez_5@hotmail.com</t>
  </si>
  <si>
    <t>U. DE MIAMI</t>
  </si>
  <si>
    <t>LAURA</t>
  </si>
  <si>
    <t>MELISSA</t>
  </si>
  <si>
    <t>CAMARGO</t>
  </si>
  <si>
    <t>FORERO</t>
  </si>
  <si>
    <t>laura_camargo20@hotmail.com</t>
  </si>
  <si>
    <t>LILIANA</t>
  </si>
  <si>
    <t>BUITRAGO</t>
  </si>
  <si>
    <t>SÁNCHEZ</t>
  </si>
  <si>
    <t>licaro701@hotmail.com</t>
  </si>
  <si>
    <t>NATALIA</t>
  </si>
  <si>
    <t>GODOY</t>
  </si>
  <si>
    <t>CASASBUENAS</t>
  </si>
  <si>
    <t>nat.godoyc@gmail.com</t>
  </si>
  <si>
    <t>FRANCIA</t>
  </si>
  <si>
    <t xml:space="preserve">U. DE PARIS DESCARTES </t>
  </si>
  <si>
    <t>MAYRA</t>
  </si>
  <si>
    <t>ALEJANDRA</t>
  </si>
  <si>
    <t>AREVALO</t>
  </si>
  <si>
    <t>malejandra131@hotmail.com</t>
  </si>
  <si>
    <t>2012-1</t>
  </si>
  <si>
    <t>LEONARDO</t>
  </si>
  <si>
    <t>REYES</t>
  </si>
  <si>
    <t>HURTADO</t>
  </si>
  <si>
    <t>andreyes100@hotmail.com</t>
  </si>
  <si>
    <t>INST. NACIONAL DE PERINATOLOGÍA</t>
  </si>
  <si>
    <t>CATHERINE</t>
  </si>
  <si>
    <t>VILLORIA</t>
  </si>
  <si>
    <t>ROJAS</t>
  </si>
  <si>
    <t>cvilloria88@gmail.com</t>
  </si>
  <si>
    <t>U. DE ALCALÁ</t>
  </si>
  <si>
    <t>DIANA</t>
  </si>
  <si>
    <t>VELEZ</t>
  </si>
  <si>
    <t>ARISTIZABAL</t>
  </si>
  <si>
    <t>dianac_07@hotmail.com</t>
  </si>
  <si>
    <t>HSP. PÚBLICO DE PARIS</t>
  </si>
  <si>
    <t>MANUELA</t>
  </si>
  <si>
    <t>HUERTAS</t>
  </si>
  <si>
    <t>LOPEZ</t>
  </si>
  <si>
    <t>manuelahuertas@hotmail.com</t>
  </si>
  <si>
    <t>U. NACIONAL AUTÓNOMA DE MÉXICO</t>
  </si>
  <si>
    <t>MARIA</t>
  </si>
  <si>
    <t>ORTIZ</t>
  </si>
  <si>
    <t>ANDRADE</t>
  </si>
  <si>
    <t>mariale_ortiz1101@hotmail.com</t>
  </si>
  <si>
    <t>VIVIANA</t>
  </si>
  <si>
    <t>PAOLA</t>
  </si>
  <si>
    <t>BEJARANO</t>
  </si>
  <si>
    <t>MOSQUERA</t>
  </si>
  <si>
    <t>vivi-bejarano@hotmail.com</t>
  </si>
  <si>
    <t>ADMINISTRACIÓN</t>
  </si>
  <si>
    <t>2012-2</t>
  </si>
  <si>
    <t>NOVOA</t>
  </si>
  <si>
    <t>anpiro19@hotmail.com</t>
  </si>
  <si>
    <t>CAMILO</t>
  </si>
  <si>
    <t>MORALES</t>
  </si>
  <si>
    <t>CORDOBA</t>
  </si>
  <si>
    <t>camilomoralesc1@hotmail.com</t>
  </si>
  <si>
    <t>CARLOS</t>
  </si>
  <si>
    <t>CACERES</t>
  </si>
  <si>
    <t>CEDIEL</t>
  </si>
  <si>
    <t>carcacedi@hotmail.com</t>
  </si>
  <si>
    <t>INDIA</t>
  </si>
  <si>
    <t>JULIAN</t>
  </si>
  <si>
    <t>FERNANDO</t>
  </si>
  <si>
    <t>MORA</t>
  </si>
  <si>
    <t>julianmg11@hotmail.com</t>
  </si>
  <si>
    <t>RAMIRO</t>
  </si>
  <si>
    <t>JOSE</t>
  </si>
  <si>
    <t>SOLANO</t>
  </si>
  <si>
    <t>CANDANOZA</t>
  </si>
  <si>
    <t>ramiro_solano25@hotmail.com</t>
  </si>
  <si>
    <t>ROCIO</t>
  </si>
  <si>
    <t>QUIROGA</t>
  </si>
  <si>
    <t>rodquipi@hotmail.com</t>
  </si>
  <si>
    <t>FORMACIÓN MUSICAL</t>
  </si>
  <si>
    <t>GUTIERREZ</t>
  </si>
  <si>
    <t>GIRALDO</t>
  </si>
  <si>
    <t>natisguti@hotmail.com</t>
  </si>
  <si>
    <t>ZIUL</t>
  </si>
  <si>
    <t>YESSENIA</t>
  </si>
  <si>
    <t>PEREZ</t>
  </si>
  <si>
    <t>ziulperez@gmail.com</t>
  </si>
  <si>
    <t>U. DE BUENOS AIRES</t>
  </si>
  <si>
    <t>CE</t>
  </si>
  <si>
    <t>AYLIN</t>
  </si>
  <si>
    <t>ARNAL</t>
  </si>
  <si>
    <t>GONZÁLEZ</t>
  </si>
  <si>
    <t>aagonzalez612@gmail.com</t>
  </si>
  <si>
    <t>GABRIELA</t>
  </si>
  <si>
    <t xml:space="preserve">CONTRERAS </t>
  </si>
  <si>
    <t>PINTO</t>
  </si>
  <si>
    <t>mgabrielacontrerasp@gmail.com</t>
  </si>
  <si>
    <t>YORYANY</t>
  </si>
  <si>
    <t>BUSTAMANTE</t>
  </si>
  <si>
    <t>SERPA</t>
  </si>
  <si>
    <t>yoryi908@hotmail.es</t>
  </si>
  <si>
    <t>ERNESTO</t>
  </si>
  <si>
    <t>NIEVES</t>
  </si>
  <si>
    <t>PINZON</t>
  </si>
  <si>
    <t>ernestonieves1@hotmail.com</t>
  </si>
  <si>
    <t>2013-1</t>
  </si>
  <si>
    <t>AMPARO</t>
  </si>
  <si>
    <t>STEFANNY</t>
  </si>
  <si>
    <t>ROMERO</t>
  </si>
  <si>
    <t>OYUELA</t>
  </si>
  <si>
    <t>stephiromero@hotmail.com</t>
  </si>
  <si>
    <t>MARCELA</t>
  </si>
  <si>
    <t>MORENO</t>
  </si>
  <si>
    <t>SALGADO</t>
  </si>
  <si>
    <t>dianyms3@hotmail.com</t>
  </si>
  <si>
    <t>ANA</t>
  </si>
  <si>
    <t>LONDOÑO</t>
  </si>
  <si>
    <t>RESTREPO</t>
  </si>
  <si>
    <t>anamaria_27_92@hotmail.com</t>
  </si>
  <si>
    <t>EDDIE</t>
  </si>
  <si>
    <t>EMIR</t>
  </si>
  <si>
    <t>PABON</t>
  </si>
  <si>
    <t>SOGAMOSO</t>
  </si>
  <si>
    <t>epabon@unbosque.edu.co</t>
  </si>
  <si>
    <t>U. DE POITIERS</t>
  </si>
  <si>
    <t>JULIANA</t>
  </si>
  <si>
    <t>MENDOZA</t>
  </si>
  <si>
    <t>MANTILLA</t>
  </si>
  <si>
    <t>billulys@hotmail.com</t>
  </si>
  <si>
    <t>U. PARIS DESCARTES</t>
  </si>
  <si>
    <t>LUIS</t>
  </si>
  <si>
    <t>FRANCISCO</t>
  </si>
  <si>
    <t>ACERO</t>
  </si>
  <si>
    <t>PENAGOS</t>
  </si>
  <si>
    <t>fcoacero@gmail.com</t>
  </si>
  <si>
    <t>CHILE</t>
  </si>
  <si>
    <t>U. FINIS TERRAE</t>
  </si>
  <si>
    <t>MAYORGA</t>
  </si>
  <si>
    <t>angel3714@hotmail.com</t>
  </si>
  <si>
    <t>rocio9006@hotmail.com</t>
  </si>
  <si>
    <t>WALTER</t>
  </si>
  <si>
    <t>CHUMBILE</t>
  </si>
  <si>
    <t>OBREGON</t>
  </si>
  <si>
    <t>daniel.chumbile@gmail.com</t>
  </si>
  <si>
    <t>OPTOMETRÍA</t>
  </si>
  <si>
    <t>MICHAEL</t>
  </si>
  <si>
    <t>SAENZ</t>
  </si>
  <si>
    <t>CORREA</t>
  </si>
  <si>
    <t>msaenzcor@gmail.com</t>
  </si>
  <si>
    <t>U. DE OKLAHOMA</t>
  </si>
  <si>
    <t>SARA</t>
  </si>
  <si>
    <t>BAHAMON</t>
  </si>
  <si>
    <t>saradelpilar5@hotmail.com</t>
  </si>
  <si>
    <t>U. INTERNACIONAL DE CATALUNYA</t>
  </si>
  <si>
    <t>2013-2</t>
  </si>
  <si>
    <t>ULLOA</t>
  </si>
  <si>
    <t>camiloulloa.md@gmail.com</t>
  </si>
  <si>
    <t>MURCILLO</t>
  </si>
  <si>
    <t>drdanielrodriguez1@hotmail.com</t>
  </si>
  <si>
    <t>PATRICIA</t>
  </si>
  <si>
    <t>ANZOLA</t>
  </si>
  <si>
    <t>MELO</t>
  </si>
  <si>
    <t>tdiana_15@hotmail.com</t>
  </si>
  <si>
    <t>JOHN</t>
  </si>
  <si>
    <t>DIDIER</t>
  </si>
  <si>
    <t>BARRERO</t>
  </si>
  <si>
    <t>jdmb_691@hotmail.com</t>
  </si>
  <si>
    <t>HONDURAS</t>
  </si>
  <si>
    <t>ÓPTICA POPULAR</t>
  </si>
  <si>
    <t>RICARDO</t>
  </si>
  <si>
    <t>RUIZ</t>
  </si>
  <si>
    <t>CABRERA</t>
  </si>
  <si>
    <t>langhans13@hotmail.com</t>
  </si>
  <si>
    <t>ALBERTO</t>
  </si>
  <si>
    <t xml:space="preserve">RAMOS </t>
  </si>
  <si>
    <t>COLORADO</t>
  </si>
  <si>
    <t>pachito1996@hotmail.com</t>
  </si>
  <si>
    <t>PANAMÁ</t>
  </si>
  <si>
    <t>U. DE PANAMÁ</t>
  </si>
  <si>
    <t xml:space="preserve">NICOLAS </t>
  </si>
  <si>
    <t>BELTRAN</t>
  </si>
  <si>
    <t>bel-nico@hotmail.com</t>
  </si>
  <si>
    <t>ALVARO</t>
  </si>
  <si>
    <t xml:space="preserve">FELIPE </t>
  </si>
  <si>
    <t xml:space="preserve">PATIO </t>
  </si>
  <si>
    <t>pipepatio92@hotmail.com</t>
  </si>
  <si>
    <t xml:space="preserve">ANDRES </t>
  </si>
  <si>
    <t xml:space="preserve">FORERO </t>
  </si>
  <si>
    <t>VEGA</t>
  </si>
  <si>
    <t>andresfo16@gmail.com</t>
  </si>
  <si>
    <t>SANTIAGO</t>
  </si>
  <si>
    <t>CASTRO</t>
  </si>
  <si>
    <t>DIAZ</t>
  </si>
  <si>
    <t>santiagoc_9111@hotmail.com</t>
  </si>
  <si>
    <t>DORALINA</t>
  </si>
  <si>
    <t xml:space="preserve">MOSQUERA </t>
  </si>
  <si>
    <t>dorita1794@hotmail.com</t>
  </si>
  <si>
    <t xml:space="preserve">DAILYN </t>
  </si>
  <si>
    <t>ALONSO</t>
  </si>
  <si>
    <t>MONROY</t>
  </si>
  <si>
    <t>dailinalonso1124@hotmail.com</t>
  </si>
  <si>
    <t xml:space="preserve">CHRISTIAN </t>
  </si>
  <si>
    <t>ALEJANDRO</t>
  </si>
  <si>
    <t>MUÑOZ</t>
  </si>
  <si>
    <t>MARTIN</t>
  </si>
  <si>
    <t>cristian_mmartin@hotmail.com</t>
  </si>
  <si>
    <t>JAIRO</t>
  </si>
  <si>
    <t xml:space="preserve">FABIAN </t>
  </si>
  <si>
    <t>CASTELL</t>
  </si>
  <si>
    <t>fabian_mantilla6@hotmail.com</t>
  </si>
  <si>
    <t xml:space="preserve">VARGAS </t>
  </si>
  <si>
    <t>BURBANO</t>
  </si>
  <si>
    <t>aleja_1493@hotmail.com</t>
  </si>
  <si>
    <t xml:space="preserve">SANDER </t>
  </si>
  <si>
    <t>GUSTAVO</t>
  </si>
  <si>
    <t xml:space="preserve">GONZALEZ </t>
  </si>
  <si>
    <t>GALVIZ</t>
  </si>
  <si>
    <t>sander80tas@hotmail.com</t>
  </si>
  <si>
    <t xml:space="preserve">WILLIAM </t>
  </si>
  <si>
    <t xml:space="preserve">ORTIZ </t>
  </si>
  <si>
    <t>andres_ortiz91@hotmail.com</t>
  </si>
  <si>
    <t>TORRES</t>
  </si>
  <si>
    <t>josej_126@hotmail.com</t>
  </si>
  <si>
    <t>HERSON</t>
  </si>
  <si>
    <t xml:space="preserve">STEVEN </t>
  </si>
  <si>
    <t>PEREIRA</t>
  </si>
  <si>
    <t>moralitos2204@hotmail.com</t>
  </si>
  <si>
    <t>GUISTAVO</t>
  </si>
  <si>
    <t>ADOLFO</t>
  </si>
  <si>
    <t>ROSAS</t>
  </si>
  <si>
    <t>ESCANDON</t>
  </si>
  <si>
    <t>gustavo_uk@hotmail.com</t>
  </si>
  <si>
    <t>JOHANA</t>
  </si>
  <si>
    <t>PAULIN</t>
  </si>
  <si>
    <t xml:space="preserve">BULLA </t>
  </si>
  <si>
    <t>DELGADILLO</t>
  </si>
  <si>
    <t>johana_bullam@outlook.es</t>
  </si>
  <si>
    <t>LADY</t>
  </si>
  <si>
    <t>YURANY</t>
  </si>
  <si>
    <t>yura5420@hotmail.com</t>
  </si>
  <si>
    <t xml:space="preserve">DIEGO </t>
  </si>
  <si>
    <t>MAURICIO</t>
  </si>
  <si>
    <t>MEJIA</t>
  </si>
  <si>
    <t>ESGUERRA</t>
  </si>
  <si>
    <t>diegomejia_8@hotmail.com</t>
  </si>
  <si>
    <t>NATHALY</t>
  </si>
  <si>
    <t>nathsminslu21@hotmail.com</t>
  </si>
  <si>
    <t>ALEX</t>
  </si>
  <si>
    <t>LEGUIZAMO</t>
  </si>
  <si>
    <t>careculomartinez@hotmail.com</t>
  </si>
  <si>
    <t xml:space="preserve">MIGUEL </t>
  </si>
  <si>
    <t xml:space="preserve">ANGEL </t>
  </si>
  <si>
    <t>CHAVARRO</t>
  </si>
  <si>
    <t>APONTE</t>
  </si>
  <si>
    <t>mchavarroa@unbosque.edu.co</t>
  </si>
  <si>
    <t>RUBEN</t>
  </si>
  <si>
    <t>DARIO</t>
  </si>
  <si>
    <t>CHAPARRO</t>
  </si>
  <si>
    <t>rubenherrera_1101@hotmail.com</t>
  </si>
  <si>
    <t>KARINA</t>
  </si>
  <si>
    <t xml:space="preserve">CUERVO </t>
  </si>
  <si>
    <t>dinasty_pink@hotmail.com</t>
  </si>
  <si>
    <t>HUGO</t>
  </si>
  <si>
    <t>MEZA</t>
  </si>
  <si>
    <t>hugoandresmv@gmail.com</t>
  </si>
  <si>
    <t>MANUEL</t>
  </si>
  <si>
    <t>GILLY</t>
  </si>
  <si>
    <t>MATOS</t>
  </si>
  <si>
    <t>manugilly@me.com</t>
  </si>
  <si>
    <t xml:space="preserve">SERGIO </t>
  </si>
  <si>
    <t>PERILLA</t>
  </si>
  <si>
    <t>ricardovp93@hotmail.com</t>
  </si>
  <si>
    <t>ALFONSO</t>
  </si>
  <si>
    <t>GONZALEZ</t>
  </si>
  <si>
    <t>LASSO</t>
  </si>
  <si>
    <t>cristhian0002@hotmail.com</t>
  </si>
  <si>
    <t>PACHECO</t>
  </si>
  <si>
    <t>CASTELLANOS</t>
  </si>
  <si>
    <t>pipo_1445@hotmail.com</t>
  </si>
  <si>
    <t>FONSECA</t>
  </si>
  <si>
    <t>LARA</t>
  </si>
  <si>
    <t>sebas841@hotmail.com</t>
  </si>
  <si>
    <t>U. NACIONAL DEL SUR</t>
  </si>
  <si>
    <t>AMARIS</t>
  </si>
  <si>
    <t>gars.6104@hotmail.com</t>
  </si>
  <si>
    <t>KATHERIN</t>
  </si>
  <si>
    <t>kathecordoba99@hotmail.com</t>
  </si>
  <si>
    <t>BRASIL</t>
  </si>
  <si>
    <t>U. ESTADUAL DE CAMPINAS</t>
  </si>
  <si>
    <t>KATHERINE</t>
  </si>
  <si>
    <t>RENNE</t>
  </si>
  <si>
    <t>MENDEZ</t>
  </si>
  <si>
    <t>VARGAS</t>
  </si>
  <si>
    <t>k-tmv@hotmail.com</t>
  </si>
  <si>
    <t>GARCIA</t>
  </si>
  <si>
    <t>mgarcia104@hotmail.com</t>
  </si>
  <si>
    <t xml:space="preserve">MARÍA </t>
  </si>
  <si>
    <t>ANDROUTSOPOULOS</t>
  </si>
  <si>
    <t>GARINS</t>
  </si>
  <si>
    <t>pachatranka@hotmail.com</t>
  </si>
  <si>
    <t>YORDAN</t>
  </si>
  <si>
    <t>maralyoan@hotmail.com</t>
  </si>
  <si>
    <t>FERNANDA</t>
  </si>
  <si>
    <t>CASTILLO</t>
  </si>
  <si>
    <t>BARROS</t>
  </si>
  <si>
    <t>maf_castillo@hotmail.com</t>
  </si>
  <si>
    <t>INGENIERÍA AMBIENTAL</t>
  </si>
  <si>
    <t>MARTHA</t>
  </si>
  <si>
    <t>TRIVIÑO</t>
  </si>
  <si>
    <t>lilianatrivino0791@hotmail.com</t>
  </si>
  <si>
    <t>U. DEL DESARROLLO</t>
  </si>
  <si>
    <t>MARITZA</t>
  </si>
  <si>
    <t>ESPINOSA</t>
  </si>
  <si>
    <t>AZULA</t>
  </si>
  <si>
    <t>natalita-07@hotmail.com</t>
  </si>
  <si>
    <t>OLGA</t>
  </si>
  <si>
    <t>AMAYA</t>
  </si>
  <si>
    <t>olguillamaya@hotmail.com</t>
  </si>
  <si>
    <t>U. DE PENNSYLVANIA</t>
  </si>
  <si>
    <t>PAULA</t>
  </si>
  <si>
    <t>ENSUEÑO</t>
  </si>
  <si>
    <t>HEREDIA</t>
  </si>
  <si>
    <t>LÓPEZ</t>
  </si>
  <si>
    <t>pahp1984@hotmail.com</t>
  </si>
  <si>
    <t>RODOLFO</t>
  </si>
  <si>
    <t>TRIANA</t>
  </si>
  <si>
    <t>anroro19@hotmail.com</t>
  </si>
  <si>
    <t>INGENIERÍA ELECTRÓNICA</t>
  </si>
  <si>
    <t>WENDY</t>
  </si>
  <si>
    <t>VANESSA</t>
  </si>
  <si>
    <t>PAEZ</t>
  </si>
  <si>
    <t>LEON</t>
  </si>
  <si>
    <t>vanepaez_88@hotmail.com</t>
  </si>
  <si>
    <t>U. DE MONTERREY</t>
  </si>
  <si>
    <t>2014-1</t>
  </si>
  <si>
    <t>LORENA</t>
  </si>
  <si>
    <t>MONTEALEGRE</t>
  </si>
  <si>
    <t>anitapaez_14_09@hotmail.com</t>
  </si>
  <si>
    <t>BONILLA</t>
  </si>
  <si>
    <t>OSORIO</t>
  </si>
  <si>
    <t>mfbonillao@hotmail.com</t>
  </si>
  <si>
    <t>PSIQUIATRÍA</t>
  </si>
  <si>
    <t>LEAÑO</t>
  </si>
  <si>
    <t>car0lea@hotmail.com</t>
  </si>
  <si>
    <t>CATALINA</t>
  </si>
  <si>
    <t>DUQUE</t>
  </si>
  <si>
    <t>catzxd@hotmail.com</t>
  </si>
  <si>
    <t>DISEÑO INDUSTRIAL</t>
  </si>
  <si>
    <t>MURILLO</t>
  </si>
  <si>
    <t>VALENCIA</t>
  </si>
  <si>
    <t>mkata25@hotmail.com</t>
  </si>
  <si>
    <t>PERÚ</t>
  </si>
  <si>
    <t>U. PERUANA CAYETANO HEREDIA</t>
  </si>
  <si>
    <t>CRISTHIAN</t>
  </si>
  <si>
    <t>IVAN</t>
  </si>
  <si>
    <t>SANCHEZ</t>
  </si>
  <si>
    <t>PORRAS</t>
  </si>
  <si>
    <t>navisiri@hotmail.com</t>
  </si>
  <si>
    <t>ARTS ET METIERS</t>
  </si>
  <si>
    <t xml:space="preserve">INGENIERÍA INDUSTRIAL </t>
  </si>
  <si>
    <t>ESCOBAR</t>
  </si>
  <si>
    <t>dani2533@hotmail.com</t>
  </si>
  <si>
    <t>ISABELLA</t>
  </si>
  <si>
    <t>DIEZ</t>
  </si>
  <si>
    <t>isabelladiezj@gmail.com</t>
  </si>
  <si>
    <t>U. AUTÓNOMA DE NUEVO LEÓN</t>
  </si>
  <si>
    <t>JONATHAN</t>
  </si>
  <si>
    <t>jacas_16@hotmail.com</t>
  </si>
  <si>
    <t>PSICOLOGÍA</t>
  </si>
  <si>
    <t>GUILLERMO</t>
  </si>
  <si>
    <t>juan.gutierrez.quintero@gmail.com</t>
  </si>
  <si>
    <t>YECITH</t>
  </si>
  <si>
    <t>DURAN</t>
  </si>
  <si>
    <t>RIVEROS</t>
  </si>
  <si>
    <t>duranjuan.25@gmail.com</t>
  </si>
  <si>
    <t>ABELLA</t>
  </si>
  <si>
    <t>ESCUDERO</t>
  </si>
  <si>
    <t>juliana_abella_93@hotmail.com</t>
  </si>
  <si>
    <t>BARRERA</t>
  </si>
  <si>
    <t>lbarrerar@unbosque.edu.co</t>
  </si>
  <si>
    <t>FERRO</t>
  </si>
  <si>
    <t>lalisha_496@hotmail.com</t>
  </si>
  <si>
    <t>RINCON</t>
  </si>
  <si>
    <t>CIFUENTES</t>
  </si>
  <si>
    <t>laurita1_9009@hotmail.com</t>
  </si>
  <si>
    <t>FAJARDO</t>
  </si>
  <si>
    <t>CABALLERO</t>
  </si>
  <si>
    <t>luisfajardoc1@gmail.com</t>
  </si>
  <si>
    <t>U. NACIONAL DE LANÚS</t>
  </si>
  <si>
    <t>CAMILA</t>
  </si>
  <si>
    <t>JURADO</t>
  </si>
  <si>
    <t>PEÑA</t>
  </si>
  <si>
    <t>cami_jurado1989@hotmail.com</t>
  </si>
  <si>
    <t>SERRANO</t>
  </si>
  <si>
    <t>ma.fe.se@hotmail.com</t>
  </si>
  <si>
    <t>GALINDO</t>
  </si>
  <si>
    <t>BERNAL</t>
  </si>
  <si>
    <t>naticagb17@hotmail.com</t>
  </si>
  <si>
    <t>NICOLE</t>
  </si>
  <si>
    <t>missnichus@hotmail.com</t>
  </si>
  <si>
    <t>NURY</t>
  </si>
  <si>
    <t>DEANTONIO</t>
  </si>
  <si>
    <t>paolita1651@hotmail.com</t>
  </si>
  <si>
    <t>STEFANI</t>
  </si>
  <si>
    <t>NORATO</t>
  </si>
  <si>
    <t>polar1989@hotmail.com</t>
  </si>
  <si>
    <t>vanesaherrerad@hotmail.com</t>
  </si>
  <si>
    <t>YOLANNY</t>
  </si>
  <si>
    <t>LUGO</t>
  </si>
  <si>
    <t>ANGULO</t>
  </si>
  <si>
    <t>wyla_23@hotmail.com</t>
  </si>
  <si>
    <t>ANDREINA</t>
  </si>
  <si>
    <t xml:space="preserve">LIS </t>
  </si>
  <si>
    <t>VALERIO</t>
  </si>
  <si>
    <t>andreinavalerio@hotmail.com</t>
  </si>
  <si>
    <t>ACCONCIAGIOCCO</t>
  </si>
  <si>
    <t>ARDILA</t>
  </si>
  <si>
    <t>andreina.acconciagioco@gmail.com</t>
  </si>
  <si>
    <t>U. PENNSYLVANIA</t>
  </si>
  <si>
    <t>2014-2</t>
  </si>
  <si>
    <t>EDUARDO</t>
  </si>
  <si>
    <t>PANTOJA</t>
  </si>
  <si>
    <t>orito1994@hotmail.com</t>
  </si>
  <si>
    <t>CHILE-ARGENTINA</t>
  </si>
  <si>
    <t>U. DEL DESARROLLO/ U. NAL. DE LANÚS</t>
  </si>
  <si>
    <t>SONIA</t>
  </si>
  <si>
    <t>LUZ</t>
  </si>
  <si>
    <t>MARTÍNEZ</t>
  </si>
  <si>
    <t>soniamartinezjurado@gmail.com</t>
  </si>
  <si>
    <t>FERNÁNDEZ</t>
  </si>
  <si>
    <t>BARRIOS</t>
  </si>
  <si>
    <t>luisbarrios914@hotmail.com</t>
  </si>
  <si>
    <t>SULMA</t>
  </si>
  <si>
    <t>KARIME</t>
  </si>
  <si>
    <t>GÓMEZ</t>
  </si>
  <si>
    <t>RINCÓN</t>
  </si>
  <si>
    <t>sulma.gomez12@hotmail.com</t>
  </si>
  <si>
    <t>ANGIE</t>
  </si>
  <si>
    <t>AYALA</t>
  </si>
  <si>
    <t>katorina.1@hotmail.com</t>
  </si>
  <si>
    <t>MOLINA</t>
  </si>
  <si>
    <t>pollito.9410@hotmail.com</t>
  </si>
  <si>
    <t xml:space="preserve">PABLO </t>
  </si>
  <si>
    <t>RUBIANO</t>
  </si>
  <si>
    <t>SALAZAR</t>
  </si>
  <si>
    <t>juanparubiano1@gmail.com</t>
  </si>
  <si>
    <t>JOSÉ</t>
  </si>
  <si>
    <t>ZARTA</t>
  </si>
  <si>
    <t>alejito_0795@hotmail.com</t>
  </si>
  <si>
    <t>FABIAN</t>
  </si>
  <si>
    <t>GARCÍA</t>
  </si>
  <si>
    <t>HOLGUÍN</t>
  </si>
  <si>
    <t>fabianchodx@yahoo.es</t>
  </si>
  <si>
    <t>LUNA</t>
  </si>
  <si>
    <t>DÍAZ</t>
  </si>
  <si>
    <t>cami_ld@hotmail.com</t>
  </si>
  <si>
    <t>ARNALDO</t>
  </si>
  <si>
    <t>MALDONADO</t>
  </si>
  <si>
    <t>arjoma.mm@gmail.com</t>
  </si>
  <si>
    <t>FUENTES</t>
  </si>
  <si>
    <t>RAMÍREZ</t>
  </si>
  <si>
    <t>sergio_fuentes412@hotmail.com</t>
  </si>
  <si>
    <t>VELÁSQUEZ</t>
  </si>
  <si>
    <t>JOHANNA</t>
  </si>
  <si>
    <t>CAMINO</t>
  </si>
  <si>
    <t>lcamino@unbosque.edu.co</t>
  </si>
  <si>
    <t xml:space="preserve">JUAN </t>
  </si>
  <si>
    <t>juanrojasl98@hotmail.com</t>
  </si>
  <si>
    <t>ARCIA</t>
  </si>
  <si>
    <t>Wilortizar@hotmail.com</t>
  </si>
  <si>
    <t>HALKER</t>
  </si>
  <si>
    <t>hdiazc@unbosque.edu.co</t>
  </si>
  <si>
    <t>ruizks@hotmail.com</t>
  </si>
  <si>
    <t>MARCELO</t>
  </si>
  <si>
    <t>GALÁN</t>
  </si>
  <si>
    <t>CMGR11@HOTMAIL.COM</t>
  </si>
  <si>
    <t>DANIELA</t>
  </si>
  <si>
    <t>HERNÁNDEZ</t>
  </si>
  <si>
    <t>daniela.hernandez.ca@hotmail.com</t>
  </si>
  <si>
    <t>ANDRÉS</t>
  </si>
  <si>
    <t>ESPAÑOL</t>
  </si>
  <si>
    <t>TEATINO</t>
  </si>
  <si>
    <t>andresespa@hotmail.com</t>
  </si>
  <si>
    <t>JAIMES</t>
  </si>
  <si>
    <t>DURÁN</t>
  </si>
  <si>
    <t>christiancamilojaimesduran@hotmail.com</t>
  </si>
  <si>
    <t xml:space="preserve">NATALIA </t>
  </si>
  <si>
    <t>NIÑO</t>
  </si>
  <si>
    <t>natik_0808@hotmail.com</t>
  </si>
  <si>
    <t>m4nu3l_92@hotmail.com</t>
  </si>
  <si>
    <t>ADRIANA</t>
  </si>
  <si>
    <t>ORDOÑEZ</t>
  </si>
  <si>
    <t>adrianapenor@gmail.com</t>
  </si>
  <si>
    <t>DAVID</t>
  </si>
  <si>
    <t>CRUZ</t>
  </si>
  <si>
    <t>AVILA</t>
  </si>
  <si>
    <t>dcruz91@hotmail.com</t>
  </si>
  <si>
    <t>MARQUEZ</t>
  </si>
  <si>
    <t>BERMUDEZ</t>
  </si>
  <si>
    <t>sermarq321@hotmail.com</t>
  </si>
  <si>
    <t>TI</t>
  </si>
  <si>
    <t>BARRAGAN</t>
  </si>
  <si>
    <t>andres.acero9@gmail.com</t>
  </si>
  <si>
    <t>CENTRO UNIVERSITARIO DA FEI</t>
  </si>
  <si>
    <t>EDISSON</t>
  </si>
  <si>
    <t xml:space="preserve">DAVID </t>
  </si>
  <si>
    <t>CAMELO</t>
  </si>
  <si>
    <t>edissondavid07@hotmail.com</t>
  </si>
  <si>
    <t>sebasmendezruiz@hotmail.com</t>
  </si>
  <si>
    <t xml:space="preserve">cami.9118@hotmail.com  </t>
  </si>
  <si>
    <t>TORCOROMA</t>
  </si>
  <si>
    <t xml:space="preserve">andreita_nq@hotmail.com </t>
  </si>
  <si>
    <t xml:space="preserve">MARIA </t>
  </si>
  <si>
    <t xml:space="preserve">PAULA </t>
  </si>
  <si>
    <t>HERNANDEZ</t>
  </si>
  <si>
    <t>CHAVES</t>
  </si>
  <si>
    <t xml:space="preserve">paulitadmc_19@hotmail.com </t>
  </si>
  <si>
    <t>ARMANDO</t>
  </si>
  <si>
    <t>CARDOZO</t>
  </si>
  <si>
    <t xml:space="preserve">diegonzalez.3@hotmail.com </t>
  </si>
  <si>
    <t>CORREDOR</t>
  </si>
  <si>
    <t xml:space="preserve">danielakoko@gmail.com </t>
  </si>
  <si>
    <t>VANEGAS</t>
  </si>
  <si>
    <t>NARVAEZ</t>
  </si>
  <si>
    <t xml:space="preserve">juanvanegas1009@hotmail.com </t>
  </si>
  <si>
    <t>CAROL</t>
  </si>
  <si>
    <t>GIZET</t>
  </si>
  <si>
    <t>MOZO</t>
  </si>
  <si>
    <t xml:space="preserve">carol.r.z1987.2012@gmail.com </t>
  </si>
  <si>
    <t>PERDOMO</t>
  </si>
  <si>
    <t xml:space="preserve">andresperdomo47@hotmail.com </t>
  </si>
  <si>
    <t xml:space="preserve">RICARDO </t>
  </si>
  <si>
    <t>ZAPATA</t>
  </si>
  <si>
    <t xml:space="preserve">iphonedrzp@gmail.com </t>
  </si>
  <si>
    <t>PERALTA</t>
  </si>
  <si>
    <t xml:space="preserve">mapa0411@hotmail.com </t>
  </si>
  <si>
    <t>BRIAN</t>
  </si>
  <si>
    <t>ARIAS</t>
  </si>
  <si>
    <t>VIDALES</t>
  </si>
  <si>
    <t xml:space="preserve">bradavi_123@hotmail.com </t>
  </si>
  <si>
    <t>PEDRO</t>
  </si>
  <si>
    <t xml:space="preserve">CHACÓN </t>
  </si>
  <si>
    <t>RIVERO</t>
  </si>
  <si>
    <t xml:space="preserve">mkpedroc@gmail.com </t>
  </si>
  <si>
    <t xml:space="preserve">anroro19@hotmail.com </t>
  </si>
  <si>
    <t xml:space="preserve">jacas_16@hotmail.com </t>
  </si>
  <si>
    <t xml:space="preserve">JULIAN </t>
  </si>
  <si>
    <t>CUBILLOS</t>
  </si>
  <si>
    <t>julianrodriguezcubi@gmail.com</t>
  </si>
  <si>
    <t>U. NACIONAL DE VILLA MARÍA</t>
  </si>
  <si>
    <t>ARTES PLÁSTICAS</t>
  </si>
  <si>
    <t>MONICA</t>
  </si>
  <si>
    <t>TATIANA</t>
  </si>
  <si>
    <t>ANGEL</t>
  </si>
  <si>
    <t>monikt02_09@hotmail.com</t>
  </si>
  <si>
    <t>LUISA</t>
  </si>
  <si>
    <t>NUÑEZ</t>
  </si>
  <si>
    <t>RIVERA</t>
  </si>
  <si>
    <t>luisafernanda1620@hotmail.com</t>
  </si>
  <si>
    <t>ENFERMERÍA</t>
  </si>
  <si>
    <t>CALDERON</t>
  </si>
  <si>
    <t>CARDENAS</t>
  </si>
  <si>
    <t>juanscalderonc@gmail.com</t>
  </si>
  <si>
    <t>ERIKA</t>
  </si>
  <si>
    <t>BENITO</t>
  </si>
  <si>
    <t>FLOREZ</t>
  </si>
  <si>
    <t>erikajhoana16@hotmail.com</t>
  </si>
  <si>
    <t>ESNEIDER</t>
  </si>
  <si>
    <t>NEIZA</t>
  </si>
  <si>
    <t>SAAVEDRA</t>
  </si>
  <si>
    <t>cneizash@hotmail.com</t>
  </si>
  <si>
    <t>ESPERANZA</t>
  </si>
  <si>
    <t>CITA</t>
  </si>
  <si>
    <t>PARDO</t>
  </si>
  <si>
    <t>lauracita91@hotmail.com</t>
  </si>
  <si>
    <t>LEIDY</t>
  </si>
  <si>
    <t>HENAO</t>
  </si>
  <si>
    <t>leidyhenao_1105@hotmail.com</t>
  </si>
  <si>
    <t xml:space="preserve">MACHETA </t>
  </si>
  <si>
    <t>ORTEGON</t>
  </si>
  <si>
    <t>monicamacheta@gmail.com</t>
  </si>
  <si>
    <t>ECUADOR</t>
  </si>
  <si>
    <t>U. INTERNACIONAL DEL ECUADOR</t>
  </si>
  <si>
    <t xml:space="preserve">paito1001@hotmail.com </t>
  </si>
  <si>
    <t>ALVAREZ</t>
  </si>
  <si>
    <t xml:space="preserve">lauralejandral@hotmail.com </t>
  </si>
  <si>
    <t>CELAENS</t>
  </si>
  <si>
    <t>LENY</t>
  </si>
  <si>
    <t>YOHANA</t>
  </si>
  <si>
    <t>TIBADUIZA</t>
  </si>
  <si>
    <t xml:space="preserve">lgarciat25@hotmail.com </t>
  </si>
  <si>
    <t>DAYANNE</t>
  </si>
  <si>
    <t xml:space="preserve">luna03_12@hotmail.com </t>
  </si>
  <si>
    <t>YUDITH</t>
  </si>
  <si>
    <t>ESTEFANYA</t>
  </si>
  <si>
    <t>ANTIVAR</t>
  </si>
  <si>
    <t xml:space="preserve">yudith_ee@hotmail.com </t>
  </si>
  <si>
    <t>ESPINEL</t>
  </si>
  <si>
    <t>PITA</t>
  </si>
  <si>
    <t xml:space="preserve">leidyjesp@gmail.com </t>
  </si>
  <si>
    <t>LIZETH</t>
  </si>
  <si>
    <t>ROBAYO</t>
  </si>
  <si>
    <t>monimoreno_09@hotmail.com</t>
  </si>
  <si>
    <t xml:space="preserve">LINA </t>
  </si>
  <si>
    <t>nani_9314@hotmail.com</t>
  </si>
  <si>
    <t xml:space="preserve">YENNY </t>
  </si>
  <si>
    <t>CANCELADO</t>
  </si>
  <si>
    <t>andre_cp1711@hotmail.com</t>
  </si>
  <si>
    <t>XIMENA</t>
  </si>
  <si>
    <t xml:space="preserve">xime219@hotmail.com </t>
  </si>
  <si>
    <t>GUATEMALA</t>
  </si>
  <si>
    <t>IMPORLUZ</t>
  </si>
  <si>
    <t>LEZAMA</t>
  </si>
  <si>
    <t>ingridvivianag@hotmail.com</t>
  </si>
  <si>
    <t xml:space="preserve">naticagb17@hotmail.com </t>
  </si>
  <si>
    <t>TECNOLÓGICO DE MONTERREY</t>
  </si>
  <si>
    <t xml:space="preserve">DANIEL </t>
  </si>
  <si>
    <t xml:space="preserve">dani2533@hotmail.com </t>
  </si>
  <si>
    <t>lauraferro.design@gmail.com</t>
  </si>
  <si>
    <t xml:space="preserve">ANTONIO </t>
  </si>
  <si>
    <t xml:space="preserve">antoniosanfu@hotmail.com </t>
  </si>
  <si>
    <t>U. ISTHMUS</t>
  </si>
  <si>
    <t>MEDINA</t>
  </si>
  <si>
    <t xml:space="preserve">tana_244rf@hotmail.com </t>
  </si>
  <si>
    <t>U. MIGUEL HERNÁNDEZ</t>
  </si>
  <si>
    <t>vane_rg15@hotmail.com</t>
  </si>
  <si>
    <t>CLAUDIA</t>
  </si>
  <si>
    <t>GUIO</t>
  </si>
  <si>
    <t>guiodoc86@unbosque.edu.co</t>
  </si>
  <si>
    <t>HSP. GENERAL DE MASSACHUSETTS</t>
  </si>
  <si>
    <t xml:space="preserve">andres_quintero_med@hotmail.com </t>
  </si>
  <si>
    <t>HSP. CATALUNYA</t>
  </si>
  <si>
    <t>BARTELS</t>
  </si>
  <si>
    <t xml:space="preserve">cebartels@hotmail.com </t>
  </si>
  <si>
    <t>U. EMORY</t>
  </si>
  <si>
    <t>MARÍA</t>
  </si>
  <si>
    <t>BEHAINE</t>
  </si>
  <si>
    <t>MONTES</t>
  </si>
  <si>
    <t>josebehainemd@gmail.com</t>
  </si>
  <si>
    <t>U. DE CORNELL</t>
  </si>
  <si>
    <t>MARIO</t>
  </si>
  <si>
    <t>BALMORES</t>
  </si>
  <si>
    <t>FERAGOTTO</t>
  </si>
  <si>
    <t>CHIRINIOS</t>
  </si>
  <si>
    <t>mario_90100@hotmail.com</t>
  </si>
  <si>
    <t>CAROLL</t>
  </si>
  <si>
    <t>SUSANA</t>
  </si>
  <si>
    <t>PARADA</t>
  </si>
  <si>
    <t>GALLON</t>
  </si>
  <si>
    <t xml:space="preserve">susanita_26_01@hotmail.com </t>
  </si>
  <si>
    <t>U. DE MURCIA</t>
  </si>
  <si>
    <t xml:space="preserve">missnichus@hotmail.com </t>
  </si>
  <si>
    <t xml:space="preserve">navisiri@hotmail.com </t>
  </si>
  <si>
    <t>2015-1</t>
  </si>
  <si>
    <t>NARANJO</t>
  </si>
  <si>
    <t>KAIRUZ</t>
  </si>
  <si>
    <t xml:space="preserve">davidn2002@hotmail.com </t>
  </si>
  <si>
    <t xml:space="preserve">JULIANA </t>
  </si>
  <si>
    <t>TELLEZ</t>
  </si>
  <si>
    <t>maju-182@hotmail.com</t>
  </si>
  <si>
    <t xml:space="preserve">ZAMBRANO </t>
  </si>
  <si>
    <t>HERMOSA</t>
  </si>
  <si>
    <t>dianazambrano@hotmail.com</t>
  </si>
  <si>
    <t>YURI</t>
  </si>
  <si>
    <t>ALEXANDRA</t>
  </si>
  <si>
    <t xml:space="preserve">VILLANUEVA </t>
  </si>
  <si>
    <t xml:space="preserve">yuri.villanuevas@gmail.com </t>
  </si>
  <si>
    <t>U. FEDERAL DE MINAS GERAIS</t>
  </si>
  <si>
    <t>MARIN</t>
  </si>
  <si>
    <t>nataliacorina@msn.com</t>
  </si>
  <si>
    <t>LINARES</t>
  </si>
  <si>
    <t xml:space="preserve">richy_linares2@hotmail.com </t>
  </si>
  <si>
    <t>OVALLE</t>
  </si>
  <si>
    <t>luisi228@hotmail.com</t>
  </si>
  <si>
    <t>DAZA</t>
  </si>
  <si>
    <t xml:space="preserve">drodriguezd@unbosque.edu.co </t>
  </si>
  <si>
    <t>PEDAGOGÍA INFANTIL</t>
  </si>
  <si>
    <t>santycro@hotmail.com</t>
  </si>
  <si>
    <t>U. NACIONAL DEL LITORAL</t>
  </si>
  <si>
    <t>lauritacmc@yahoo.es</t>
  </si>
  <si>
    <t>GAITAN</t>
  </si>
  <si>
    <t xml:space="preserve">bellota_18_7@hotmail.com </t>
  </si>
  <si>
    <t>JESSICA</t>
  </si>
  <si>
    <t>ENRIQUEZ</t>
  </si>
  <si>
    <t>GUERRERO</t>
  </si>
  <si>
    <t xml:space="preserve">jekapaengue@hotmail.com </t>
  </si>
  <si>
    <t>MARLYN</t>
  </si>
  <si>
    <t>VILLAMIZAR</t>
  </si>
  <si>
    <t xml:space="preserve">marlyncvillamizars@hotmail.com </t>
  </si>
  <si>
    <t xml:space="preserve">LAURA </t>
  </si>
  <si>
    <t>DUARTE</t>
  </si>
  <si>
    <t>lauris_teardu@hotmail.com</t>
  </si>
  <si>
    <t xml:space="preserve">FERNANDO </t>
  </si>
  <si>
    <t xml:space="preserve">FUENTES </t>
  </si>
  <si>
    <t xml:space="preserve">sergio_fuentes412@hotmail.com </t>
  </si>
  <si>
    <t xml:space="preserve">MAHECHA </t>
  </si>
  <si>
    <t xml:space="preserve">lina0229@gmail.com </t>
  </si>
  <si>
    <t>URUGUAY</t>
  </si>
  <si>
    <t>U. DE LA REPÚBLICA DE URUGUAY</t>
  </si>
  <si>
    <t>MEDICINA FAMILIAR</t>
  </si>
  <si>
    <t xml:space="preserve">LUISA </t>
  </si>
  <si>
    <t xml:space="preserve">FERNANDA </t>
  </si>
  <si>
    <t xml:space="preserve">GURRERO </t>
  </si>
  <si>
    <t>luka1114@hotmail.com</t>
  </si>
  <si>
    <t xml:space="preserve">juank_herrera06@hotmail.com </t>
  </si>
  <si>
    <t xml:space="preserve">DIANA </t>
  </si>
  <si>
    <t xml:space="preserve">HENNESSEY </t>
  </si>
  <si>
    <t>carohen13@hotmail.com</t>
  </si>
  <si>
    <t>2015-2</t>
  </si>
  <si>
    <t>ALLISSON</t>
  </si>
  <si>
    <t>GUERRA</t>
  </si>
  <si>
    <t xml:space="preserve">atatika@hotmail.com  </t>
  </si>
  <si>
    <t>U. FED. DE CCS. DE LA SALUD DE PORTO ALEGRE</t>
  </si>
  <si>
    <t xml:space="preserve">GABRIEL </t>
  </si>
  <si>
    <t>SERRATO</t>
  </si>
  <si>
    <t xml:space="preserve">josega1015@hotmail.com </t>
  </si>
  <si>
    <t>U. NACIONAL DE RIO NEGRO</t>
  </si>
  <si>
    <t>SARMIENTO</t>
  </si>
  <si>
    <t xml:space="preserve">santi_3436@hotmail.com </t>
  </si>
  <si>
    <t xml:space="preserve">p25sept2010@hotmail.com </t>
  </si>
  <si>
    <t>BENAVIDES</t>
  </si>
  <si>
    <t>danibb17@hotmail.com</t>
  </si>
  <si>
    <t>FEDULLO</t>
  </si>
  <si>
    <t>lalac93@hotmail.com</t>
  </si>
  <si>
    <t>CRISTIAN</t>
  </si>
  <si>
    <t xml:space="preserve">cscamargo@unbosque.edu.co </t>
  </si>
  <si>
    <t>U. DE GUADALAJARA</t>
  </si>
  <si>
    <t>ARTE DRAMÁTICO</t>
  </si>
  <si>
    <t>SEGURA</t>
  </si>
  <si>
    <t>NARIÑO</t>
  </si>
  <si>
    <t>alejaseg1010@gmail.com</t>
  </si>
  <si>
    <t>IVÁN</t>
  </si>
  <si>
    <t>OSPINA</t>
  </si>
  <si>
    <t xml:space="preserve">ivanda.ospinas@hotmail.com </t>
  </si>
  <si>
    <t>OROZCO</t>
  </si>
  <si>
    <t xml:space="preserve">manyuis@hotmail.com </t>
  </si>
  <si>
    <t>FRANCY</t>
  </si>
  <si>
    <t>ALBA</t>
  </si>
  <si>
    <t>PATIÑO</t>
  </si>
  <si>
    <t xml:space="preserve">falba@unbosque.edu.co </t>
  </si>
  <si>
    <t>INST. POLITÉCNICO NACIONAL</t>
  </si>
  <si>
    <t>BIOINGENIERÍA</t>
  </si>
  <si>
    <t>KEVIN</t>
  </si>
  <si>
    <t>MERCHÁN</t>
  </si>
  <si>
    <t xml:space="preserve">kevineo456@hotmail.com </t>
  </si>
  <si>
    <t>SUÁREZ</t>
  </si>
  <si>
    <t>RIVAS</t>
  </si>
  <si>
    <t>jeka_s9405@hotmail.com</t>
  </si>
  <si>
    <t>AMÉZQUITA</t>
  </si>
  <si>
    <t>jt.bf@hotmail.com</t>
  </si>
  <si>
    <t xml:space="preserve">ANGELA </t>
  </si>
  <si>
    <t xml:space="preserve">VICTORIA </t>
  </si>
  <si>
    <t>BENÍTEZ</t>
  </si>
  <si>
    <t>angela.fonsecab@live.com</t>
  </si>
  <si>
    <t xml:space="preserve">NATALY </t>
  </si>
  <si>
    <t xml:space="preserve">ALEXANDRA </t>
  </si>
  <si>
    <t xml:space="preserve">CAMARGO </t>
  </si>
  <si>
    <t>TORO</t>
  </si>
  <si>
    <t>natis_camargo@hotmail.com</t>
  </si>
  <si>
    <t>U. NACIONAL DE CUYO</t>
  </si>
  <si>
    <t xml:space="preserve">LIZETH </t>
  </si>
  <si>
    <t xml:space="preserve">CRISTINA </t>
  </si>
  <si>
    <t xml:space="preserve">PAEZ </t>
  </si>
  <si>
    <t>lizzi_kiut@hotmail.com</t>
  </si>
  <si>
    <t>U. NACIONAL DE SAN JUAN</t>
  </si>
  <si>
    <t xml:space="preserve">RAFAEL </t>
  </si>
  <si>
    <t xml:space="preserve">HUMBERTO </t>
  </si>
  <si>
    <t>OSSA</t>
  </si>
  <si>
    <t>TRUJILLO</t>
  </si>
  <si>
    <t>rafaelossa@hotmail.com</t>
  </si>
  <si>
    <t xml:space="preserve">ERIKA </t>
  </si>
  <si>
    <t>PADILLA</t>
  </si>
  <si>
    <t>eri17_08@hotmail.com</t>
  </si>
  <si>
    <t xml:space="preserve">ANGIE </t>
  </si>
  <si>
    <t xml:space="preserve">ESTEFANIA </t>
  </si>
  <si>
    <t xml:space="preserve">ÁNGEL </t>
  </si>
  <si>
    <t xml:space="preserve">angie199404@gmail.com </t>
  </si>
  <si>
    <t>FUNDACIÓN H. A. BARCELÓ</t>
  </si>
  <si>
    <t>INSTRUMENTACIÓN</t>
  </si>
  <si>
    <t xml:space="preserve">CASTRO </t>
  </si>
  <si>
    <t>TOCARRUNCHO</t>
  </si>
  <si>
    <t xml:space="preserve">t.paula-@hotmail.com </t>
  </si>
  <si>
    <t xml:space="preserve">CAMILA </t>
  </si>
  <si>
    <t>SANTAMARIA</t>
  </si>
  <si>
    <t xml:space="preserve">kmi94_16@hotmail.com </t>
  </si>
  <si>
    <t xml:space="preserve">ANA </t>
  </si>
  <si>
    <t xml:space="preserve">CARDONA </t>
  </si>
  <si>
    <t>caranamaria@gmail.com</t>
  </si>
  <si>
    <t>CANADÁ</t>
  </si>
  <si>
    <t xml:space="preserve">U. WESTERN </t>
  </si>
  <si>
    <t>MEDICINA DEL DEPORTE</t>
  </si>
  <si>
    <t xml:space="preserve">GONZÁLEZ </t>
  </si>
  <si>
    <t xml:space="preserve">diegoneuroqx@gmail.com </t>
  </si>
  <si>
    <t>HSP. VALL DHEBRON</t>
  </si>
  <si>
    <t>NEUROCIRUGÍA</t>
  </si>
  <si>
    <t xml:space="preserve">LEONARDO </t>
  </si>
  <si>
    <t xml:space="preserve">RUEDA </t>
  </si>
  <si>
    <t>leorueda2010@hotmail.com</t>
  </si>
  <si>
    <t>CLÍNICA INNOVARE</t>
  </si>
  <si>
    <t>CIRUGÍA PLÁSTICA</t>
  </si>
  <si>
    <t>MARILIA</t>
  </si>
  <si>
    <t>DENISE</t>
  </si>
  <si>
    <t xml:space="preserve">VENTURA </t>
  </si>
  <si>
    <t xml:space="preserve">venturadenise@hotmail.com </t>
  </si>
  <si>
    <t>VENEZUELA</t>
  </si>
  <si>
    <t>INST. CLÍNICO STA. FILOMENA</t>
  </si>
  <si>
    <t xml:space="preserve">CAMILO </t>
  </si>
  <si>
    <t xml:space="preserve">ANDRÉS </t>
  </si>
  <si>
    <t xml:space="preserve">BARRAGAN </t>
  </si>
  <si>
    <t>LEAL</t>
  </si>
  <si>
    <t>caanbale61@hotmail.com</t>
  </si>
  <si>
    <t>CLÍNIC BARCELONA</t>
  </si>
  <si>
    <t>RADIOLOGÍA</t>
  </si>
  <si>
    <t>RICO</t>
  </si>
  <si>
    <t>CORTES</t>
  </si>
  <si>
    <t>dakaro88@gmail.com</t>
  </si>
  <si>
    <t>U. FEDERAL DE SAO PAULO</t>
  </si>
  <si>
    <t xml:space="preserve">ROJAS </t>
  </si>
  <si>
    <t>juanpa8506@hotmail.com</t>
  </si>
  <si>
    <t>INFECTOLOGÍA PEDIÁTRICA</t>
  </si>
  <si>
    <t>CATALINA DE PAULA</t>
  </si>
  <si>
    <t xml:space="preserve">MEDINA </t>
  </si>
  <si>
    <t>INFANTE</t>
  </si>
  <si>
    <t>vickymedina_1@hotmail.com</t>
  </si>
  <si>
    <t xml:space="preserve">ALEJANDRO </t>
  </si>
  <si>
    <t xml:space="preserve">SERRANO </t>
  </si>
  <si>
    <t xml:space="preserve">sealseca-12@hotmail.com </t>
  </si>
  <si>
    <t xml:space="preserve">IVANNA </t>
  </si>
  <si>
    <t xml:space="preserve">REINOSO </t>
  </si>
  <si>
    <t xml:space="preserve">ivrr2106@hotmail.com </t>
  </si>
  <si>
    <t>LARKIN COMMUNITY HOSPITAL</t>
  </si>
  <si>
    <t>BRIGITTE</t>
  </si>
  <si>
    <t>MONSALVE</t>
  </si>
  <si>
    <t xml:space="preserve">yiya-monsalve@hotmail.com </t>
  </si>
  <si>
    <t xml:space="preserve">KATTY </t>
  </si>
  <si>
    <t xml:space="preserve">BLANCO </t>
  </si>
  <si>
    <t>NAVARRO</t>
  </si>
  <si>
    <t xml:space="preserve">kblanco@unbosque.edu.co </t>
  </si>
  <si>
    <t xml:space="preserve">CRISTIAN </t>
  </si>
  <si>
    <t xml:space="preserve">ORLANDO </t>
  </si>
  <si>
    <t xml:space="preserve">RINCON </t>
  </si>
  <si>
    <t xml:space="preserve">corpari25@hotmail.com </t>
  </si>
  <si>
    <t>INGENIERÍA DE SISTEMAS</t>
  </si>
  <si>
    <t xml:space="preserve">ALEJANDRA </t>
  </si>
  <si>
    <t>PONCE</t>
  </si>
  <si>
    <t>DAVALOS</t>
  </si>
  <si>
    <t>aleja_141191@hotmail.com</t>
  </si>
  <si>
    <t>HSP. METROPOLITANO</t>
  </si>
  <si>
    <t>CEBALLOS</t>
  </si>
  <si>
    <t>MURIEL</t>
  </si>
  <si>
    <t>catalina_y2k@hotmail.com</t>
  </si>
  <si>
    <t>U. DE MICHIGAN</t>
  </si>
  <si>
    <t>CIRUGÍA GENERAL</t>
  </si>
  <si>
    <t>MARLA</t>
  </si>
  <si>
    <t>KARIN</t>
  </si>
  <si>
    <t>CUELLO</t>
  </si>
  <si>
    <t>karyn_doc@yahoo.es</t>
  </si>
  <si>
    <t>GRUPO GEMA</t>
  </si>
  <si>
    <t>CIRUGÍA DE MANO</t>
  </si>
  <si>
    <t xml:space="preserve">LUIS </t>
  </si>
  <si>
    <t xml:space="preserve">CARLOS </t>
  </si>
  <si>
    <t xml:space="preserve">RODRÍGUEZ </t>
  </si>
  <si>
    <t>rhluiscarlos@hotmail.com</t>
  </si>
  <si>
    <t xml:space="preserve">INST. NACIONAL DE REHABILITACIÓN </t>
  </si>
  <si>
    <t>MEDICINA FÍSICA Y REHABILITACIÓN</t>
  </si>
  <si>
    <t>GALVIS</t>
  </si>
  <si>
    <t>GOÓMEZ</t>
  </si>
  <si>
    <t>lagalvisg@gmail.com</t>
  </si>
  <si>
    <t xml:space="preserve">U. McGILL </t>
  </si>
  <si>
    <t>ONCOLOGÍA CLÍNICA</t>
  </si>
  <si>
    <t>BENITEZ</t>
  </si>
  <si>
    <t>danibeniav@gmail.com</t>
  </si>
  <si>
    <t xml:space="preserve">ANESTESIOLOGÍA Y REANIMACIÓN </t>
  </si>
  <si>
    <t xml:space="preserve">ADRIAN </t>
  </si>
  <si>
    <t>ZAMORA</t>
  </si>
  <si>
    <t xml:space="preserve">dickie107@hotmail.com </t>
  </si>
  <si>
    <t>U. HARVARD</t>
  </si>
  <si>
    <t xml:space="preserve">NEUROLOGÍA CLÍNICA </t>
  </si>
  <si>
    <t>GINA</t>
  </si>
  <si>
    <t>forerogp@hotmail.com</t>
  </si>
  <si>
    <t>HSP. UNIVERSIDAD DE LA PAZ</t>
  </si>
  <si>
    <t>PEDIATRÍA</t>
  </si>
  <si>
    <t>IDROBO</t>
  </si>
  <si>
    <t>MARIÑO</t>
  </si>
  <si>
    <t>lauraidma@gmail.com</t>
  </si>
  <si>
    <t>HSP. SANTA CREU</t>
  </si>
  <si>
    <t>2016-1</t>
  </si>
  <si>
    <t>NÉSTOR</t>
  </si>
  <si>
    <t>nmorales@unbosque.edu.co</t>
  </si>
  <si>
    <t>UNIVERSIDAD FEDERAL DE RORAIMA</t>
  </si>
  <si>
    <t>BIOLOGÍA</t>
  </si>
  <si>
    <t>SEMESTRE ACADÉMICO</t>
  </si>
  <si>
    <t xml:space="preserve">HABIB </t>
  </si>
  <si>
    <t>GEORGES</t>
  </si>
  <si>
    <t>MOUTRAN</t>
  </si>
  <si>
    <t>BARROSO</t>
  </si>
  <si>
    <t>habib_gm_91@hotmail.com</t>
  </si>
  <si>
    <t xml:space="preserve">EDUAR </t>
  </si>
  <si>
    <t>SHELLENDER</t>
  </si>
  <si>
    <t>LECHTIG</t>
  </si>
  <si>
    <t>shellender@hotmail.com</t>
  </si>
  <si>
    <t xml:space="preserve">JOHANA </t>
  </si>
  <si>
    <t xml:space="preserve">DUARTE </t>
  </si>
  <si>
    <t>eriduarte1708@gmail.com</t>
  </si>
  <si>
    <t xml:space="preserve">KATHERINE </t>
  </si>
  <si>
    <t xml:space="preserve">PEÑA </t>
  </si>
  <si>
    <t>katherinejo1@hotmail.com</t>
  </si>
  <si>
    <t>JORGE</t>
  </si>
  <si>
    <t>RUGE</t>
  </si>
  <si>
    <t>jorgitorpatino@gmail.com</t>
  </si>
  <si>
    <t>CHABARRO</t>
  </si>
  <si>
    <t>ALARCÓN</t>
  </si>
  <si>
    <t>m_alejacha@hotmail.com</t>
  </si>
  <si>
    <t>VÉLEZ</t>
  </si>
  <si>
    <t>BALCAZAR</t>
  </si>
  <si>
    <t>VELANDIA</t>
  </si>
  <si>
    <t>pbalcazar@unbosque.edu.co</t>
  </si>
  <si>
    <t>INGENIERÍA INDUSTRIAL</t>
  </si>
  <si>
    <t xml:space="preserve">ALBA </t>
  </si>
  <si>
    <t>falbap@unbosque.edu.co</t>
  </si>
  <si>
    <t>PINZÓN</t>
  </si>
  <si>
    <t>JIMÉNEZ</t>
  </si>
  <si>
    <t>lauraj-94@hotmail.com</t>
  </si>
  <si>
    <t>danisanchezto947@hotmail.com</t>
  </si>
  <si>
    <t>YULIETH</t>
  </si>
  <si>
    <t>BARROTE</t>
  </si>
  <si>
    <t>SILVA</t>
  </si>
  <si>
    <t>linytad_15@hotmail.com</t>
  </si>
  <si>
    <t xml:space="preserve">EDNA </t>
  </si>
  <si>
    <t>MILENA</t>
  </si>
  <si>
    <t>DELGADO</t>
  </si>
  <si>
    <t>ecuervod@unbosque.edu.co</t>
  </si>
  <si>
    <t>ANDREA0</t>
  </si>
  <si>
    <t>BRAVO</t>
  </si>
  <si>
    <t>SOLER</t>
  </si>
  <si>
    <t>abravoso@unbosque.edu.co</t>
  </si>
  <si>
    <t>CELEANS</t>
  </si>
  <si>
    <t>NELSON</t>
  </si>
  <si>
    <t>GARZÓN</t>
  </si>
  <si>
    <t>ROZO</t>
  </si>
  <si>
    <t>nagarzonr@unbosque.edu.co</t>
  </si>
  <si>
    <t>ANAMARIA</t>
  </si>
  <si>
    <t>BELTRÁN</t>
  </si>
  <si>
    <t>PENNA</t>
  </si>
  <si>
    <t>abeltranpenna@gmail.com</t>
  </si>
  <si>
    <t>U. AUTÓNOMA DE SINALOA</t>
  </si>
  <si>
    <t>JULIO</t>
  </si>
  <si>
    <t>RODRIGO</t>
  </si>
  <si>
    <t>NIETO</t>
  </si>
  <si>
    <t>julio-nm@hotmail.com</t>
  </si>
  <si>
    <t>NATALUIA</t>
  </si>
  <si>
    <t>REDRÍGUEZ</t>
  </si>
  <si>
    <t>nataliarod.rodriguez@gmail.com</t>
  </si>
  <si>
    <t xml:space="preserve">ACERO </t>
  </si>
  <si>
    <t>MARTINEZ</t>
  </si>
  <si>
    <t>macace02094@hotmail.com</t>
  </si>
  <si>
    <t>LEYDI</t>
  </si>
  <si>
    <t>ROCÍO</t>
  </si>
  <si>
    <t xml:space="preserve"> CASTILLO</t>
  </si>
  <si>
    <t>leidy147258@gmail.com</t>
  </si>
  <si>
    <t>JAVIER</t>
  </si>
  <si>
    <t>luisjlopez39@hotmail.com</t>
  </si>
  <si>
    <t>U. JUÁREZ DEL ESTADO DE DURANGO</t>
  </si>
  <si>
    <t>JOSEPH</t>
  </si>
  <si>
    <t>WILLIAM</t>
  </si>
  <si>
    <t>jwpardo@unbosque.edu.co</t>
  </si>
  <si>
    <t>CESAR</t>
  </si>
  <si>
    <t>AUGUSTO</t>
  </si>
  <si>
    <t>QUIMBAYO</t>
  </si>
  <si>
    <t>cquimbayo@unbosque.edu.co</t>
  </si>
  <si>
    <t>VALBUENA</t>
  </si>
  <si>
    <t>CHAVEZ</t>
  </si>
  <si>
    <t>lvalbuenac@unbosque.edu.co</t>
  </si>
  <si>
    <t xml:space="preserve">JULIÁN </t>
  </si>
  <si>
    <t>BAQUERO</t>
  </si>
  <si>
    <t>juliangutierrez8@hotmail.com</t>
  </si>
  <si>
    <t>LEINER</t>
  </si>
  <si>
    <t>JAHDAY</t>
  </si>
  <si>
    <t>BARBOSA</t>
  </si>
  <si>
    <t>leiner_jadhay@hotmail.com</t>
  </si>
  <si>
    <t xml:space="preserve">NIÑO </t>
  </si>
  <si>
    <t>URIBE</t>
  </si>
  <si>
    <t>maf.n.uribe@gmail.com</t>
  </si>
  <si>
    <t xml:space="preserve">EDGAR </t>
  </si>
  <si>
    <t>GERARDO</t>
  </si>
  <si>
    <t>GUTIÉRREZ</t>
  </si>
  <si>
    <t>gerardo_0704@hotmail.com</t>
  </si>
  <si>
    <t>YANES</t>
  </si>
  <si>
    <t>VALLEJO</t>
  </si>
  <si>
    <t>danihappinez@hotmail.com</t>
  </si>
  <si>
    <t>ÁLVARO</t>
  </si>
  <si>
    <t>SÁENZ</t>
  </si>
  <si>
    <t>aarodriguezs@unbosque.edu.co</t>
  </si>
  <si>
    <t>ÁLVAREZ</t>
  </si>
  <si>
    <t>COVELLI</t>
  </si>
  <si>
    <t>calvarezco@unbosque.edu.co</t>
  </si>
  <si>
    <t>UNIVERSIDAD NACIONAL AUTÓNOMA DE MÉXICO</t>
  </si>
  <si>
    <t xml:space="preserve">MÓNICA </t>
  </si>
  <si>
    <t>OCHOA</t>
  </si>
  <si>
    <t>monica8a23@gmail.com</t>
  </si>
  <si>
    <t>ARTEAGA</t>
  </si>
  <si>
    <t>camilitaarteaga@hotmail.com</t>
  </si>
  <si>
    <t>CYNTHIA</t>
  </si>
  <si>
    <t>SAMANTHA</t>
  </si>
  <si>
    <t>YEPES</t>
  </si>
  <si>
    <t>samy15_yees@hotmail.com</t>
  </si>
  <si>
    <t>ÓPTICA REFLEJOS</t>
  </si>
  <si>
    <t>ALVARADO</t>
  </si>
  <si>
    <t>dakalri@hotmail.com</t>
  </si>
  <si>
    <t>ÁNGEL</t>
  </si>
  <si>
    <t>LUENGAS</t>
  </si>
  <si>
    <t>mluengas@unbosque.edu.co</t>
  </si>
  <si>
    <t>HSP. DEL NIÑO</t>
  </si>
  <si>
    <t>andresgd78@gmail.com</t>
  </si>
  <si>
    <t>COSTA RICA</t>
  </si>
  <si>
    <t>HSP. SAN JUAN DE DIOS</t>
  </si>
  <si>
    <t>CIRUGÍA ORAL Y MAXILOFACIAL</t>
  </si>
  <si>
    <t xml:space="preserve">PLATA </t>
  </si>
  <si>
    <t>PUYANA</t>
  </si>
  <si>
    <t>lapuyahumana@gmail.com</t>
  </si>
  <si>
    <t>HSP. UNIVERSITARIO LA PAZ</t>
  </si>
  <si>
    <t>MEDICINA INTERNA</t>
  </si>
  <si>
    <t>PULIDO</t>
  </si>
  <si>
    <t>ABBATE</t>
  </si>
  <si>
    <t>marcepulidoa@gmail.com</t>
  </si>
  <si>
    <t>UMBRELLA MULTICULTURAL</t>
  </si>
  <si>
    <t>LIBREROS</t>
  </si>
  <si>
    <t>crodriguezli@unbosque.edu.co</t>
  </si>
  <si>
    <t>PUERTO RICO</t>
  </si>
  <si>
    <t>U. DE PUERTO RICO</t>
  </si>
  <si>
    <t>OFTALMOLOGÍA</t>
  </si>
  <si>
    <t>WALTHER</t>
  </si>
  <si>
    <t>EDILSON</t>
  </si>
  <si>
    <t>TOBAR</t>
  </si>
  <si>
    <t>walthertobar@hotmail.com</t>
  </si>
  <si>
    <t>ALEMANIA</t>
  </si>
  <si>
    <t xml:space="preserve">KATHOLISHES KLINIKUM ESSEN </t>
  </si>
  <si>
    <t>ORTOPEDIA Y TRAUMATOLOGÍA</t>
  </si>
  <si>
    <t xml:space="preserve">JORGE </t>
  </si>
  <si>
    <t>jduarteg@unbosque.edu.co</t>
  </si>
  <si>
    <t>U. DE VILLANOVA</t>
  </si>
  <si>
    <t xml:space="preserve">JENNY </t>
  </si>
  <si>
    <t xml:space="preserve">SAENZ </t>
  </si>
  <si>
    <t>jcrojass@unbosque.edu.co</t>
  </si>
  <si>
    <t>AURA</t>
  </si>
  <si>
    <t>VIVAS</t>
  </si>
  <si>
    <t>avivas@unbosque.edu.co</t>
  </si>
  <si>
    <t xml:space="preserve">KAREN </t>
  </si>
  <si>
    <t>YINETH</t>
  </si>
  <si>
    <t>FANDIÑO</t>
  </si>
  <si>
    <t>kyfandino@unbosque.edu.co</t>
  </si>
  <si>
    <t>U. DE FLORIDA</t>
  </si>
  <si>
    <t>ELKIN</t>
  </si>
  <si>
    <t>YASMANY</t>
  </si>
  <si>
    <t>RIASCOS</t>
  </si>
  <si>
    <t>elkincabreramd@gmail.com</t>
  </si>
  <si>
    <t>HSP. UNIVERSITARIO VIRGEN MACARENA</t>
  </si>
  <si>
    <t>CIRUGÍA DE TORAX</t>
  </si>
  <si>
    <t>MIGUEL</t>
  </si>
  <si>
    <t>CELY</t>
  </si>
  <si>
    <t>SALAMANCA</t>
  </si>
  <si>
    <t>cely_luis@yahoo.com</t>
  </si>
  <si>
    <t>HSP. CHARITÉ</t>
  </si>
  <si>
    <t>NEGRETE</t>
  </si>
  <si>
    <t>HOYOS</t>
  </si>
  <si>
    <t>alberto.negreteh@gmail.com</t>
  </si>
  <si>
    <t>U. MIAMI</t>
  </si>
  <si>
    <t>2016-2</t>
  </si>
  <si>
    <t>GISELLE</t>
  </si>
  <si>
    <t>katarojas12@hotmail.com</t>
  </si>
  <si>
    <t>UBA</t>
  </si>
  <si>
    <t>SIERRA</t>
  </si>
  <si>
    <t>ambarbosas@unbosque.edu.co</t>
  </si>
  <si>
    <t>U. DE SONORA</t>
  </si>
  <si>
    <t>SERGIO</t>
  </si>
  <si>
    <t>PEÑALOZA</t>
  </si>
  <si>
    <t>spenaloza@unbosque.edu.co</t>
  </si>
  <si>
    <t>ROTACIÓN CLÍNICA</t>
  </si>
  <si>
    <t>KAREN</t>
  </si>
  <si>
    <t>LIZZETH</t>
  </si>
  <si>
    <t>karen.s.13@hotmail.com</t>
  </si>
  <si>
    <t>ESTEFANY</t>
  </si>
  <si>
    <t>TOBACIA</t>
  </si>
  <si>
    <t>evargast@unbosque.edu.co</t>
  </si>
  <si>
    <t>nparada@unbosque.edu.co</t>
  </si>
  <si>
    <t>SOFÍA</t>
  </si>
  <si>
    <t>LOZANO</t>
  </si>
  <si>
    <t>ÁVILA</t>
  </si>
  <si>
    <t>sofialozano0107@hotmail.com</t>
  </si>
  <si>
    <t>marisao245@gmail.com</t>
  </si>
  <si>
    <t>DIEGO</t>
  </si>
  <si>
    <t>RODRÍGUEZ</t>
  </si>
  <si>
    <t>diegoandresrodriguezsantiago@gmail.com</t>
  </si>
  <si>
    <t>OMAÑA</t>
  </si>
  <si>
    <t>tvalencia@unbosque.edu.co</t>
  </si>
  <si>
    <t>AURORA</t>
  </si>
  <si>
    <t>namorenol@unbosque.edu.co</t>
  </si>
  <si>
    <t>KEILA</t>
  </si>
  <si>
    <t>MENDIETA</t>
  </si>
  <si>
    <t>kmendieta@unbosque.edu.co</t>
  </si>
  <si>
    <t>U. DE GUANAJUATO</t>
  </si>
  <si>
    <t>YENNY</t>
  </si>
  <si>
    <t>CONSUELO</t>
  </si>
  <si>
    <t>TERE</t>
  </si>
  <si>
    <t>ytere@unbosque.edu.co</t>
  </si>
  <si>
    <t>SANDOVAL</t>
  </si>
  <si>
    <t>TOBO</t>
  </si>
  <si>
    <t>amsandovals@unbosque.edu.co</t>
  </si>
  <si>
    <t>MESA</t>
  </si>
  <si>
    <t>kmesah@unbosque.edu.co</t>
  </si>
  <si>
    <t>STEVEN</t>
  </si>
  <si>
    <t>MURCIA</t>
  </si>
  <si>
    <t>stevenmurcia29@gmail.com</t>
  </si>
  <si>
    <t>MENESES</t>
  </si>
  <si>
    <t>danimeca150993@gmail.com</t>
  </si>
  <si>
    <t>luczor1607@gmail.com</t>
  </si>
  <si>
    <t>BOCANEGRA</t>
  </si>
  <si>
    <t>ladarobo97@gmail.com</t>
  </si>
  <si>
    <t>JULIETH</t>
  </si>
  <si>
    <t>MAPPE</t>
  </si>
  <si>
    <t>jjruizm@unbosque.edu.co</t>
  </si>
  <si>
    <t>U. FEDERALE DE PELOTAS</t>
  </si>
  <si>
    <t>PAULINA</t>
  </si>
  <si>
    <t>ORTEGÓN</t>
  </si>
  <si>
    <t>lortegonp@unbosque.edu.co</t>
  </si>
  <si>
    <t>ING. AMBIENTAL</t>
  </si>
  <si>
    <t>anfecavi142@hotmail.co</t>
  </si>
  <si>
    <t>CIENCIA POLÍTICA</t>
  </si>
  <si>
    <t>KELLY</t>
  </si>
  <si>
    <t>RÍOS</t>
  </si>
  <si>
    <t>OLAYA</t>
  </si>
  <si>
    <t>kellyjorio@hotmail.com</t>
  </si>
  <si>
    <t>KASSANDRA</t>
  </si>
  <si>
    <t>RANGÉL</t>
  </si>
  <si>
    <t>lakass_7nov@hotmail.com</t>
  </si>
  <si>
    <t>CURTIDOR</t>
  </si>
  <si>
    <t>mclaudia01@hotmail.com</t>
  </si>
  <si>
    <t>IINST. NAL. REHABILITACIÓN</t>
  </si>
  <si>
    <t>ELIDA</t>
  </si>
  <si>
    <t>taty2186@hotmail.co</t>
  </si>
  <si>
    <t>HOSP. DE PEDIATRIA GARRAHAN</t>
  </si>
  <si>
    <t>DERMATOLOGÍA PEDIÁTRICA</t>
  </si>
  <si>
    <t>DARWIN</t>
  </si>
  <si>
    <t>darwinjpp@hotmail.com</t>
  </si>
  <si>
    <t>UNIV. DE SAO PABLO BRASIL</t>
  </si>
  <si>
    <t>CIRUGÍA DE TÓRAX</t>
  </si>
  <si>
    <t>OSCAR</t>
  </si>
  <si>
    <t>osjavro@gmail.com</t>
  </si>
  <si>
    <t>TAIWAN</t>
  </si>
  <si>
    <t>CHAN GUN MEMORIAL HOSP.</t>
  </si>
  <si>
    <t>VÁSQUEZ</t>
  </si>
  <si>
    <t>ovasquez@unbosque.edu.co</t>
  </si>
  <si>
    <t>HOSP. SIRIO LIBANÉS</t>
  </si>
  <si>
    <t>ANESTESIOLOGÍA</t>
  </si>
  <si>
    <t>MARGARITA</t>
  </si>
  <si>
    <t>MOLANO</t>
  </si>
  <si>
    <t>lalamolanor@hotmail.com</t>
  </si>
  <si>
    <t xml:space="preserve">PLESTED </t>
  </si>
  <si>
    <t>nplested_arquitectura@hotmail.com</t>
  </si>
  <si>
    <t xml:space="preserve">ANDREA </t>
  </si>
  <si>
    <t>BOTIA</t>
  </si>
  <si>
    <t>ARANGO</t>
  </si>
  <si>
    <t>pbotia@unbosque.edu.co</t>
  </si>
  <si>
    <t xml:space="preserve">TAVERA </t>
  </si>
  <si>
    <t>PAREDES</t>
  </si>
  <si>
    <t>atavera@unbosque.edu.co</t>
  </si>
  <si>
    <t xml:space="preserve">U. TEXAS </t>
  </si>
  <si>
    <t xml:space="preserve">AVILA </t>
  </si>
  <si>
    <t>davilac@unbosque.edu.co</t>
  </si>
  <si>
    <t xml:space="preserve">ALVARO </t>
  </si>
  <si>
    <t xml:space="preserve">HORTA </t>
  </si>
  <si>
    <t>CAICEDO</t>
  </si>
  <si>
    <t>ahortac@unbosque.edu.co</t>
  </si>
  <si>
    <t>2017-1</t>
  </si>
  <si>
    <t>ESTEBAN</t>
  </si>
  <si>
    <t>dforeror@unbosque.edu.co</t>
  </si>
  <si>
    <t>PERU</t>
  </si>
  <si>
    <t>INSTITUTO DE EDUCACIÓN SUPERIOR EUROHISPANO</t>
  </si>
  <si>
    <t>OPTOMETRIA</t>
  </si>
  <si>
    <t>akcastro@unbosque.edu.co</t>
  </si>
  <si>
    <t>DUEÑAS</t>
  </si>
  <si>
    <t>SANTAFE</t>
  </si>
  <si>
    <t>dduenas@unbosque.edu.co</t>
  </si>
  <si>
    <t>BIG MAMALS CONSERVATION</t>
  </si>
  <si>
    <t>BIOLOGIA</t>
  </si>
  <si>
    <t>dalu_s12@hotmail.com</t>
  </si>
  <si>
    <t>IBTPLC</t>
  </si>
  <si>
    <t>LADINO</t>
  </si>
  <si>
    <t>tatiana11.04@hotmail.com</t>
  </si>
  <si>
    <t>maopalazzo@hotmail.com</t>
  </si>
  <si>
    <t>ADMINISTRACIÓN DE EMPRESAS</t>
  </si>
  <si>
    <t>NATALY</t>
  </si>
  <si>
    <t>natyvaro@gmail.com</t>
  </si>
  <si>
    <t>mendezcamilo10@hotmail.com</t>
  </si>
  <si>
    <t>NORMA</t>
  </si>
  <si>
    <t>EDITH</t>
  </si>
  <si>
    <t>njimenezl@unbosque.edu.co</t>
  </si>
  <si>
    <t>CLARA</t>
  </si>
  <si>
    <t>ACONCHA</t>
  </si>
  <si>
    <t>SUAREZ</t>
  </si>
  <si>
    <t>maconchas@unbosque.edu.co</t>
  </si>
  <si>
    <t>avegar@unbosque.edu.co</t>
  </si>
  <si>
    <t>MONTAÑA</t>
  </si>
  <si>
    <t>laura-ca-pinzon@hotmail.com</t>
  </si>
  <si>
    <t>ELIZABETH</t>
  </si>
  <si>
    <t>aduquer23@gmail.com</t>
  </si>
  <si>
    <t>majitaa27@hotmail.com</t>
  </si>
  <si>
    <t>QATAR</t>
  </si>
  <si>
    <t>QUEEN MEDICAL CENTER</t>
  </si>
  <si>
    <t>CELIS</t>
  </si>
  <si>
    <t>jcelis@unbsoque.edu.co</t>
  </si>
  <si>
    <t>BRANDON</t>
  </si>
  <si>
    <t>ALEXANDER</t>
  </si>
  <si>
    <t>TABARES</t>
  </si>
  <si>
    <t>brandon.galviz@gmail.com</t>
  </si>
  <si>
    <t>julianahpenagos@outlook.es</t>
  </si>
  <si>
    <t>GARROTE</t>
  </si>
  <si>
    <t>BAEZ</t>
  </si>
  <si>
    <t>lgarrote@unbosque.edu.co</t>
  </si>
  <si>
    <t>dmdiaz@unbosque.edu.co</t>
  </si>
  <si>
    <t>U. DE CATALUNYA</t>
  </si>
  <si>
    <t>SANTANDER</t>
  </si>
  <si>
    <t>ZARATE</t>
  </si>
  <si>
    <t>asantander@unbosque.edu.co</t>
  </si>
  <si>
    <t>TOVAR</t>
  </si>
  <si>
    <t>tobartobar29@hotmail.com</t>
  </si>
  <si>
    <t>YESSICA</t>
  </si>
  <si>
    <t>yessi271@hotmail.com</t>
  </si>
  <si>
    <t>cpinedab@unbosque.edu.co</t>
  </si>
  <si>
    <t>CHACON</t>
  </si>
  <si>
    <t>gacch1996@gmail.com</t>
  </si>
  <si>
    <t>UNAM</t>
  </si>
  <si>
    <t>KAROL</t>
  </si>
  <si>
    <t>CAÑON</t>
  </si>
  <si>
    <t>kmurciac@unbosque.edu.co</t>
  </si>
  <si>
    <t>MARIANA</t>
  </si>
  <si>
    <t>STEFANIA</t>
  </si>
  <si>
    <t>AGUDELO</t>
  </si>
  <si>
    <t>mary_c.lp@hotmail.com</t>
  </si>
  <si>
    <t>CHISCO</t>
  </si>
  <si>
    <t>CASALLAS</t>
  </si>
  <si>
    <t>melissachiscocasallas@outlook.com</t>
  </si>
  <si>
    <t>YAMILY</t>
  </si>
  <si>
    <t>SOLARTE</t>
  </si>
  <si>
    <t>yzapatas@unbosque.edu.co</t>
  </si>
  <si>
    <t>ITSON</t>
  </si>
  <si>
    <t>ANGY</t>
  </si>
  <si>
    <t>algarciar@unbosque.edu.co</t>
  </si>
  <si>
    <t>EDUCACIÓN BILINGÜE</t>
  </si>
  <si>
    <t>YESIKA</t>
  </si>
  <si>
    <t>ycardenast@unbosque.edu.co</t>
  </si>
  <si>
    <t>BARRETO</t>
  </si>
  <si>
    <t>MAHECHA</t>
  </si>
  <si>
    <t>mbarretom@unbosque.edu.co</t>
  </si>
  <si>
    <t>U. AUTÓNOMA METROPOLINA</t>
  </si>
  <si>
    <t>jpinedaf@unbosque.edu.co</t>
  </si>
  <si>
    <t>HELLEN</t>
  </si>
  <si>
    <t>KREINTER</t>
  </si>
  <si>
    <t>ROSEMBAUN</t>
  </si>
  <si>
    <t>hkreinter@gmail.com</t>
  </si>
  <si>
    <t>EUGENIA</t>
  </si>
  <si>
    <t>vvalenciam@unbosque.edu.co</t>
  </si>
  <si>
    <t>BLANCO</t>
  </si>
  <si>
    <t>jpmora@unbosque.edu.co</t>
  </si>
  <si>
    <t>MATALLANA</t>
  </si>
  <si>
    <t>NEIRA</t>
  </si>
  <si>
    <t>julib66@gmail.com</t>
  </si>
  <si>
    <t>UFPI</t>
  </si>
  <si>
    <t>aalvarezv@unbosque.edu.co</t>
  </si>
  <si>
    <t>U. DE DELHI</t>
  </si>
  <si>
    <t>INGENIERIA INDUSTRIAL</t>
  </si>
  <si>
    <t>MONJE</t>
  </si>
  <si>
    <t>GÓNIMA</t>
  </si>
  <si>
    <t>nicole22a@hotmail.com</t>
  </si>
  <si>
    <t>snarvaez@unbosque.edu.co</t>
  </si>
  <si>
    <t>JENNY</t>
  </si>
  <si>
    <t>BARRAGÁN</t>
  </si>
  <si>
    <t>jagarzonb@unbosque.edu.co</t>
  </si>
  <si>
    <t>KARINE</t>
  </si>
  <si>
    <t>dperezv@unbosque.edu.co</t>
  </si>
  <si>
    <t>ORLANDO</t>
  </si>
  <si>
    <t>doramirez@unbosque.edu.co</t>
  </si>
  <si>
    <t>INGENIERIA AMBIENTAL</t>
  </si>
  <si>
    <t>COMETA</t>
  </si>
  <si>
    <t>aleja.cometa@gmail.com</t>
  </si>
  <si>
    <t>U. DE LA PLATA</t>
  </si>
  <si>
    <t>CHARRY</t>
  </si>
  <si>
    <t>ronalcharria_10@hotmail.com</t>
  </si>
  <si>
    <t>NICOLAS</t>
  </si>
  <si>
    <t>sanerbta@hotmail.com</t>
  </si>
  <si>
    <t>NICOLÁS</t>
  </si>
  <si>
    <t>GUZMÁN</t>
  </si>
  <si>
    <t>nguzmangi@unbosque.edu.co</t>
  </si>
  <si>
    <t>jshernandezp@unbosque.edu.co</t>
  </si>
  <si>
    <t>LINA</t>
  </si>
  <si>
    <t>CORTÉS</t>
  </si>
  <si>
    <t>lipague4col@hotmail.com</t>
  </si>
  <si>
    <t>CHRISTIAN</t>
  </si>
  <si>
    <t>WILDE</t>
  </si>
  <si>
    <t>christiancd2009@hotmail.com</t>
  </si>
  <si>
    <t>RADIOLOGÍA ORAL Y PATOLOGÍA ORAL</t>
  </si>
  <si>
    <t>OCAMPO</t>
  </si>
  <si>
    <t>yennyaangulo14@gmail.com</t>
  </si>
  <si>
    <t>UANL</t>
  </si>
  <si>
    <t>POSGRADO DE ODONTOLOGIA</t>
  </si>
  <si>
    <t>2017-2</t>
  </si>
  <si>
    <t>VILLALBA</t>
  </si>
  <si>
    <t>cvillalbag@unbosque.edu.co</t>
  </si>
  <si>
    <t>UCLA STEIN INSTITUTE</t>
  </si>
  <si>
    <t>ANGELA</t>
  </si>
  <si>
    <t>amrojasm@unbosque.edu.co</t>
  </si>
  <si>
    <t>CANADA</t>
  </si>
  <si>
    <t>MCGUILL</t>
  </si>
  <si>
    <t>clibreros88@gmail.com</t>
  </si>
  <si>
    <t>MEXICO</t>
  </si>
  <si>
    <t>ASOCIACIÓN PARA LA PREVENCIÓN DE LA CEGUERA</t>
  </si>
  <si>
    <t>SAUL</t>
  </si>
  <si>
    <t>saulfer19@gmail.com</t>
  </si>
  <si>
    <t>INGLATERRA</t>
  </si>
  <si>
    <t>BARTS AND THE LONDON SCHOOL OF MEDICINE AND DENTISTRY</t>
  </si>
  <si>
    <t>NEUROLOGIA</t>
  </si>
  <si>
    <t>ESCADON</t>
  </si>
  <si>
    <t>jbermudeze@gmail.com</t>
  </si>
  <si>
    <t>INSTITUTO DE MICROCIRUGIA OCULAR</t>
  </si>
  <si>
    <t>cmarind@unbosque.edu.co</t>
  </si>
  <si>
    <t>ITALIA</t>
  </si>
  <si>
    <t>UNIVERSITY OF MILAN</t>
  </si>
  <si>
    <t>CARDIOLOGIA</t>
  </si>
  <si>
    <t>CASAFONT</t>
  </si>
  <si>
    <t>alonso.casafont@gmail.com</t>
  </si>
  <si>
    <t>UNIVERSIDAD INTERNACIONAL DE CATALUNYA</t>
  </si>
  <si>
    <t>PERIODONCIA</t>
  </si>
  <si>
    <t>fersvg29@gmail.com</t>
  </si>
  <si>
    <t>UNIVERSITA CAMPUS BIOMEDIC</t>
  </si>
  <si>
    <t>GINECOBSTETRICIA</t>
  </si>
  <si>
    <t>LISETH</t>
  </si>
  <si>
    <t>CALOBON</t>
  </si>
  <si>
    <t>LCOLOBON@UNBOSQUE.EDU.CO</t>
  </si>
  <si>
    <t>UNIVERSIDAD DE GUADALAJARA</t>
  </si>
  <si>
    <t>CAMPOS</t>
  </si>
  <si>
    <t>SEBJUAN96@GMAIL.COM</t>
  </si>
  <si>
    <t>UNIVERSIDAD NACIONAL AUTONOMA DE MEXIXO</t>
  </si>
  <si>
    <t>BERBEO</t>
  </si>
  <si>
    <t>mfhernandezb@unbosque.edu.co</t>
  </si>
  <si>
    <t>UNNOBA</t>
  </si>
  <si>
    <t>KAROLL</t>
  </si>
  <si>
    <t>SANTANA</t>
  </si>
  <si>
    <t>BOHORQUEZ</t>
  </si>
  <si>
    <t>ksantana@unbosque.edu.co</t>
  </si>
  <si>
    <t>UNIVERSIDAD NACIONAL DE SAN LUIS</t>
  </si>
  <si>
    <t>PEDAGOGIA INFANTIL</t>
  </si>
  <si>
    <t>ABRIL</t>
  </si>
  <si>
    <t>navrilv@unbosque.edu.co</t>
  </si>
  <si>
    <t>UNIVERSIDAD NACIONAL DEL SUR</t>
  </si>
  <si>
    <t>BRAYAN</t>
  </si>
  <si>
    <t>FIGUEROA</t>
  </si>
  <si>
    <t>bromerof@unbosque.edu.co</t>
  </si>
  <si>
    <t>UNIVERSIDADE FEDERAL DE SANTA MARIA</t>
  </si>
  <si>
    <t>lauwii-hernandez@hotmail.com</t>
  </si>
  <si>
    <t>UNIVERSIDAD DEL VALLE DE PUEBLA</t>
  </si>
  <si>
    <t>RINCION</t>
  </si>
  <si>
    <t>LCRINCONC@UNBOSQUE.EDU.CO</t>
  </si>
  <si>
    <t>UNIVERSIDAD PRIVADA DE TACNA</t>
  </si>
  <si>
    <t>GENEVIEVE</t>
  </si>
  <si>
    <t>GTELLEZ@UNBOSQUE.EDU.CO</t>
  </si>
  <si>
    <t>PARAGUAY</t>
  </si>
  <si>
    <t>UNIVERSIDAD DE ASUNCIÓN</t>
  </si>
  <si>
    <t>ARBOLRUIZ2@GMAIL.COM</t>
  </si>
  <si>
    <t>UNIVERSIDAD NACIONAL DE CUYO</t>
  </si>
  <si>
    <t>LEANDRO</t>
  </si>
  <si>
    <t>ypenad@unbosque.edu.co</t>
  </si>
  <si>
    <t>YEIM</t>
  </si>
  <si>
    <t>ORJUELA</t>
  </si>
  <si>
    <t>POVEDA</t>
  </si>
  <si>
    <t>yorjuelap@unbosque.edu.co</t>
  </si>
  <si>
    <t>CASAS</t>
  </si>
  <si>
    <t>LIDAZA@UNBOSQUE.EDU.CO</t>
  </si>
  <si>
    <t>UNIVERSIDAD AUTONOMA DE NUEVO LEÓN</t>
  </si>
  <si>
    <t>l-au21@hotmail.com</t>
  </si>
  <si>
    <t>UNIVERSIDAD DE MONTERREY</t>
  </si>
  <si>
    <t>LEIVA</t>
  </si>
  <si>
    <t>DLEIVAV@UNBOSQUE.EDU.CO</t>
  </si>
  <si>
    <t>FERNANDEZ</t>
  </si>
  <si>
    <t>JULI_ROZO96@HOTMAIL.COM</t>
  </si>
  <si>
    <t>LPAEZA@UNBOSQUE.EDU.CO</t>
  </si>
  <si>
    <t>ANA-CUBILLOS@HOTMAIL.COM</t>
  </si>
  <si>
    <t>UNIVERSIDAD DE FINIS TERRAE</t>
  </si>
  <si>
    <t>TENZA</t>
  </si>
  <si>
    <t xml:space="preserve">POLLISTG@HOTMAIL.COM </t>
  </si>
  <si>
    <t>JORDAN</t>
  </si>
  <si>
    <t>SGOMEZJO@UNBOSQUE.EDU.CO</t>
  </si>
  <si>
    <t>ACUÑA</t>
  </si>
  <si>
    <t>OLMOS</t>
  </si>
  <si>
    <t>MACUA@UNBOSQUE.EDU.CO</t>
  </si>
  <si>
    <t>DMARINBO@UNBOSQUE.EDU.CO</t>
  </si>
  <si>
    <t>BERBESI</t>
  </si>
  <si>
    <t>jcbernalb@unbosque.edu.co&gt;</t>
  </si>
  <si>
    <t>FRANCO</t>
  </si>
  <si>
    <t>MCALDERONF@UNBOSQUE.EDU.CO</t>
  </si>
  <si>
    <t>ARIZA</t>
  </si>
  <si>
    <t>narizaa@unbosque.edu.co</t>
  </si>
  <si>
    <t xml:space="preserve">LUCIA  </t>
  </si>
  <si>
    <t>mlgomezr@unbosque.edu.co</t>
  </si>
  <si>
    <t>dianahernandez12@hotmail.com</t>
  </si>
  <si>
    <t>OVIEDO</t>
  </si>
  <si>
    <t>pduenas@unbosque.edu.co</t>
  </si>
  <si>
    <t>PERIS</t>
  </si>
  <si>
    <t>dperis@unbosque.edu.co</t>
  </si>
  <si>
    <t>dmgomezm@unbosque.edu.co</t>
  </si>
  <si>
    <t>UNIVERSIDAD DE LA SIERRA DEL NORTE DEL VALLE DE PUEBLA</t>
  </si>
  <si>
    <t>ALBADAN</t>
  </si>
  <si>
    <t>scontreras2501@gmail.com</t>
  </si>
  <si>
    <t>INSTITUTO TECNOLÓGICO DE POZA RICA</t>
  </si>
  <si>
    <t>CALVO</t>
  </si>
  <si>
    <t>aandradec@unbosque.edu.co</t>
  </si>
  <si>
    <t>EDWARD</t>
  </si>
  <si>
    <t>evelasquez@unbosque.edu.co</t>
  </si>
  <si>
    <t>SEPULVEDA</t>
  </si>
  <si>
    <t>lcruzs@unbosque.edu.co</t>
  </si>
  <si>
    <t xml:space="preserve"> ALEXANDRA</t>
  </si>
  <si>
    <t>TFIGUEROA@UNBOSQUE.EDU.CO</t>
  </si>
  <si>
    <t>BEWORK CONCULTORIA E SISTEMAS DE GESTAO</t>
  </si>
  <si>
    <t>SIMÓN</t>
  </si>
  <si>
    <t>HOCHSCHULE FUR BILDENDE KUNST BRAUNSCHWEIG</t>
  </si>
  <si>
    <t>ROSERO</t>
  </si>
  <si>
    <t>srjohnk@gmail.com</t>
  </si>
  <si>
    <t>TORONTO UNIVERSITY</t>
  </si>
  <si>
    <t>CIRUGIA DE TORAX</t>
  </si>
  <si>
    <t>cemora@unbosque.edu.co</t>
  </si>
  <si>
    <t>UNIVERSITY OF OKLAHOMA</t>
  </si>
  <si>
    <t>EDUACIÓN BILINGÜE</t>
  </si>
  <si>
    <t>ANYI</t>
  </si>
  <si>
    <t>atforero@unbosque.edu.co</t>
  </si>
  <si>
    <t>UNIVERSIDAD DE MURCIA</t>
  </si>
  <si>
    <t>acasasbuenas@unbosque.edu.co</t>
  </si>
  <si>
    <t>PARISDESCARTES</t>
  </si>
  <si>
    <t>SIMBAQUEVA</t>
  </si>
  <si>
    <t>AGUILERA</t>
  </si>
  <si>
    <t>UNIVERSIDAD FEDERAL DE MINAS GERAIS</t>
  </si>
  <si>
    <t>RUTH</t>
  </si>
  <si>
    <t>RBELTRANA@UNBOSQUE.EDU.CO</t>
  </si>
  <si>
    <t>UNIVERSIDAD NACIONAL ENTRE RIOS</t>
  </si>
  <si>
    <t>CORREAL</t>
  </si>
  <si>
    <t>SCORREALC@UNBOSQUE.EDU.CO</t>
  </si>
  <si>
    <t>MONTOYA</t>
  </si>
  <si>
    <t>MRESTREPOM@UNBOSQUE.EDU.CO</t>
  </si>
  <si>
    <t>LMZULUAGA@UNBOSQUE.EDU.CO</t>
  </si>
  <si>
    <t xml:space="preserve">UNIVERSIDAD NACIONAL DE SAN LUIS </t>
  </si>
  <si>
    <t>KONNY</t>
  </si>
  <si>
    <t>JOSSELINE</t>
  </si>
  <si>
    <t>SUNSIN</t>
  </si>
  <si>
    <t>UNIVERSIDAD DEL DESARROLLO</t>
  </si>
  <si>
    <t>WRIVERAV@UNBOSQUE.EDU.CO</t>
  </si>
  <si>
    <t>AMATEUSG@UNBOSQUE.EDU.CO</t>
  </si>
  <si>
    <t>MELENDEZ</t>
  </si>
  <si>
    <t>MMELENDEZC@UNBOSQUE.EDU.CO</t>
  </si>
  <si>
    <t>LMCORTESA@UNBOSQUE.EDU.CO</t>
  </si>
  <si>
    <t>INSTITUTO EUROHISPANO</t>
  </si>
  <si>
    <t>ARUBA</t>
  </si>
  <si>
    <t>VERGEL</t>
  </si>
  <si>
    <t>PEREA</t>
  </si>
  <si>
    <t>JVERGELP@UNBOSQUE.EDU.CO</t>
  </si>
  <si>
    <t>PSICOLOGIA</t>
  </si>
  <si>
    <t>MATEUS</t>
  </si>
  <si>
    <t>CORTEZ</t>
  </si>
  <si>
    <t>ARANGUREN</t>
  </si>
  <si>
    <t>MERCHAN</t>
  </si>
  <si>
    <t>POLANIA</t>
  </si>
  <si>
    <t>CERON</t>
  </si>
  <si>
    <t>STEPHANIE</t>
  </si>
  <si>
    <t xml:space="preserve">CATALINA </t>
  </si>
  <si>
    <t xml:space="preserve">JOSE </t>
  </si>
  <si>
    <t>CMERCHANP@UNBOSQUE.EDU.CO</t>
  </si>
  <si>
    <t>LRRIVERA@UNBOSQUE.EDU.CO</t>
  </si>
  <si>
    <t>mjuradob@unbosque.edu.co</t>
  </si>
  <si>
    <t>ktobar@unbosque.edu.co</t>
  </si>
  <si>
    <t>jordonezt@unbosque.edu.co</t>
  </si>
  <si>
    <t>UNIVERSDIAD NACIONAL DE LANUS</t>
  </si>
  <si>
    <t>RUEDA</t>
  </si>
  <si>
    <t>PUYO</t>
  </si>
  <si>
    <t>SOLÓRZANO</t>
  </si>
  <si>
    <t xml:space="preserve">dquinterorp@hotmail.com </t>
  </si>
  <si>
    <t>apuyo@unbosque.edu.co</t>
  </si>
  <si>
    <t>JUANCAPEREZQ11@GMAIL.COM</t>
  </si>
  <si>
    <t>INSTITUTO DE CIENCIAS NEUROLÓGICAS S/S LTDA</t>
  </si>
  <si>
    <t xml:space="preserve">UNIVERSIDAD DE CHILE </t>
  </si>
  <si>
    <t>HOSPITAL METROPOLITANO DE QUITO</t>
  </si>
  <si>
    <t>ARUBA VISION CENTER</t>
  </si>
  <si>
    <t>2018-1</t>
  </si>
  <si>
    <t xml:space="preserve">SHIRLEY </t>
  </si>
  <si>
    <t>GIL</t>
  </si>
  <si>
    <t>SGILG@UNBOSQUE.EDU.CO</t>
  </si>
  <si>
    <t>INSTITUTO DE ECOLOGÍA INECOL</t>
  </si>
  <si>
    <t>JUNCA</t>
  </si>
  <si>
    <t>DJUNCA@UNBOSQUE.EDU.CO</t>
  </si>
  <si>
    <t>VILLALOBOS</t>
  </si>
  <si>
    <t>BELLO</t>
  </si>
  <si>
    <t>LVILLALOBOSB@UNBOSQUE.EDU.CO</t>
  </si>
  <si>
    <t xml:space="preserve">ITSON </t>
  </si>
  <si>
    <t>ANDERA</t>
  </si>
  <si>
    <t>ATAVERAP@UNBOSQUE.EDU.CO</t>
  </si>
  <si>
    <t>OKLAHOMA UNIVERSITY</t>
  </si>
  <si>
    <t>AMORENOD@UNBOSQUE.EDU.CO</t>
  </si>
  <si>
    <t>EDWIN</t>
  </si>
  <si>
    <t>CÁRDENAS</t>
  </si>
  <si>
    <t>EDCARDENASC@UNBOSQUE.EDU.CO</t>
  </si>
  <si>
    <t>AMEZQUITA</t>
  </si>
  <si>
    <t>LAMEZQUITAN@UNBOSQUE.EDU.CO</t>
  </si>
  <si>
    <t>GARDILAD@UNBOSQUE.EDU.CO</t>
  </si>
  <si>
    <t>UNIVERSIDAD AUTÓNOMA DE NUEVO LEON</t>
  </si>
  <si>
    <t>STEPHANY</t>
  </si>
  <si>
    <t>SANHEZ</t>
  </si>
  <si>
    <t>JSANCHEZJ@UNBOSQUE.EDU.CO</t>
  </si>
  <si>
    <t>TORRADO</t>
  </si>
  <si>
    <t>PASCUA</t>
  </si>
  <si>
    <t>ITORRADO@UNBOSQUE.EDU.CO</t>
  </si>
  <si>
    <t>UNIVERSIDAD AUTÓNOMA DE NUEVO LEÓN</t>
  </si>
  <si>
    <t>QUINTANA</t>
  </si>
  <si>
    <t>BALLESTEROS</t>
  </si>
  <si>
    <t>LQUINTANAB@UNBOSQUE.EDU.CO</t>
  </si>
  <si>
    <t>VPINZON@UNBOSQUE.EDU.CO</t>
  </si>
  <si>
    <t>CINDY</t>
  </si>
  <si>
    <t>ESTUPIÑAN</t>
  </si>
  <si>
    <t>CPINZONE@UNBOSQUE.EDU.CO</t>
  </si>
  <si>
    <t xml:space="preserve">UNIVERSIDAD AUTÓNOMA DE NUEVO LEÓN </t>
  </si>
  <si>
    <t>LCASTROE@UNBOSQUE.EDU.CO</t>
  </si>
  <si>
    <t>UNIVERSIDAD AUTÓNOMA DE TAMAULIPAS</t>
  </si>
  <si>
    <t>JULIÁN</t>
  </si>
  <si>
    <t>ZAMBRANO</t>
  </si>
  <si>
    <t>ZORRO</t>
  </si>
  <si>
    <t>JZAMBRANOZ@UNBOSQUE.EDU.CO</t>
  </si>
  <si>
    <t>ING. INDUSTRIAL</t>
  </si>
  <si>
    <t>ANTONIO</t>
  </si>
  <si>
    <t>ZÁRATE</t>
  </si>
  <si>
    <t>DORIA</t>
  </si>
  <si>
    <t>ZARATEMIGUEL4@GMAIL.COM</t>
  </si>
  <si>
    <t>GÓNZALEZ</t>
  </si>
  <si>
    <t>ILGONZALEZ@UNBOSQUE.EDU.CO</t>
  </si>
  <si>
    <t>PBENITES@UNBOSQUE.EDU.CO</t>
  </si>
  <si>
    <t xml:space="preserve">DANIELA </t>
  </si>
  <si>
    <t>DAKARO88@HOTMAIL.COM</t>
  </si>
  <si>
    <t xml:space="preserve">UNIVERSIDAD DE SAN FRANCISCO </t>
  </si>
  <si>
    <t>POSADA</t>
  </si>
  <si>
    <t>MQUINTERO@UNBOSQUE.EDU.CO</t>
  </si>
  <si>
    <t>UNIVERSIDAD DE TLAXCALA</t>
  </si>
  <si>
    <t>SOFIA</t>
  </si>
  <si>
    <t>CASTEBLANCO</t>
  </si>
  <si>
    <t>ASGOMEZ@UNBOSQUE.EDU.CO</t>
  </si>
  <si>
    <t xml:space="preserve">GAMERO </t>
  </si>
  <si>
    <t>PATARROYO</t>
  </si>
  <si>
    <t>JULYGAMERO10@HOTMAIL.COM</t>
  </si>
  <si>
    <t>UNIVERSIDAD NACIONAL AUTONOMA DE MÉXICO</t>
  </si>
  <si>
    <t>ARAQUE</t>
  </si>
  <si>
    <t>PAULISPITU@GMAIL.COM</t>
  </si>
  <si>
    <t>UNIVERSITY OF FLORIDA</t>
  </si>
  <si>
    <t>SILJUL446@HOTMAIL.COM</t>
  </si>
  <si>
    <t>CASTAÑEDA</t>
  </si>
  <si>
    <t>DANIELC06@HOTMAIL.COM</t>
  </si>
  <si>
    <t>UNIVERSITY OF MIAMI</t>
  </si>
  <si>
    <t>GUZMAN</t>
  </si>
  <si>
    <t>JAPORRASG@UNBOSQUE.EDU.CO</t>
  </si>
  <si>
    <t>UNIVERSIDAD DE TEXAS</t>
  </si>
  <si>
    <t>OSPINO</t>
  </si>
  <si>
    <t>CAOG_16@HOTMAIL.COM</t>
  </si>
  <si>
    <t>HOSPITAL GENERAL DR. MANUEL GEA GÓNZALEZ</t>
  </si>
  <si>
    <t>POSGRADO- CIRUGIA PLÁSTICA</t>
  </si>
  <si>
    <t>MQUINTERON@UNBOSQUE.EDU.CO</t>
  </si>
  <si>
    <t>UNIVERSIDAD DE SALAMANCA</t>
  </si>
  <si>
    <t>DERECHO</t>
  </si>
  <si>
    <t>MARA</t>
  </si>
  <si>
    <t>ODONTOLOGIA</t>
  </si>
  <si>
    <t>SANZ</t>
  </si>
  <si>
    <t>PAOSOFIARODSANZ@HOTMAIL.COM</t>
  </si>
  <si>
    <t>UNIVERSIDAD DE MIGUEL HERNANDEZ DE ELCHE</t>
  </si>
  <si>
    <t>VICTORIA</t>
  </si>
  <si>
    <t>MVPAEZ@UNBOSQUE.EDU.CO</t>
  </si>
  <si>
    <t>COREA</t>
  </si>
  <si>
    <t>UNIVERSIDAD DE KONKUK</t>
  </si>
  <si>
    <t>DISEÑO DE COMUNICACIÓN</t>
  </si>
  <si>
    <t>ESPITIA</t>
  </si>
  <si>
    <t>MELIBERNAL03@GMAIL.COM</t>
  </si>
  <si>
    <t>BRAUNSCHWEIG UNIVERSITY OF ARTS</t>
  </si>
  <si>
    <t>URREGO</t>
  </si>
  <si>
    <t>ARTUNDUAGA</t>
  </si>
  <si>
    <t>MARIAFERURR@HOTMAIL.COM</t>
  </si>
  <si>
    <t>VALENTINA</t>
  </si>
  <si>
    <t>VDIAZGO@UNBOSQUE.EDU.CO</t>
  </si>
  <si>
    <t>UNIVERSIDAD POLITECNICA DE VALENCIA</t>
  </si>
  <si>
    <t>EUGENIO</t>
  </si>
  <si>
    <t>MPGOMEZE@UNBOSQUE.EDU.CO</t>
  </si>
  <si>
    <t>CASTAÑO</t>
  </si>
  <si>
    <t>AGUIRRE</t>
  </si>
  <si>
    <t>VALENCAS94@HOTMAIL.COM</t>
  </si>
  <si>
    <t>KATERINE</t>
  </si>
  <si>
    <t>VICTOR</t>
  </si>
  <si>
    <t xml:space="preserve">CLAVIJO </t>
  </si>
  <si>
    <t>PÉREZ</t>
  </si>
  <si>
    <t>GARY</t>
  </si>
  <si>
    <t>JOB</t>
  </si>
  <si>
    <t>LINERO</t>
  </si>
  <si>
    <t>CUETO</t>
  </si>
  <si>
    <t xml:space="preserve">ALLISON </t>
  </si>
  <si>
    <t>DAYAN</t>
  </si>
  <si>
    <t>BOLAÑO</t>
  </si>
  <si>
    <t>BABATIVA</t>
  </si>
  <si>
    <t>PABLO</t>
  </si>
  <si>
    <t>MURICA</t>
  </si>
  <si>
    <t>LUCIA</t>
  </si>
  <si>
    <t>SALAS</t>
  </si>
  <si>
    <t>JARA</t>
  </si>
  <si>
    <t>CIELO</t>
  </si>
  <si>
    <t>DEL MAR</t>
  </si>
  <si>
    <t>IZQUIERDO</t>
  </si>
  <si>
    <t>FALLA</t>
  </si>
  <si>
    <t>MÉNDEZ</t>
  </si>
  <si>
    <t>DANIELLA</t>
  </si>
  <si>
    <t>MENDIELA</t>
  </si>
  <si>
    <t>SOSA</t>
  </si>
  <si>
    <t xml:space="preserve">MASSON </t>
  </si>
  <si>
    <t>FÉLIPE</t>
  </si>
  <si>
    <t>CONCHA</t>
  </si>
  <si>
    <t>JULIMORE_16@HOTMAIL.COM</t>
  </si>
  <si>
    <t>ALLISONVEGA.B@GMAIL.COM</t>
  </si>
  <si>
    <t>TATAN22.JS@GMAIL.COM</t>
  </si>
  <si>
    <t>PABLOFELMURCIA10@HOTMAIL.COM</t>
  </si>
  <si>
    <t>ANDREABONILLA0297@GMAIL.COM</t>
  </si>
  <si>
    <t>JVERSAMO99@GMAIL.COM</t>
  </si>
  <si>
    <t>nahiaralopez1@gmail.com</t>
  </si>
  <si>
    <t>MAFEJAGO@HOTMAIL.COM</t>
  </si>
  <si>
    <t>DANIELGCARVAJAL@HOTMAIL.COM</t>
  </si>
  <si>
    <t>CIELOIZQUIERDO.PEREZ@GMAIL.COM</t>
  </si>
  <si>
    <t>LAMADIFI@GMAIL.COM</t>
  </si>
  <si>
    <t>JULIBGG@GMAIL.COM</t>
  </si>
  <si>
    <t>EVIEVETELL@GMAIL.COM</t>
  </si>
  <si>
    <t>ANITAFALLAJM@HOTMAIL.COM</t>
  </si>
  <si>
    <t>KAREN.A.ASOSA@GMAIL.COM</t>
  </si>
  <si>
    <t>VIVICAMPOS96@HOTMAIL.COM</t>
  </si>
  <si>
    <t>BALLESTEROSVARGASL@GMAIL.COM</t>
  </si>
  <si>
    <t>DANIELLATORRESM21@HOTMAIL.COM</t>
  </si>
  <si>
    <t>ANDRESD.260@GMAIL.COM</t>
  </si>
  <si>
    <t>AFRE32@HOTMAIL.COM</t>
  </si>
  <si>
    <t>JORJE-JEM5@HOTMAIL.COM</t>
  </si>
  <si>
    <t>LKDIAZS@UNBSOQUE.EDU.CO</t>
  </si>
  <si>
    <t>VVELANDIAC@UNBOSQUE.EDU.CO</t>
  </si>
  <si>
    <t>OGUIO@UNBOSQUE.EDU.CO</t>
  </si>
  <si>
    <t>DMENDIELA@UNBOSQUE.EDU.CO</t>
  </si>
  <si>
    <t>JMALVAREZ@UNBOSQUE.EDU.CO</t>
  </si>
  <si>
    <t>INECOL</t>
  </si>
  <si>
    <t>INSTITUTO TECNOLOGICO DE TOLUCA</t>
  </si>
  <si>
    <t>UNIVERSITY OF WASHINGTON</t>
  </si>
  <si>
    <t>INSTITUTO NACIONAL DE REHABILITACIÓN LUIS GUILLERMO IBARRA</t>
  </si>
  <si>
    <t xml:space="preserve">OPCIÓN BRASIL </t>
  </si>
  <si>
    <t>UNIVERSITY OF APPLIED SCIENCES</t>
  </si>
  <si>
    <t>BIOINGENIERIA</t>
  </si>
  <si>
    <t>CANTIDAD MOVILIDAD</t>
  </si>
  <si>
    <t>PAIS DE DESTINO</t>
  </si>
  <si>
    <t>ACTIVIDAD PORCENTUAL PAIS</t>
  </si>
  <si>
    <t xml:space="preserve">TOTAL </t>
  </si>
  <si>
    <t>PANAMA</t>
  </si>
  <si>
    <t xml:space="preserve">BRASIL </t>
  </si>
  <si>
    <t xml:space="preserve">GUATEMALA </t>
  </si>
  <si>
    <t>CHILE ARGENTINA</t>
  </si>
  <si>
    <t>2018-2</t>
  </si>
  <si>
    <t>ANGÉLICA</t>
  </si>
  <si>
    <t>MÁRQUEZ</t>
  </si>
  <si>
    <t>ANGELICASALAS0596@GMAIL.COM</t>
  </si>
  <si>
    <t>UNIVERSIDAD DE QUINTANA ROO</t>
  </si>
  <si>
    <t>RICÓN</t>
  </si>
  <si>
    <t>CAREYESR@UNBOSQUE.EDU.CO</t>
  </si>
  <si>
    <t>SHARA</t>
  </si>
  <si>
    <t>CRISTANCHO</t>
  </si>
  <si>
    <t>LATRIGLIA</t>
  </si>
  <si>
    <t>SCRISTANCHO@UNBOSQUE.EDU.CO</t>
  </si>
  <si>
    <t xml:space="preserve">PAOLA </t>
  </si>
  <si>
    <t>CONTRERAS</t>
  </si>
  <si>
    <t>AZU.LADOLIBERTORIA@GMAIL.COM</t>
  </si>
  <si>
    <t>OCAICEDO@UNBOSQUE.EDU.CO</t>
  </si>
  <si>
    <t xml:space="preserve">INECOL </t>
  </si>
  <si>
    <t>ESPEJO</t>
  </si>
  <si>
    <t>JBRAVOE@UNBOSQUE.EDU.CO</t>
  </si>
  <si>
    <t xml:space="preserve">BUSTAMANTE </t>
  </si>
  <si>
    <t>S.BUSTAMANTE.G18@GMAIL.COM</t>
  </si>
  <si>
    <t>FALVARADO@UNBOSQUE.EDU.CO</t>
  </si>
  <si>
    <t xml:space="preserve">ASUPMATOMA A.C </t>
  </si>
  <si>
    <t>ÁNGELA</t>
  </si>
  <si>
    <t>AMCORREA@UNBOSQUE.EDU.CO</t>
  </si>
  <si>
    <t>INSTITUTO POLITÉCNICO NACIONAL</t>
  </si>
  <si>
    <t>GIANPAOLO</t>
  </si>
  <si>
    <t>PRISEO</t>
  </si>
  <si>
    <t>PRISEOGIANPAOLO@GMAIL.COM</t>
  </si>
  <si>
    <t>DCGOMEZM20@GMAIL.COM</t>
  </si>
  <si>
    <t>MLGOMEZR@UNBOSQUE.EDU.CO</t>
  </si>
  <si>
    <t>FABIAN_9402@HOTMAIL.COM</t>
  </si>
  <si>
    <t xml:space="preserve">RAMÍREZ </t>
  </si>
  <si>
    <t>JCRAMIREZN@UNBOSQUE.EDU.CO</t>
  </si>
  <si>
    <t>INSTITUTO TECNOLÓGICO DE CUALIACAN</t>
  </si>
  <si>
    <t xml:space="preserve">GAITÁN </t>
  </si>
  <si>
    <t>LGAITANB@UNBOSQUE.EDU.CO</t>
  </si>
  <si>
    <t>EMANUEL</t>
  </si>
  <si>
    <t>RUBIO</t>
  </si>
  <si>
    <t>ORUBIO@UNBOSQUE.EDU.CO</t>
  </si>
  <si>
    <t>GERMÁN</t>
  </si>
  <si>
    <t>PIRAQUIVE</t>
  </si>
  <si>
    <t>PIRAQUIVEA@GMAIL.COM</t>
  </si>
  <si>
    <t>AHUMADA</t>
  </si>
  <si>
    <t>JAHUMADA@UNBOSQUE.EDU.CO</t>
  </si>
  <si>
    <t>FLECHAS</t>
  </si>
  <si>
    <t>IBARRA</t>
  </si>
  <si>
    <t>DFLECHAS@UNBOSQUE.EDU.CO</t>
  </si>
  <si>
    <t>CESAR A. MEDICAL CENTER CLINIC</t>
  </si>
  <si>
    <t>SILVIA</t>
  </si>
  <si>
    <t>NTA.DIAZ@HOTMAIL.COM</t>
  </si>
  <si>
    <t>YULI</t>
  </si>
  <si>
    <t>LEMUS</t>
  </si>
  <si>
    <t>JIMPENEZ</t>
  </si>
  <si>
    <t>YLEMUSJ@UNBOSQUE.EDU.CO</t>
  </si>
  <si>
    <t>LAVERDE</t>
  </si>
  <si>
    <t>PLAVERDE@UNBOSQUE.EDU.CO</t>
  </si>
  <si>
    <t xml:space="preserve">RODRIGUEZ </t>
  </si>
  <si>
    <t>DRODRIGUEZSA@UNBOSQUE.EDU.CO</t>
  </si>
  <si>
    <t xml:space="preserve">MONROY </t>
  </si>
  <si>
    <t>PMONROYR@UNBOSQUE.EDU.CO</t>
  </si>
  <si>
    <t xml:space="preserve">CC </t>
  </si>
  <si>
    <t>MALOPEZR@UNBOSQUE.EDU.CO</t>
  </si>
  <si>
    <t>ALBARRACIN</t>
  </si>
  <si>
    <t>LVEGAA@UNBOSQUE.EDU.CO</t>
  </si>
  <si>
    <t>DESCOBARF@UNBOSQUE.EDU.CO</t>
  </si>
  <si>
    <t>LAURAMONROY15@OUTLOOK.COM</t>
  </si>
  <si>
    <t>MARISSA_REYES86@HOTMAIL.COM</t>
  </si>
  <si>
    <t xml:space="preserve">JOHN HOPKINS </t>
  </si>
  <si>
    <t>KAMILO</t>
  </si>
  <si>
    <t>CCARVAJAL82@HOTMAIL.COM</t>
  </si>
  <si>
    <t>CHRISTINE KLEINERT INSTITUTE</t>
  </si>
  <si>
    <t>ROY</t>
  </si>
  <si>
    <t>ARTURO</t>
  </si>
  <si>
    <t>CONN</t>
  </si>
  <si>
    <t>ROY_RYS@HOTMAIL.COM</t>
  </si>
  <si>
    <t>YOJANA</t>
  </si>
  <si>
    <t>POLO</t>
  </si>
  <si>
    <t>LEIDYCORREDOR2@GMAIL.COM</t>
  </si>
  <si>
    <t>ACEVEDO</t>
  </si>
  <si>
    <t>GUARÍN</t>
  </si>
  <si>
    <t>LFACEVEDO@UNBOSQUE.EDU.CO</t>
  </si>
  <si>
    <t>NÚÑEZ</t>
  </si>
  <si>
    <t>CAROTONU@HOTMAIL.COM</t>
  </si>
  <si>
    <t>SLMARTINEZF@UNBOSQUE.EDU.CO</t>
  </si>
  <si>
    <t>BEDOYA</t>
  </si>
  <si>
    <t>ASUAREZBE@UNBOSQUE.EDU.CO</t>
  </si>
  <si>
    <t>DUITAMA</t>
  </si>
  <si>
    <t>LDUITAMA@UNBOSQUE.EDU.CO</t>
  </si>
  <si>
    <t>SARITA</t>
  </si>
  <si>
    <t>YERLIN</t>
  </si>
  <si>
    <t>VALDERRAMA</t>
  </si>
  <si>
    <t>JHOAN</t>
  </si>
  <si>
    <t xml:space="preserve">RIVAS </t>
  </si>
  <si>
    <t>JRIVASD@UNBOSQUE.EDU.CO</t>
  </si>
  <si>
    <t>UNIVERSIDAD NACIONAL DE SAN JUAN</t>
  </si>
  <si>
    <t>CMONROYG@UNBOSQUE.EDU.CO</t>
  </si>
  <si>
    <t xml:space="preserve">UNIVERSIDAD NACIONAL DE ASUNCIÓN </t>
  </si>
  <si>
    <t>GARNICA</t>
  </si>
  <si>
    <t>MVARGASG@UNBOSQUE.EDU.CO</t>
  </si>
  <si>
    <t>UUNOBA</t>
  </si>
  <si>
    <t>APLOPEZS@UNBOSQUE.EDU.CO</t>
  </si>
  <si>
    <t xml:space="preserve">U. NACIONAL DEL ESTERO </t>
  </si>
  <si>
    <t>PS</t>
  </si>
  <si>
    <t>ALESSIA</t>
  </si>
  <si>
    <t>ROMINA</t>
  </si>
  <si>
    <t>BAGORDO</t>
  </si>
  <si>
    <t>VALLETA</t>
  </si>
  <si>
    <t>ALESSIA ROMINA BAGORDO VALLETTA &lt;abagordo@unbosque.edu.co&gt;</t>
  </si>
  <si>
    <t xml:space="preserve">U.NACIONAL DE LA PAMPA </t>
  </si>
  <si>
    <t>LVALDERRAMAM@UNBOSQUE.EDU.CO</t>
  </si>
  <si>
    <t>U.NACIONAL DE ASUNCIÓN</t>
  </si>
  <si>
    <t>DORAINES</t>
  </si>
  <si>
    <t>SAURITH</t>
  </si>
  <si>
    <t>DOSPINOS@UNBOSQUE.EDU.CO</t>
  </si>
  <si>
    <t>UNIVERSIDAD FEDERAL DE CIENCIAS DE LA SALUD</t>
  </si>
  <si>
    <t>EHERRERAC@UNBOSQUE.EDU.CO</t>
  </si>
  <si>
    <t>UNCUYO</t>
  </si>
  <si>
    <t>MATEMATICAS</t>
  </si>
  <si>
    <t>MACHADO</t>
  </si>
  <si>
    <t>natalia-010@hotmail.com</t>
  </si>
  <si>
    <t>DORADO</t>
  </si>
  <si>
    <t>dmolinad@unbosque.edu.co</t>
  </si>
  <si>
    <t xml:space="preserve">UNIVERSIDAD DE SANTIAGO DE CHILE </t>
  </si>
  <si>
    <t>dmontanao@unbosque.edu.co</t>
  </si>
  <si>
    <t>UNIVERSDIAD DEL DESARROLLO</t>
  </si>
  <si>
    <t>GARCES</t>
  </si>
  <si>
    <t>MGARCESG@UNBOSQUE.EDU.CO</t>
  </si>
  <si>
    <t>ATOROM@UNBOSQUE.EDU.CO</t>
  </si>
  <si>
    <t>INSTITUTO ERUOHISPANO</t>
  </si>
  <si>
    <t>ESIERRAR@UNBOSQUE.EDU.CO</t>
  </si>
  <si>
    <t>miguel.753159@gmail.com</t>
  </si>
  <si>
    <t>LINDA</t>
  </si>
  <si>
    <t>MAIDENS</t>
  </si>
  <si>
    <t>LINDAVEGA_100@HOTMAIL.COM</t>
  </si>
  <si>
    <t>ALVIS</t>
  </si>
  <si>
    <t>BAVATIVA</t>
  </si>
  <si>
    <t>DANIELAALVISB@OUTLOOK.ES</t>
  </si>
  <si>
    <t>VERONIQUE</t>
  </si>
  <si>
    <t>THERESE</t>
  </si>
  <si>
    <t>CASTELLO</t>
  </si>
  <si>
    <t>VCASTELLO@UNBOSQUE.EDU.CO</t>
  </si>
  <si>
    <t>DNMORENO@UNBOSQUE.EDU.CO</t>
  </si>
  <si>
    <t>UNIVERSIDAD DE PARIS DESCARTES</t>
  </si>
  <si>
    <t>USSA</t>
  </si>
  <si>
    <t>SEBASTIAN_9324@HOTMAIL.COM</t>
  </si>
  <si>
    <t>MOJICA</t>
  </si>
  <si>
    <t>MGUTIERREZM@UNBOSQUE.EDU.CO</t>
  </si>
  <si>
    <t>MHERNANDEZN@UNBOSQUE.EDU.CO</t>
  </si>
  <si>
    <t>ARENAS</t>
  </si>
  <si>
    <t>VIGIL</t>
  </si>
  <si>
    <t>MARENASV@UNBOSQUE.EDU.CO</t>
  </si>
  <si>
    <t>COLONIA</t>
  </si>
  <si>
    <t>COLONIAMANUELA@UNBOSQUE.EDU.CO</t>
  </si>
  <si>
    <t>GARYLINERO@GMAIL.COM</t>
  </si>
  <si>
    <t>UNIVERSIDAD DE BARCELONA</t>
  </si>
  <si>
    <t>MCAMACHOO@UNBOSQUE.EDU.CO</t>
  </si>
  <si>
    <t>ARTES PALSTICAS</t>
  </si>
  <si>
    <t>AÑO 2011-1</t>
  </si>
  <si>
    <t>AÑO 2012 1</t>
  </si>
  <si>
    <t>AÑO 2011- 2</t>
  </si>
  <si>
    <t>AÑO 2012 2</t>
  </si>
  <si>
    <t xml:space="preserve">AÑO 2013 1 </t>
  </si>
  <si>
    <t>AÑO 2013 2</t>
  </si>
  <si>
    <t>AÑO 2014 1</t>
  </si>
  <si>
    <t>AÑO 2014 2</t>
  </si>
  <si>
    <t xml:space="preserve">AÑO 2015 1 </t>
  </si>
  <si>
    <t>AÑO 2015 2</t>
  </si>
  <si>
    <t xml:space="preserve">AÑO 2016 1 </t>
  </si>
  <si>
    <t xml:space="preserve">AÑO 2016 2 </t>
  </si>
  <si>
    <t>AÑO 2017-1</t>
  </si>
  <si>
    <t>AÑO 2017-2</t>
  </si>
  <si>
    <t>PAISES</t>
  </si>
  <si>
    <t>AÑO 2018 1</t>
  </si>
  <si>
    <t xml:space="preserve">ACTIVIDAD PORCENTUAL </t>
  </si>
  <si>
    <t xml:space="preserve">ALEMANIA </t>
  </si>
  <si>
    <t>TOTAL</t>
  </si>
  <si>
    <t>AÑO 2018 2</t>
  </si>
  <si>
    <t xml:space="preserve">INSTITUCION </t>
  </si>
  <si>
    <t>MODALIDAD</t>
  </si>
  <si>
    <t>AÑO 2014-1</t>
  </si>
  <si>
    <t>NOMBRE</t>
  </si>
  <si>
    <t>CANTIDAD</t>
  </si>
  <si>
    <t>ACTIVIDAD PORCENTUAL</t>
  </si>
  <si>
    <t>AÑO 2011-2</t>
  </si>
  <si>
    <t>INFORMACION NO DISPONLIBE</t>
  </si>
  <si>
    <t>AÑO 2012-1</t>
  </si>
  <si>
    <t>AÑO 2012-2</t>
  </si>
  <si>
    <t>AÑO 2013-1</t>
  </si>
  <si>
    <t>AÑO 2013-2</t>
  </si>
  <si>
    <t>AÑO 2014-2</t>
  </si>
  <si>
    <t>AÑO 2015-1</t>
  </si>
  <si>
    <t>AÑO 2015-2</t>
  </si>
  <si>
    <t>AÑO 2016-1</t>
  </si>
  <si>
    <t>AÑO 2016-2</t>
  </si>
  <si>
    <t xml:space="preserve">ANESTESIOLOGIA </t>
  </si>
  <si>
    <t>EDUCACION BILINGÜE</t>
  </si>
  <si>
    <t>INFECTOLOGIA PEDIATRIA</t>
  </si>
  <si>
    <t>MEDICINA FISICA Y REHABILITACION</t>
  </si>
  <si>
    <t>MEUROCIRUGIA</t>
  </si>
  <si>
    <t>PEDADOGIA</t>
  </si>
  <si>
    <t>CIRUGIA PLASTICA</t>
  </si>
  <si>
    <t>ADMINISTRACION DE EMPRESAS</t>
  </si>
  <si>
    <t>ARTES PLASTICAS</t>
  </si>
  <si>
    <t>ENFERMERIA</t>
  </si>
  <si>
    <t>FORMACION MUSICAL</t>
  </si>
  <si>
    <t>INSTRUMENTACION QUIRURGICA</t>
  </si>
  <si>
    <t>LICENCIATURA PEDAGOGIA INFANTIL</t>
  </si>
  <si>
    <t>MATEMATICA</t>
  </si>
  <si>
    <t>ORTOPEDIA Y TRAUMATOLOGIA</t>
  </si>
  <si>
    <t>Id.</t>
  </si>
  <si>
    <t>No.</t>
  </si>
  <si>
    <t>País de Procedencia</t>
  </si>
  <si>
    <t>Facultad</t>
  </si>
  <si>
    <t>ABDELKEBIR</t>
  </si>
  <si>
    <t>DAZZAZE</t>
  </si>
  <si>
    <t>Movilidad Académica</t>
  </si>
  <si>
    <t>MATTHIEU</t>
  </si>
  <si>
    <t>GIRET</t>
  </si>
  <si>
    <t xml:space="preserve">JULIO </t>
  </si>
  <si>
    <t>AMABILE</t>
  </si>
  <si>
    <t>ALICIA</t>
  </si>
  <si>
    <t>VELO</t>
  </si>
  <si>
    <t>SILVESTRE</t>
  </si>
  <si>
    <t>OMAR</t>
  </si>
  <si>
    <t>GIOVANNI</t>
  </si>
  <si>
    <t>VETEL</t>
  </si>
  <si>
    <t>GUARNEROS</t>
  </si>
  <si>
    <t>JIMENA</t>
  </si>
  <si>
    <t>ELSA</t>
  </si>
  <si>
    <t>FERREIRA</t>
  </si>
  <si>
    <t xml:space="preserve">CESAR </t>
  </si>
  <si>
    <t xml:space="preserve">PAUL </t>
  </si>
  <si>
    <t>ARREOLA</t>
  </si>
  <si>
    <t>Practica o pasantía</t>
  </si>
  <si>
    <t>LIBRADO</t>
  </si>
  <si>
    <t>BERBER</t>
  </si>
  <si>
    <t>PIMENTEL</t>
  </si>
  <si>
    <t>U. FRESNO PACIFIC</t>
  </si>
  <si>
    <t>FILOSOFÍA</t>
  </si>
  <si>
    <t>ETTIENE</t>
  </si>
  <si>
    <t>RENOLLEAU</t>
  </si>
  <si>
    <t>JEANNE</t>
  </si>
  <si>
    <t>DART</t>
  </si>
  <si>
    <t>MATIAS</t>
  </si>
  <si>
    <t>MARBAN</t>
  </si>
  <si>
    <t>JESUS</t>
  </si>
  <si>
    <t>FONTENLA</t>
  </si>
  <si>
    <t>GASTON</t>
  </si>
  <si>
    <t>MARTINA</t>
  </si>
  <si>
    <t>WILSON</t>
  </si>
  <si>
    <t>ROSEMARY</t>
  </si>
  <si>
    <t>O'BRIEN</t>
  </si>
  <si>
    <t>LELICH</t>
  </si>
  <si>
    <t>ROSALES</t>
  </si>
  <si>
    <t>MOSCOSO</t>
  </si>
  <si>
    <t>BERNARDO</t>
  </si>
  <si>
    <t xml:space="preserve">GOMEZ </t>
  </si>
  <si>
    <t xml:space="preserve">MAURICIO </t>
  </si>
  <si>
    <t>MIRÉN</t>
  </si>
  <si>
    <t>REMONDEGUI</t>
  </si>
  <si>
    <t>ASNAL</t>
  </si>
  <si>
    <t>MICAELA</t>
  </si>
  <si>
    <t>GALLICET</t>
  </si>
  <si>
    <t>VERONICA</t>
  </si>
  <si>
    <t>ESTEFANIA</t>
  </si>
  <si>
    <t>CURIEL</t>
  </si>
  <si>
    <t>VELAZQUEZ</t>
  </si>
  <si>
    <t xml:space="preserve">JOSUE </t>
  </si>
  <si>
    <t>URIAN</t>
  </si>
  <si>
    <t>LLANAS</t>
  </si>
  <si>
    <t>ROLANDO</t>
  </si>
  <si>
    <t xml:space="preserve">RAYGADA </t>
  </si>
  <si>
    <t>BUSTILLOS</t>
  </si>
  <si>
    <t>JÉROME</t>
  </si>
  <si>
    <t xml:space="preserve">DE MASSIAS </t>
  </si>
  <si>
    <t>DE BONNE</t>
  </si>
  <si>
    <t xml:space="preserve">FRANCIA </t>
  </si>
  <si>
    <t>PERE</t>
  </si>
  <si>
    <t xml:space="preserve">THAIS </t>
  </si>
  <si>
    <t>GUIMARAES</t>
  </si>
  <si>
    <t>U. FEDEREAL DE MINAS GERAIS</t>
  </si>
  <si>
    <t>GASTÓN</t>
  </si>
  <si>
    <t>CHINGOLANI</t>
  </si>
  <si>
    <t>GUIDO</t>
  </si>
  <si>
    <t>ARTUCIO</t>
  </si>
  <si>
    <t>MARCO</t>
  </si>
  <si>
    <t>TERZO</t>
  </si>
  <si>
    <t>ZANI</t>
  </si>
  <si>
    <t>EMILIA</t>
  </si>
  <si>
    <t>AZCURRA</t>
  </si>
  <si>
    <t xml:space="preserve">MARCELA </t>
  </si>
  <si>
    <t>MADRID</t>
  </si>
  <si>
    <t>MONÁ</t>
  </si>
  <si>
    <t xml:space="preserve">MALENY </t>
  </si>
  <si>
    <t>SAYRA</t>
  </si>
  <si>
    <t>DE LOS ANGELES</t>
  </si>
  <si>
    <t>ALDANA</t>
  </si>
  <si>
    <t>DE LEON</t>
  </si>
  <si>
    <t xml:space="preserve">LILIANA </t>
  </si>
  <si>
    <t xml:space="preserve">ALMA </t>
  </si>
  <si>
    <t>TREVIÑO</t>
  </si>
  <si>
    <t>MONTEMAYOR</t>
  </si>
  <si>
    <t xml:space="preserve">BETZABE </t>
  </si>
  <si>
    <t>IRINA</t>
  </si>
  <si>
    <t xml:space="preserve">BARBOSA </t>
  </si>
  <si>
    <t>OTALORA</t>
  </si>
  <si>
    <t>OBLITAS</t>
  </si>
  <si>
    <t>ASTETE</t>
  </si>
  <si>
    <t>IRVING</t>
  </si>
  <si>
    <t xml:space="preserve">ELIZALDE </t>
  </si>
  <si>
    <t>INST. POLITECNICO NACIONAL</t>
  </si>
  <si>
    <t xml:space="preserve">ADMINISTRACIÓN </t>
  </si>
  <si>
    <t>RAFAEL</t>
  </si>
  <si>
    <t>LLORET</t>
  </si>
  <si>
    <t>NAUMCHIK</t>
  </si>
  <si>
    <t>FLORES</t>
  </si>
  <si>
    <t>PLATERO</t>
  </si>
  <si>
    <t>ISAÍ</t>
  </si>
  <si>
    <t>MASSI</t>
  </si>
  <si>
    <t xml:space="preserve">BRENDA </t>
  </si>
  <si>
    <t xml:space="preserve">AILÉN </t>
  </si>
  <si>
    <t>ALLENDORFF</t>
  </si>
  <si>
    <t xml:space="preserve">PAVEL </t>
  </si>
  <si>
    <t>JEZIEL</t>
  </si>
  <si>
    <t>INST. TEC. SUP. DE TANTOYUCA</t>
  </si>
  <si>
    <t>PARRA</t>
  </si>
  <si>
    <t xml:space="preserve">MELISSA </t>
  </si>
  <si>
    <t>BETANCOURT</t>
  </si>
  <si>
    <t>VICKY</t>
  </si>
  <si>
    <t>SHARON</t>
  </si>
  <si>
    <t>GALARZA</t>
  </si>
  <si>
    <t>TALAVERA</t>
  </si>
  <si>
    <t>johana.talavera@upch.pe</t>
  </si>
  <si>
    <t>XAVIER</t>
  </si>
  <si>
    <t>JEROME</t>
  </si>
  <si>
    <t>SEPTOURS</t>
  </si>
  <si>
    <t>Doble Titulación</t>
  </si>
  <si>
    <t>DAMIEN</t>
  </si>
  <si>
    <t xml:space="preserve">LOIC </t>
  </si>
  <si>
    <t>DUROY</t>
  </si>
  <si>
    <t>DE SUDUIRAUT</t>
  </si>
  <si>
    <t>MATHEUS</t>
  </si>
  <si>
    <t>VASCONCELOS</t>
  </si>
  <si>
    <t>U. FEDERAL DE RORAIMA</t>
  </si>
  <si>
    <t>KATY</t>
  </si>
  <si>
    <t>HIDALGO</t>
  </si>
  <si>
    <t>VILAÑA</t>
  </si>
  <si>
    <t>2016-I</t>
  </si>
  <si>
    <t>FANY</t>
  </si>
  <si>
    <t xml:space="preserve">BRISEYDA </t>
  </si>
  <si>
    <t xml:space="preserve">HABER </t>
  </si>
  <si>
    <t>FLORENCIO</t>
  </si>
  <si>
    <t>CUESTA</t>
  </si>
  <si>
    <t>LEIZA</t>
  </si>
  <si>
    <t xml:space="preserve">YAMILA </t>
  </si>
  <si>
    <t>WALIA</t>
  </si>
  <si>
    <t>VIDELA</t>
  </si>
  <si>
    <t>BARBARA</t>
  </si>
  <si>
    <t>ESCOT</t>
  </si>
  <si>
    <t>FARINA</t>
  </si>
  <si>
    <t>JULIA</t>
  </si>
  <si>
    <t>MARINA</t>
  </si>
  <si>
    <t>ROJO</t>
  </si>
  <si>
    <t xml:space="preserve">AIDA </t>
  </si>
  <si>
    <t>PAUCAR</t>
  </si>
  <si>
    <t xml:space="preserve">CYNTHIA </t>
  </si>
  <si>
    <t>MARLENE</t>
  </si>
  <si>
    <t>RIOS</t>
  </si>
  <si>
    <t>CORDOVA</t>
  </si>
  <si>
    <t>2016-II</t>
  </si>
  <si>
    <t>ANTONELLA</t>
  </si>
  <si>
    <t>AGOSTINI</t>
  </si>
  <si>
    <t>agostininella@gmail.com</t>
  </si>
  <si>
    <t>BIANCA</t>
  </si>
  <si>
    <t>DEL POPOLO</t>
  </si>
  <si>
    <t>biancadelpopolo@hotmail.com</t>
  </si>
  <si>
    <t>Carlos.barragan1@outlook.com</t>
  </si>
  <si>
    <t>U. JUAREZ DEL ESTADO DE DURANGO</t>
  </si>
  <si>
    <t>ACEVES</t>
  </si>
  <si>
    <t>mfacevesh@gmail.com</t>
  </si>
  <si>
    <t>NADIA</t>
  </si>
  <si>
    <t>AMORIM</t>
  </si>
  <si>
    <t>na_morim@hotmail.com</t>
  </si>
  <si>
    <t>U. FEDERAL DE PELOTAS</t>
  </si>
  <si>
    <t>THAIS</t>
  </si>
  <si>
    <t>LOPES</t>
  </si>
  <si>
    <t>SANTOS</t>
  </si>
  <si>
    <t>tataazevedo@gmail.com</t>
  </si>
  <si>
    <t>U. OURO PRETO</t>
  </si>
  <si>
    <t>ANGELINA</t>
  </si>
  <si>
    <t>DEL VALLE</t>
  </si>
  <si>
    <t>angelinarodriguez139@hotmail.com</t>
  </si>
  <si>
    <t>xavier7ours@gmail.com</t>
  </si>
  <si>
    <t>ROMAN</t>
  </si>
  <si>
    <t>VENNEMANI</t>
  </si>
  <si>
    <t>roman.vennemani@ensam.eu</t>
  </si>
  <si>
    <t>2017-I</t>
  </si>
  <si>
    <t>INES</t>
  </si>
  <si>
    <t>OREDA</t>
  </si>
  <si>
    <t>oreda.mariana@gmail.com</t>
  </si>
  <si>
    <t>PROFESORADO EN MATEMÁTICAS</t>
  </si>
  <si>
    <t>SAMPAIO</t>
  </si>
  <si>
    <t>estefaniasm94@gmail.com</t>
  </si>
  <si>
    <t>LUCAS</t>
  </si>
  <si>
    <t>DARRIGRAN</t>
  </si>
  <si>
    <t>darrigranlucas@gmail.com</t>
  </si>
  <si>
    <t>U. NACIONAL DE LA PLATA</t>
  </si>
  <si>
    <t>ALEJANDRINA</t>
  </si>
  <si>
    <t>POLETTE</t>
  </si>
  <si>
    <t>poli_polska@hotmail.com</t>
  </si>
  <si>
    <t>LICENCIATURA EN EDUCACION BILINGÜE</t>
  </si>
  <si>
    <t>ORTEGA</t>
  </si>
  <si>
    <t>AGUILAR</t>
  </si>
  <si>
    <t>es1421006810@unadmexico.mx</t>
  </si>
  <si>
    <t>CANDELA</t>
  </si>
  <si>
    <t>MARIEL</t>
  </si>
  <si>
    <t>candeariaas@gmail.com</t>
  </si>
  <si>
    <t>CARLA</t>
  </si>
  <si>
    <t>SOLEDAD</t>
  </si>
  <si>
    <t>PRADO</t>
  </si>
  <si>
    <t>carlaspradoa@gmail.com</t>
  </si>
  <si>
    <t>FILOSOFIA</t>
  </si>
  <si>
    <t>cris_arenas@outlook.com</t>
  </si>
  <si>
    <t>U. NACIONAL DEL NORDESTE</t>
  </si>
  <si>
    <t>CRISTY</t>
  </si>
  <si>
    <t>cristy.tati@gmail.com</t>
  </si>
  <si>
    <t>isabelmaria_95@hotmail.com</t>
  </si>
  <si>
    <t>julian.navarro@um.es</t>
  </si>
  <si>
    <t>BENJAMIN</t>
  </si>
  <si>
    <t>JOEL</t>
  </si>
  <si>
    <t>JOHNSON</t>
  </si>
  <si>
    <t>bjj2@rice.edu</t>
  </si>
  <si>
    <t>RICE UNIVERSITY</t>
  </si>
  <si>
    <t>YOHEL</t>
  </si>
  <si>
    <t>yohel.mendoza.l@upch.pe</t>
  </si>
  <si>
    <t>UNIVERSIDAD PERUANA CAYETANO DE HEREDIA</t>
  </si>
  <si>
    <t>2017-II</t>
  </si>
  <si>
    <t>JULES</t>
  </si>
  <si>
    <t>BAYART</t>
  </si>
  <si>
    <t>jules.bayart@gmail.com</t>
  </si>
  <si>
    <t>PARIS DESCARTES</t>
  </si>
  <si>
    <t>AUDE</t>
  </si>
  <si>
    <t>NANXI</t>
  </si>
  <si>
    <t>FORMOSO</t>
  </si>
  <si>
    <t>a.formoso@laposte.net</t>
  </si>
  <si>
    <t>PIERRE</t>
  </si>
  <si>
    <t>DOMINIQUE</t>
  </si>
  <si>
    <t>GRAVINAY</t>
  </si>
  <si>
    <t>pierre.gravinay@hotmail.fr</t>
  </si>
  <si>
    <t>LEOPOLD</t>
  </si>
  <si>
    <t>GUILLON</t>
  </si>
  <si>
    <t>leopold.guillon@gadz.org</t>
  </si>
  <si>
    <t>ARTS ET METIERS PARISTECH</t>
  </si>
  <si>
    <t>REBEIX</t>
  </si>
  <si>
    <t>rebeixhugo@gmail.com</t>
  </si>
  <si>
    <t>CHARANYA</t>
  </si>
  <si>
    <t>KAUSHIK</t>
  </si>
  <si>
    <t>charanya.kaushik@gmail.com</t>
  </si>
  <si>
    <t>UNIVERSITY OF TEXAS</t>
  </si>
  <si>
    <t>mbernal1@uthsc.edu</t>
  </si>
  <si>
    <t>UNIVERSITY OF TENNESSEE</t>
  </si>
  <si>
    <t>LIZBETH</t>
  </si>
  <si>
    <t>CHOQUEMAMANI</t>
  </si>
  <si>
    <t>lizbeth2miranda@gmail.com</t>
  </si>
  <si>
    <t>CASTELLINO</t>
  </si>
  <si>
    <t>luciacastellino@hotmail.com</t>
  </si>
  <si>
    <t>YANINA</t>
  </si>
  <si>
    <t>BUCCOLINI</t>
  </si>
  <si>
    <t>yanibucco@gmail.com</t>
  </si>
  <si>
    <t>ITZEL</t>
  </si>
  <si>
    <t>danniela.loor@gmail.com</t>
  </si>
  <si>
    <t>INSTITUTO TECNOLÓGICO SUPERIOR DE POZA RICA</t>
  </si>
  <si>
    <t>KARLA</t>
  </si>
  <si>
    <t>ESCAMILLA</t>
  </si>
  <si>
    <t>charlitaaec@gmail.com</t>
  </si>
  <si>
    <t>UNIVERSIDAD AUTONOMA DE NUEVO LEON</t>
  </si>
  <si>
    <t>DEL ANGEL</t>
  </si>
  <si>
    <t>OLGUÍN</t>
  </si>
  <si>
    <t>bl.delangel@hotmail.com</t>
  </si>
  <si>
    <t>manolop_93@hotmail.com</t>
  </si>
  <si>
    <t>LIARA</t>
  </si>
  <si>
    <t>JALIME</t>
  </si>
  <si>
    <t>VERNIER</t>
  </si>
  <si>
    <t>liaravernier@outlook.com</t>
  </si>
  <si>
    <t>UNIVERSIDAD FEDERAL DE SANTA MARIA</t>
  </si>
  <si>
    <t>ADAN</t>
  </si>
  <si>
    <t>LECONA</t>
  </si>
  <si>
    <t>adaan1414@gmail.com</t>
  </si>
  <si>
    <t>INSTITUTO TECNOLÓGICO SUPERIOR DE LA SIERRA NORTE DE PUEBLA</t>
  </si>
  <si>
    <t>INGENIERIA ELECTRÓNICA</t>
  </si>
  <si>
    <t>BRUNO</t>
  </si>
  <si>
    <t>VILLANUEVA</t>
  </si>
  <si>
    <t>vtbo140327@upemor.edu.mx</t>
  </si>
  <si>
    <t>UNIVERSIDAD PRIVADA DE MORELOS</t>
  </si>
  <si>
    <t>RUALES</t>
  </si>
  <si>
    <t>carualesma@uide.edu.ec</t>
  </si>
  <si>
    <t>UNIVERSIDAD CAYETANO DE HEREDIA</t>
  </si>
  <si>
    <t>LORENZO</t>
  </si>
  <si>
    <t>PERINI</t>
  </si>
  <si>
    <t>olmopera@hotmail.it</t>
  </si>
  <si>
    <t>UNIVERSITA DEGLI STUDI DI FIRENZE</t>
  </si>
  <si>
    <t>2018-I</t>
  </si>
  <si>
    <t>G19735421</t>
  </si>
  <si>
    <t xml:space="preserve">MARTÍN </t>
  </si>
  <si>
    <t>ROGELIO</t>
  </si>
  <si>
    <t>MELÉNDEZ</t>
  </si>
  <si>
    <t>MARTIN_VH84@HOTMAIL.COM</t>
  </si>
  <si>
    <t>UNIVERSIDAD DE TAMAULIPAS</t>
  </si>
  <si>
    <t>G26399242</t>
  </si>
  <si>
    <t>ITZAMARA</t>
  </si>
  <si>
    <t>TEXIS</t>
  </si>
  <si>
    <t>PORTILLO</t>
  </si>
  <si>
    <t>ITZA-15@LIVE.COM.MX</t>
  </si>
  <si>
    <t>G13609337</t>
  </si>
  <si>
    <t>MELISA</t>
  </si>
  <si>
    <t>VELÁZQUEZ</t>
  </si>
  <si>
    <t>NADIAVH2700@GMAIL.COM</t>
  </si>
  <si>
    <t>G26967013</t>
  </si>
  <si>
    <t>NERI</t>
  </si>
  <si>
    <t>BONEBREAKER0727@HOTMAIL.COM</t>
  </si>
  <si>
    <t xml:space="preserve">IT TOLUCA </t>
  </si>
  <si>
    <t>G13497799</t>
  </si>
  <si>
    <t>LILIA</t>
  </si>
  <si>
    <t>SOTO</t>
  </si>
  <si>
    <t>BORUNDA</t>
  </si>
  <si>
    <t>LAURASOTO95@GMAIL.COM</t>
  </si>
  <si>
    <t>UNIVERSIDAD AUTÓNOMA DE SINALOA</t>
  </si>
  <si>
    <t>G25428187</t>
  </si>
  <si>
    <t>DANIELSALAZAR297@GMAIL.COM</t>
  </si>
  <si>
    <t>BRADLEY</t>
  </si>
  <si>
    <t>SCOTT</t>
  </si>
  <si>
    <t>MCKINNEY</t>
  </si>
  <si>
    <t>UNIVERSITY OF LOUISVILLE</t>
  </si>
  <si>
    <t>FORMACIÓN MÚSICAL</t>
  </si>
  <si>
    <t>MISIÓN ACADÉMICA</t>
  </si>
  <si>
    <t>CHRISTEN</t>
  </si>
  <si>
    <t>TIMOTHY</t>
  </si>
  <si>
    <t>CUPP</t>
  </si>
  <si>
    <t>MARK</t>
  </si>
  <si>
    <t>ISAAC</t>
  </si>
  <si>
    <t>MCLEAN</t>
  </si>
  <si>
    <t>AHREN</t>
  </si>
  <si>
    <t>BRYCE</t>
  </si>
  <si>
    <t>HESS</t>
  </si>
  <si>
    <t>CLEMENT</t>
  </si>
  <si>
    <t>BOSSERT</t>
  </si>
  <si>
    <t>BLAKELEY</t>
  </si>
  <si>
    <t>BURGER</t>
  </si>
  <si>
    <t>DE´QUAN</t>
  </si>
  <si>
    <t>RAYMONE</t>
  </si>
  <si>
    <t>TUNSTULL</t>
  </si>
  <si>
    <t>FIONA</t>
  </si>
  <si>
    <t>JACQUELINE</t>
  </si>
  <si>
    <t>PALENSKI</t>
  </si>
  <si>
    <t>HARRY</t>
  </si>
  <si>
    <t>CLARK</t>
  </si>
  <si>
    <t>STEPHENS</t>
  </si>
  <si>
    <t>JAILYNN</t>
  </si>
  <si>
    <t>ZAKIYAH</t>
  </si>
  <si>
    <t>LAKE</t>
  </si>
  <si>
    <t>SIMPSON</t>
  </si>
  <si>
    <t>JENNIFER</t>
  </si>
  <si>
    <t>BRESCOLL</t>
  </si>
  <si>
    <t>MANCUSO</t>
  </si>
  <si>
    <t>HENRY FORD HOSPITAL</t>
  </si>
  <si>
    <t>MEDICINA-DERMATOLOGÍA</t>
  </si>
  <si>
    <t>ALLISON</t>
  </si>
  <si>
    <t>ZARBO</t>
  </si>
  <si>
    <t>RENEE</t>
  </si>
  <si>
    <t>SHEININ</t>
  </si>
  <si>
    <t>JEWELL</t>
  </si>
  <si>
    <t>GAULDUING</t>
  </si>
  <si>
    <t>PAUL</t>
  </si>
  <si>
    <t>HERTEL</t>
  </si>
  <si>
    <t>JAMES</t>
  </si>
  <si>
    <t>GRIFFITH</t>
  </si>
  <si>
    <t> 451836786</t>
  </si>
  <si>
    <t xml:space="preserve">KELLY </t>
  </si>
  <si>
    <t xml:space="preserve">ANN </t>
  </si>
  <si>
    <t>OYER</t>
  </si>
  <si>
    <t>PETERSON</t>
  </si>
  <si>
    <t>MEDICINA-SALUD PÚBLICA</t>
  </si>
  <si>
    <t xml:space="preserve">SHELBY </t>
  </si>
  <si>
    <t xml:space="preserve">ROSE </t>
  </si>
  <si>
    <t>SIMAR</t>
  </si>
  <si>
    <t xml:space="preserve">JAIME </t>
  </si>
  <si>
    <t xml:space="preserve">CECILIA </t>
  </si>
  <si>
    <t xml:space="preserve">MACKENZIE </t>
  </si>
  <si>
    <t xml:space="preserve"> SENN</t>
  </si>
  <si>
    <t xml:space="preserve">VALENCIA </t>
  </si>
  <si>
    <t>LIZARRAGA</t>
  </si>
  <si>
    <t>UNIVERSITY OF NEBRASKA</t>
  </si>
  <si>
    <t>MATEMÁTICAS</t>
  </si>
  <si>
    <t>AAD903737</t>
  </si>
  <si>
    <t xml:space="preserve">DENISE </t>
  </si>
  <si>
    <t xml:space="preserve">EGARRAT </t>
  </si>
  <si>
    <t>KLENNER</t>
  </si>
  <si>
    <t>DENISE.EGARRATK@HOTMAIL.COM</t>
  </si>
  <si>
    <t>UNIVERSIDAD NACIONAL AUTONOMA DE CUYO</t>
  </si>
  <si>
    <t>AAF224502</t>
  </si>
  <si>
    <t>MARCIA</t>
  </si>
  <si>
    <t>PANELLI</t>
  </si>
  <si>
    <t>MARCIA.PANELLI7@GMAIL.COM</t>
  </si>
  <si>
    <t>AAB259713</t>
  </si>
  <si>
    <t>LUCIANO</t>
  </si>
  <si>
    <t>PROTTI</t>
  </si>
  <si>
    <t>LUCHO.PROTTI@HOTMAIL.COM</t>
  </si>
  <si>
    <t>UNIVERSIDAD AUTONOMA DE ENTRE RIOS</t>
  </si>
  <si>
    <t>AAA711213</t>
  </si>
  <si>
    <t>NAHIARA</t>
  </si>
  <si>
    <t>NAHIARALOPEZ1@GMAIL.COM</t>
  </si>
  <si>
    <t>15C107012</t>
  </si>
  <si>
    <t>16AF33180</t>
  </si>
  <si>
    <t>X9982588-J</t>
  </si>
  <si>
    <t>FRANCIS</t>
  </si>
  <si>
    <t>OLGUERA</t>
  </si>
  <si>
    <t>dadafrancis72@gmail.com</t>
  </si>
  <si>
    <t>15CF94146</t>
  </si>
  <si>
    <t>FLORENT</t>
  </si>
  <si>
    <t>BELIANDO</t>
  </si>
  <si>
    <t>od089939@uic.es</t>
  </si>
  <si>
    <t>48038169R</t>
  </si>
  <si>
    <t>BASSOLS</t>
  </si>
  <si>
    <t>jandro@uic.es</t>
  </si>
  <si>
    <t>ADRIANZÉN</t>
  </si>
  <si>
    <t>TELLO</t>
  </si>
  <si>
    <t>cesar.adrianzen.t@upch.pe</t>
  </si>
  <si>
    <t xml:space="preserve">UNIVERSIDAD CAYETANO DE HEREDIA </t>
  </si>
  <si>
    <t>2018-II</t>
  </si>
  <si>
    <t>SG3213340</t>
  </si>
  <si>
    <t>IVETTE</t>
  </si>
  <si>
    <t>LORA</t>
  </si>
  <si>
    <t xml:space="preserve">ESTADOS UNIDOS </t>
  </si>
  <si>
    <t>UNIVERSITY OF PENNSYLVANIA</t>
  </si>
  <si>
    <t>G28413238</t>
  </si>
  <si>
    <t xml:space="preserve">ANAHÍ </t>
  </si>
  <si>
    <t>CORONADO</t>
  </si>
  <si>
    <t>UNIVERSIDAD AUTÓNOMA DE CIUDAD JUÁREZ</t>
  </si>
  <si>
    <t>G14593184</t>
  </si>
  <si>
    <t>GLADYS</t>
  </si>
  <si>
    <t xml:space="preserve">MONTEMAYOR </t>
  </si>
  <si>
    <t>GUTIERRÉZ</t>
  </si>
  <si>
    <t>GLADYS.MONTEMAYOR@UDEM.EDU.CO</t>
  </si>
  <si>
    <t>UNIVERSDAD DE MONTERREY</t>
  </si>
  <si>
    <t>G28344316</t>
  </si>
  <si>
    <t>ORIANA</t>
  </si>
  <si>
    <t>MAYORQUÍN</t>
  </si>
  <si>
    <t>ORIANA_MAYORQUIN@HOTMAIL.COM</t>
  </si>
  <si>
    <t>INSTITUTO TECNOLÓGICO DE CUALICÁN</t>
  </si>
  <si>
    <t>G25426547</t>
  </si>
  <si>
    <t xml:space="preserve">RAMÓN </t>
  </si>
  <si>
    <t>lozanoandrear@gmail.com</t>
  </si>
  <si>
    <t>UNIVERSDAD AUTÓNOMA DE NUEVO LEÓN</t>
  </si>
  <si>
    <t xml:space="preserve">INGENIERÍA AMBIENTAL </t>
  </si>
  <si>
    <t>G15056653</t>
  </si>
  <si>
    <t xml:space="preserve">ARELY </t>
  </si>
  <si>
    <t>VIRLEG</t>
  </si>
  <si>
    <t>ROMÁN</t>
  </si>
  <si>
    <t>AGUNDEZ</t>
  </si>
  <si>
    <t>RAAV31@HOTMAIL.COM</t>
  </si>
  <si>
    <t>LIDIA</t>
  </si>
  <si>
    <t>BERENICE</t>
  </si>
  <si>
    <t>BERENICE.ZAMSA@GMAIL.COM</t>
  </si>
  <si>
    <t>G20760146</t>
  </si>
  <si>
    <t>JESÚS</t>
  </si>
  <si>
    <t>ALÁN</t>
  </si>
  <si>
    <t>ARAUZ</t>
  </si>
  <si>
    <t>ALAN.ARAUZ@LIVE.COM.MX</t>
  </si>
  <si>
    <t>AMAURY</t>
  </si>
  <si>
    <t>GODIN</t>
  </si>
  <si>
    <t>DOBLE TITULACIÓN</t>
  </si>
  <si>
    <t>MARION</t>
  </si>
  <si>
    <t>SUBTIL</t>
  </si>
  <si>
    <t>GERMAIN</t>
  </si>
  <si>
    <t>THERRE</t>
  </si>
  <si>
    <t>14CF11113</t>
  </si>
  <si>
    <t>EMILIE</t>
  </si>
  <si>
    <t>LEGER</t>
  </si>
  <si>
    <t>EMILIE_LEGER@HOTMAIL.FR</t>
  </si>
  <si>
    <t>ROTACIONES CLÍNICAS</t>
  </si>
  <si>
    <t>FRANCOISE</t>
  </si>
  <si>
    <t>DOLBEAULT</t>
  </si>
  <si>
    <t>JOACHIM</t>
  </si>
  <si>
    <t>JOST</t>
  </si>
  <si>
    <t>UNIVERSIDAD DE ULM</t>
  </si>
  <si>
    <t>NEGOCIOS INTERNACIONALES</t>
  </si>
  <si>
    <t>JANZ</t>
  </si>
  <si>
    <t>UNIVERSITY OF BRAUNSCHWEIG</t>
  </si>
  <si>
    <t>VALERIJA</t>
  </si>
  <si>
    <t>RUTZ</t>
  </si>
  <si>
    <t>JANA</t>
  </si>
  <si>
    <t>MARIE</t>
  </si>
  <si>
    <t>DOELL</t>
  </si>
  <si>
    <t>37297213N</t>
  </si>
  <si>
    <t>AYELEN</t>
  </si>
  <si>
    <t>MALLEA</t>
  </si>
  <si>
    <t>ESQUIVEL</t>
  </si>
  <si>
    <t>MALLEAAYELEN@GMAIL.COM</t>
  </si>
  <si>
    <t xml:space="preserve">CIENCIAS POLÍTICAS </t>
  </si>
  <si>
    <t>L339440</t>
  </si>
  <si>
    <t>OSVALDO</t>
  </si>
  <si>
    <t>CARMONA</t>
  </si>
  <si>
    <t>doscarmona@gmail.com</t>
  </si>
  <si>
    <t xml:space="preserve">FORMACIÓN MUSICAL </t>
  </si>
  <si>
    <t>N449921</t>
  </si>
  <si>
    <t>GABIOTA</t>
  </si>
  <si>
    <t>PERALTE</t>
  </si>
  <si>
    <t>medinagabiota@outlook.com</t>
  </si>
  <si>
    <t xml:space="preserve">INSTRUMENTACIÓN QUIRURGICA </t>
  </si>
  <si>
    <t>39794288N</t>
  </si>
  <si>
    <t>LEDESMA</t>
  </si>
  <si>
    <t>AAF616301</t>
  </si>
  <si>
    <t>m.lauravega@hotmail.com</t>
  </si>
  <si>
    <t>FV667398</t>
  </si>
  <si>
    <t>EMANUELE</t>
  </si>
  <si>
    <t>KöNIG</t>
  </si>
  <si>
    <t>EMANUELEKONIG@OUTLOOK.COM</t>
  </si>
  <si>
    <t>AAF615925</t>
  </si>
  <si>
    <t>SOL</t>
  </si>
  <si>
    <t>SOLIPEREZ98@HOTMAIL.COM</t>
  </si>
  <si>
    <t>AAC217208</t>
  </si>
  <si>
    <t>AGUSTÍN</t>
  </si>
  <si>
    <t>MARINSALDA</t>
  </si>
  <si>
    <t>PASTOR</t>
  </si>
  <si>
    <t>agustinmarinsaldapastor@gmail.com</t>
  </si>
  <si>
    <t>ING. ELECTRONÍCA</t>
  </si>
  <si>
    <t>CESAR.ADRIANZENT@UPCH.PE</t>
  </si>
  <si>
    <t xml:space="preserve">UNIVERSIDAD PRIVADA CAYETANO HEREDIA </t>
  </si>
  <si>
    <t>MPOS. MEDICINA DEL DEPORTE</t>
  </si>
  <si>
    <t xml:space="preserve">ADRIANA </t>
  </si>
  <si>
    <t>nanilr-94@hotmail.com</t>
  </si>
  <si>
    <t xml:space="preserve"> UNIVERSIDAD LATINA DE COSTA RICA</t>
  </si>
  <si>
    <t xml:space="preserve">MISION ACADÉMICA </t>
  </si>
  <si>
    <t>ALDO</t>
  </si>
  <si>
    <t xml:space="preserve">FRNACISCO </t>
  </si>
  <si>
    <t xml:space="preserve">CHANTO </t>
  </si>
  <si>
    <t>ALDO.CHANTO@HOTMAIL.COM</t>
  </si>
  <si>
    <t>MORERA</t>
  </si>
  <si>
    <t>7 - 0252 - 0121</t>
  </si>
  <si>
    <t>CAFRIA</t>
  </si>
  <si>
    <t>MADRIGAL</t>
  </si>
  <si>
    <t>cafria.martinez@ulatina.net</t>
  </si>
  <si>
    <t>JHOSIVETTE</t>
  </si>
  <si>
    <t>DANIA.MENDOZA@ULATINA.CR</t>
  </si>
  <si>
    <t>1-1571-0600</t>
  </si>
  <si>
    <t>david@sinnplify.com</t>
  </si>
  <si>
    <t>diana.villalobosch@gmail.com</t>
  </si>
  <si>
    <t>1-15850481</t>
  </si>
  <si>
    <t>ericka.chacon1@ulatina.net</t>
  </si>
  <si>
    <t>FEDERICO</t>
  </si>
  <si>
    <t>ISAGUIGUE@GMAIL.COM</t>
  </si>
  <si>
    <t>ISAURA</t>
  </si>
  <si>
    <t>imurillo@cckcentroamerica.com</t>
  </si>
  <si>
    <t>1-1648-0615</t>
  </si>
  <si>
    <t>MONGE</t>
  </si>
  <si>
    <t>GUILLEN</t>
  </si>
  <si>
    <t>ivan_monge11@hotmail.com</t>
  </si>
  <si>
    <t>OSORNO</t>
  </si>
  <si>
    <t>JUAN.OSORNO@ULATINA.NET</t>
  </si>
  <si>
    <t>4 0221 0276</t>
  </si>
  <si>
    <t>CALDERÓN</t>
  </si>
  <si>
    <t>karcalderon93@hotmail.com</t>
  </si>
  <si>
    <t>1-1602-0896</t>
  </si>
  <si>
    <t>msoto095@gmail.com</t>
  </si>
  <si>
    <t>1-1663-0617</t>
  </si>
  <si>
    <t>VIRGINIA</t>
  </si>
  <si>
    <t>ALFARO</t>
  </si>
  <si>
    <t>ruth.villalobos@ulatina.net</t>
  </si>
  <si>
    <t>2-0763-0118</t>
  </si>
  <si>
    <t>JOSETTE</t>
  </si>
  <si>
    <t>som0797h@gmail.com</t>
  </si>
  <si>
    <t>TIFFANY</t>
  </si>
  <si>
    <t>QUIROS</t>
  </si>
  <si>
    <t>TIFFANY.QUIROS@ULATINA.NET</t>
  </si>
  <si>
    <t>VALERIA</t>
  </si>
  <si>
    <t>VALELUCI18@HOTMAIL.COM</t>
  </si>
  <si>
    <t>1-1737-0541</t>
  </si>
  <si>
    <t xml:space="preserve">SOLANO </t>
  </si>
  <si>
    <t>valesol01@hotmail.com</t>
  </si>
  <si>
    <t>2014-II</t>
  </si>
  <si>
    <t>2012-II</t>
  </si>
  <si>
    <t>2011-II</t>
  </si>
  <si>
    <t>2013-II</t>
  </si>
  <si>
    <t>2013-I</t>
  </si>
  <si>
    <t>2014-I</t>
  </si>
  <si>
    <t>2015-I</t>
  </si>
  <si>
    <t>2015-II</t>
  </si>
  <si>
    <t xml:space="preserve">CURSO CORTO </t>
  </si>
  <si>
    <t>PASANTÍA O PRÁCTICA</t>
  </si>
  <si>
    <t>ROTACIÓN CLINICA</t>
  </si>
  <si>
    <t>AÑO 2018-1</t>
  </si>
  <si>
    <t>AÑO 2018-2</t>
  </si>
  <si>
    <t xml:space="preserve">PROGRAMA </t>
  </si>
  <si>
    <t>AELAMANIA</t>
  </si>
  <si>
    <t>CHILE/ARGENTINA</t>
  </si>
  <si>
    <t>AÑO</t>
  </si>
  <si>
    <t>ACTIVIDAD PROCENTUAL</t>
  </si>
  <si>
    <t>18CH71204</t>
  </si>
  <si>
    <t>14DK93151</t>
  </si>
  <si>
    <t>15CE79721</t>
  </si>
  <si>
    <t>SEMESTRE ACADEMICO</t>
  </si>
  <si>
    <t>PRACTICA O PASANTÍA</t>
  </si>
  <si>
    <t xml:space="preserve">CHAMAT </t>
  </si>
  <si>
    <t>CORZO</t>
  </si>
  <si>
    <t>MCHAMAT@UNBOSQUE.EDU.CO</t>
  </si>
  <si>
    <t>IDUQUE@UNBOSQUE.EDU.CO</t>
  </si>
  <si>
    <t>MIGUELANGEL</t>
  </si>
  <si>
    <t>COCCARO</t>
  </si>
  <si>
    <t>MONTSERRAT</t>
  </si>
  <si>
    <t>MCOCCARO@UNBOSQUE.EDU.CO</t>
  </si>
  <si>
    <t>AÑO 2019-1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</si>
</sst>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"/>
    <numFmt numFmtId="165" formatCode="0.0"/>
    <numFmt numFmtId="170" formatCode="0.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color rgb="FF000000"/>
      <name val="Arial Unicode MS"/>
      <family val="2"/>
    </font>
    <font>
      <sz val="9"/>
      <color theme="1"/>
      <name val="Arial Unicode MS"/>
      <family val="2"/>
    </font>
    <font>
      <sz val="9"/>
      <color rgb="FF000000"/>
      <name val="Arial Unicode MS"/>
      <family val="2"/>
    </font>
    <font>
      <u/>
      <sz val="9"/>
      <color rgb="FF0000FF"/>
      <name val="Arial Unicode MS"/>
      <family val="2"/>
    </font>
    <font>
      <u/>
      <sz val="9"/>
      <color rgb="FF000000"/>
      <name val="Arial Unicode MS"/>
      <family val="2"/>
    </font>
    <font>
      <u/>
      <sz val="9"/>
      <name val="Arial Unicode MS"/>
      <family val="2"/>
    </font>
    <font>
      <u/>
      <sz val="9"/>
      <color theme="10"/>
      <name val="Arial Unicode MS"/>
      <family val="2"/>
    </font>
    <font>
      <sz val="9"/>
      <name val="Arial Unicode MS"/>
      <family val="2"/>
    </font>
    <font>
      <sz val="9"/>
      <color indexed="8"/>
      <name val="Arial Unicode MS"/>
      <family val="2"/>
    </font>
    <font>
      <u/>
      <sz val="9"/>
      <color theme="1"/>
      <name val="Arial Unicode MS"/>
      <family val="2"/>
    </font>
    <font>
      <b/>
      <sz val="9"/>
      <color theme="1"/>
      <name val="Arial Unicode MS"/>
      <family val="2"/>
    </font>
    <font>
      <b/>
      <sz val="9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C2D69B"/>
      </patternFill>
    </fill>
    <fill>
      <patternFill patternType="solid">
        <fgColor theme="0"/>
        <bgColor indexed="5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5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rgb="FFFABF8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/>
  </cellStyleXfs>
  <cellXfs count="175">
    <xf numFmtId="0" fontId="0" fillId="0" borderId="0" xfId="0"/>
    <xf numFmtId="0" fontId="7" fillId="0" borderId="0" xfId="0" applyFont="1"/>
    <xf numFmtId="0" fontId="8" fillId="10" borderId="1" xfId="1" applyFont="1" applyFill="1" applyBorder="1" applyAlignment="1">
      <alignment horizontal="center"/>
    </xf>
    <xf numFmtId="0" fontId="8" fillId="10" borderId="1" xfId="1" applyFont="1" applyFill="1" applyBorder="1"/>
    <xf numFmtId="0" fontId="8" fillId="11" borderId="1" xfId="1" applyFont="1" applyFill="1" applyBorder="1"/>
    <xf numFmtId="0" fontId="9" fillId="10" borderId="1" xfId="1" applyFont="1" applyFill="1" applyBorder="1"/>
    <xf numFmtId="0" fontId="7" fillId="10" borderId="1" xfId="0" applyFont="1" applyFill="1" applyBorder="1" applyAlignment="1">
      <alignment horizontal="center"/>
    </xf>
    <xf numFmtId="0" fontId="6" fillId="11" borderId="1" xfId="1" applyFont="1" applyFill="1" applyBorder="1"/>
    <xf numFmtId="0" fontId="8" fillId="10" borderId="1" xfId="1" applyFont="1" applyFill="1" applyBorder="1" applyAlignment="1"/>
    <xf numFmtId="0" fontId="9" fillId="10" borderId="1" xfId="1" applyFont="1" applyFill="1" applyBorder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14" fillId="6" borderId="2" xfId="5" applyFont="1" applyFill="1" applyBorder="1" applyAlignment="1">
      <alignment horizontal="center" vertical="center"/>
    </xf>
    <xf numFmtId="0" fontId="14" fillId="8" borderId="2" xfId="5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4" fillId="8" borderId="2" xfId="5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/>
    </xf>
    <xf numFmtId="165" fontId="16" fillId="4" borderId="12" xfId="0" applyNumberFormat="1" applyFont="1" applyFill="1" applyBorder="1" applyAlignment="1">
      <alignment horizontal="center" vertical="center" wrapText="1"/>
    </xf>
    <xf numFmtId="165" fontId="16" fillId="2" borderId="2" xfId="0" applyNumberFormat="1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165" fontId="7" fillId="6" borderId="4" xfId="0" applyNumberFormat="1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8" fillId="10" borderId="10" xfId="1" applyFont="1" applyFill="1" applyBorder="1" applyAlignment="1">
      <alignment horizontal="center"/>
    </xf>
    <xf numFmtId="0" fontId="8" fillId="10" borderId="10" xfId="1" applyFont="1" applyFill="1" applyBorder="1"/>
    <xf numFmtId="0" fontId="9" fillId="10" borderId="10" xfId="1" applyFont="1" applyFill="1" applyBorder="1"/>
    <xf numFmtId="0" fontId="6" fillId="14" borderId="2" xfId="1" applyFont="1" applyFill="1" applyBorder="1" applyAlignment="1">
      <alignment horizontal="center" wrapText="1"/>
    </xf>
    <xf numFmtId="0" fontId="8" fillId="10" borderId="2" xfId="1" applyFont="1" applyFill="1" applyBorder="1" applyAlignment="1">
      <alignment horizontal="center"/>
    </xf>
    <xf numFmtId="0" fontId="9" fillId="10" borderId="2" xfId="1" applyFont="1" applyFill="1" applyBorder="1" applyAlignment="1">
      <alignment horizontal="center"/>
    </xf>
    <xf numFmtId="0" fontId="9" fillId="10" borderId="2" xfId="1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wrapText="1"/>
    </xf>
    <xf numFmtId="1" fontId="8" fillId="10" borderId="2" xfId="1" applyNumberFormat="1" applyFont="1" applyFill="1" applyBorder="1" applyAlignment="1">
      <alignment horizontal="center"/>
    </xf>
    <xf numFmtId="164" fontId="8" fillId="10" borderId="2" xfId="1" applyNumberFormat="1" applyFont="1" applyFill="1" applyBorder="1" applyAlignment="1">
      <alignment horizontal="center"/>
    </xf>
    <xf numFmtId="0" fontId="10" fillId="10" borderId="2" xfId="1" applyFont="1" applyFill="1" applyBorder="1" applyAlignment="1">
      <alignment horizontal="center"/>
    </xf>
    <xf numFmtId="0" fontId="8" fillId="10" borderId="2" xfId="1" applyFont="1" applyFill="1" applyBorder="1" applyAlignment="1">
      <alignment horizontal="center" wrapText="1"/>
    </xf>
    <xf numFmtId="0" fontId="11" fillId="10" borderId="2" xfId="2" applyFont="1" applyFill="1" applyBorder="1" applyAlignment="1">
      <alignment horizontal="center"/>
    </xf>
    <xf numFmtId="0" fontId="12" fillId="10" borderId="2" xfId="2" applyFont="1" applyFill="1" applyBorder="1" applyAlignment="1">
      <alignment horizontal="center"/>
    </xf>
    <xf numFmtId="0" fontId="12" fillId="10" borderId="2" xfId="4" applyFont="1" applyFill="1" applyBorder="1" applyAlignment="1">
      <alignment horizontal="center"/>
    </xf>
    <xf numFmtId="0" fontId="11" fillId="10" borderId="2" xfId="4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2" fillId="10" borderId="2" xfId="4" applyFont="1" applyFill="1" applyBorder="1" applyAlignment="1">
      <alignment horizontal="center" wrapText="1"/>
    </xf>
    <xf numFmtId="14" fontId="7" fillId="10" borderId="2" xfId="0" applyNumberFormat="1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 wrapText="1"/>
    </xf>
    <xf numFmtId="0" fontId="7" fillId="10" borderId="2" xfId="5" applyFont="1" applyFill="1" applyBorder="1" applyAlignment="1">
      <alignment horizontal="center"/>
    </xf>
    <xf numFmtId="0" fontId="14" fillId="10" borderId="2" xfId="5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4" fillId="12" borderId="2" xfId="5" applyFont="1" applyFill="1" applyBorder="1" applyAlignment="1">
      <alignment horizontal="center"/>
    </xf>
    <xf numFmtId="0" fontId="14" fillId="12" borderId="2" xfId="5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  <xf numFmtId="14" fontId="8" fillId="10" borderId="2" xfId="0" applyNumberFormat="1" applyFont="1" applyFill="1" applyBorder="1" applyAlignment="1">
      <alignment horizontal="center" wrapText="1"/>
    </xf>
    <xf numFmtId="0" fontId="13" fillId="10" borderId="2" xfId="4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 wrapText="1"/>
    </xf>
    <xf numFmtId="14" fontId="7" fillId="10" borderId="2" xfId="0" applyNumberFormat="1" applyFont="1" applyFill="1" applyBorder="1" applyAlignment="1">
      <alignment horizontal="center" wrapText="1"/>
    </xf>
    <xf numFmtId="0" fontId="15" fillId="10" borderId="2" xfId="4" applyFont="1" applyFill="1" applyBorder="1" applyAlignment="1">
      <alignment horizontal="center"/>
    </xf>
    <xf numFmtId="0" fontId="12" fillId="10" borderId="2" xfId="2" applyFont="1" applyFill="1" applyBorder="1" applyAlignment="1">
      <alignment horizontal="center" wrapText="1"/>
    </xf>
    <xf numFmtId="0" fontId="15" fillId="10" borderId="2" xfId="4" applyFont="1" applyFill="1" applyBorder="1" applyAlignment="1">
      <alignment horizontal="center" wrapText="1"/>
    </xf>
    <xf numFmtId="0" fontId="6" fillId="14" borderId="2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top"/>
    </xf>
    <xf numFmtId="0" fontId="12" fillId="10" borderId="2" xfId="2" applyFont="1" applyFill="1" applyBorder="1" applyAlignment="1">
      <alignment horizontal="center" vertical="top"/>
    </xf>
    <xf numFmtId="0" fontId="13" fillId="10" borderId="2" xfId="2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/>
    </xf>
    <xf numFmtId="165" fontId="16" fillId="3" borderId="12" xfId="0" applyNumberFormat="1" applyFont="1" applyFill="1" applyBorder="1" applyAlignment="1">
      <alignment horizontal="center" vertical="center" wrapText="1"/>
    </xf>
    <xf numFmtId="165" fontId="16" fillId="2" borderId="12" xfId="0" applyNumberFormat="1" applyFont="1" applyFill="1" applyBorder="1" applyAlignment="1">
      <alignment horizontal="center" vertical="center" wrapText="1"/>
    </xf>
    <xf numFmtId="0" fontId="16" fillId="13" borderId="12" xfId="0" applyFont="1" applyFill="1" applyBorder="1" applyAlignment="1">
      <alignment horizontal="center" vertical="center"/>
    </xf>
    <xf numFmtId="165" fontId="16" fillId="13" borderId="12" xfId="0" applyNumberFormat="1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/>
    </xf>
    <xf numFmtId="165" fontId="16" fillId="13" borderId="2" xfId="0" applyNumberFormat="1" applyFont="1" applyFill="1" applyBorder="1" applyAlignment="1">
      <alignment horizontal="center" vertical="center" wrapText="1"/>
    </xf>
    <xf numFmtId="0" fontId="8" fillId="11" borderId="10" xfId="1" applyFont="1" applyFill="1" applyBorder="1"/>
    <xf numFmtId="0" fontId="7" fillId="10" borderId="10" xfId="0" applyFont="1" applyFill="1" applyBorder="1" applyAlignment="1">
      <alignment horizontal="center"/>
    </xf>
    <xf numFmtId="0" fontId="7" fillId="10" borderId="10" xfId="0" applyFont="1" applyFill="1" applyBorder="1" applyAlignment="1">
      <alignment wrapText="1"/>
    </xf>
    <xf numFmtId="0" fontId="7" fillId="10" borderId="10" xfId="0" applyFont="1" applyFill="1" applyBorder="1" applyAlignment="1">
      <alignment horizontal="center" wrapText="1"/>
    </xf>
    <xf numFmtId="0" fontId="9" fillId="10" borderId="10" xfId="1" applyFont="1" applyFill="1" applyBorder="1" applyAlignment="1">
      <alignment wrapText="1"/>
    </xf>
    <xf numFmtId="0" fontId="8" fillId="10" borderId="3" xfId="1" applyFont="1" applyFill="1" applyBorder="1" applyAlignment="1">
      <alignment horizontal="center"/>
    </xf>
    <xf numFmtId="0" fontId="8" fillId="10" borderId="3" xfId="1" applyFont="1" applyFill="1" applyBorder="1"/>
    <xf numFmtId="0" fontId="8" fillId="11" borderId="3" xfId="1" applyFont="1" applyFill="1" applyBorder="1"/>
    <xf numFmtId="0" fontId="9" fillId="10" borderId="3" xfId="1" applyFont="1" applyFill="1" applyBorder="1"/>
    <xf numFmtId="0" fontId="7" fillId="10" borderId="3" xfId="0" applyFont="1" applyFill="1" applyBorder="1" applyAlignment="1">
      <alignment horizontal="center"/>
    </xf>
    <xf numFmtId="0" fontId="8" fillId="10" borderId="18" xfId="1" applyFont="1" applyFill="1" applyBorder="1" applyAlignment="1">
      <alignment horizontal="center"/>
    </xf>
    <xf numFmtId="0" fontId="8" fillId="10" borderId="18" xfId="1" applyFont="1" applyFill="1" applyBorder="1"/>
    <xf numFmtId="0" fontId="8" fillId="11" borderId="18" xfId="1" applyFont="1" applyFill="1" applyBorder="1"/>
    <xf numFmtId="0" fontId="9" fillId="10" borderId="18" xfId="1" applyFont="1" applyFill="1" applyBorder="1"/>
    <xf numFmtId="0" fontId="7" fillId="10" borderId="18" xfId="0" applyFont="1" applyFill="1" applyBorder="1" applyAlignment="1">
      <alignment horizontal="center"/>
    </xf>
    <xf numFmtId="0" fontId="7" fillId="10" borderId="18" xfId="0" applyFont="1" applyFill="1" applyBorder="1" applyAlignment="1">
      <alignment wrapText="1"/>
    </xf>
    <xf numFmtId="0" fontId="7" fillId="10" borderId="18" xfId="0" applyFont="1" applyFill="1" applyBorder="1" applyAlignment="1">
      <alignment horizontal="center" wrapText="1"/>
    </xf>
    <xf numFmtId="0" fontId="8" fillId="10" borderId="18" xfId="1" applyFont="1" applyFill="1" applyBorder="1" applyAlignment="1"/>
    <xf numFmtId="0" fontId="8" fillId="10" borderId="2" xfId="1" applyFont="1" applyFill="1" applyBorder="1"/>
    <xf numFmtId="0" fontId="8" fillId="11" borderId="2" xfId="1" applyFont="1" applyFill="1" applyBorder="1"/>
    <xf numFmtId="0" fontId="9" fillId="10" borderId="2" xfId="1" applyFont="1" applyFill="1" applyBorder="1"/>
    <xf numFmtId="0" fontId="7" fillId="10" borderId="2" xfId="0" applyFont="1" applyFill="1" applyBorder="1" applyAlignment="1">
      <alignment wrapText="1"/>
    </xf>
    <xf numFmtId="0" fontId="9" fillId="10" borderId="2" xfId="1" applyFont="1" applyFill="1" applyBorder="1" applyAlignment="1">
      <alignment wrapText="1"/>
    </xf>
    <xf numFmtId="0" fontId="7" fillId="10" borderId="12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 wrapText="1"/>
    </xf>
    <xf numFmtId="0" fontId="8" fillId="10" borderId="12" xfId="1" applyFont="1" applyFill="1" applyBorder="1" applyAlignment="1">
      <alignment horizontal="center"/>
    </xf>
    <xf numFmtId="0" fontId="2" fillId="10" borderId="2" xfId="2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/>
    </xf>
    <xf numFmtId="0" fontId="6" fillId="7" borderId="18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0" fontId="7" fillId="6" borderId="2" xfId="0" applyNumberFormat="1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</cellXfs>
  <cellStyles count="6">
    <cellStyle name="Hipervínculo" xfId="2" builtinId="8"/>
    <cellStyle name="Hipervínculo 2" xfId="4"/>
    <cellStyle name="Normal" xfId="0" builtinId="0"/>
    <cellStyle name="Normal 2" xfId="3"/>
    <cellStyle name="Normal 3" xfId="1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</a:t>
            </a:r>
            <a:r>
              <a:rPr lang="en-US" baseline="0"/>
              <a:t> POR PAIS 2011-2018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'RECUENTO FINAL SALIENTES'!$B$2</c:f>
              <c:strCache>
                <c:ptCount val="1"/>
                <c:pt idx="0">
                  <c:v>CANTIDAD MOVILIDAD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SALIENTES'!$A$3:$A$30</c:f>
              <c:strCache>
                <c:ptCount val="28"/>
                <c:pt idx="0">
                  <c:v>MEXICO</c:v>
                </c:pt>
                <c:pt idx="1">
                  <c:v>ARGENTINA</c:v>
                </c:pt>
                <c:pt idx="2">
                  <c:v>ESPAÑA</c:v>
                </c:pt>
                <c:pt idx="3">
                  <c:v>ESTADOS UNIDOS</c:v>
                </c:pt>
                <c:pt idx="4">
                  <c:v>BRASIL</c:v>
                </c:pt>
                <c:pt idx="5">
                  <c:v>AELAMANIA</c:v>
                </c:pt>
                <c:pt idx="6">
                  <c:v>PANAMA</c:v>
                </c:pt>
                <c:pt idx="7">
                  <c:v>CHILE/ARGENTINA</c:v>
                </c:pt>
                <c:pt idx="8">
                  <c:v>FRANCIA</c:v>
                </c:pt>
                <c:pt idx="9">
                  <c:v>CHILE</c:v>
                </c:pt>
                <c:pt idx="10">
                  <c:v>PERU</c:v>
                </c:pt>
                <c:pt idx="11">
                  <c:v>HONDURAS</c:v>
                </c:pt>
                <c:pt idx="12">
                  <c:v>CANADA</c:v>
                </c:pt>
                <c:pt idx="13">
                  <c:v>ECUADOR</c:v>
                </c:pt>
                <c:pt idx="14">
                  <c:v>PARAGUAY</c:v>
                </c:pt>
                <c:pt idx="15">
                  <c:v>ARUBA</c:v>
                </c:pt>
                <c:pt idx="16">
                  <c:v>GUATEMALA</c:v>
                </c:pt>
                <c:pt idx="17">
                  <c:v>INDIA</c:v>
                </c:pt>
                <c:pt idx="18">
                  <c:v>ITALIA</c:v>
                </c:pt>
                <c:pt idx="19">
                  <c:v>COREA</c:v>
                </c:pt>
                <c:pt idx="20">
                  <c:v>COSTA RICA</c:v>
                </c:pt>
                <c:pt idx="21">
                  <c:v>INGLATERRA</c:v>
                </c:pt>
                <c:pt idx="22">
                  <c:v>PUERTO RICO</c:v>
                </c:pt>
                <c:pt idx="23">
                  <c:v>QATAR</c:v>
                </c:pt>
                <c:pt idx="24">
                  <c:v>TAIWAN</c:v>
                </c:pt>
                <c:pt idx="25">
                  <c:v>URUGUAY</c:v>
                </c:pt>
                <c:pt idx="26">
                  <c:v>VENEZUELA</c:v>
                </c:pt>
                <c:pt idx="27">
                  <c:v>TOTAL</c:v>
                </c:pt>
              </c:strCache>
            </c:strRef>
          </c:cat>
          <c:val>
            <c:numRef>
              <c:f>'RECUENTO FINAL SALIENTES'!$B$3:$B$30</c:f>
              <c:numCache>
                <c:formatCode>General</c:formatCode>
                <c:ptCount val="28"/>
                <c:pt idx="0">
                  <c:v>212</c:v>
                </c:pt>
                <c:pt idx="1">
                  <c:v>71</c:v>
                </c:pt>
                <c:pt idx="2">
                  <c:v>56</c:v>
                </c:pt>
                <c:pt idx="3">
                  <c:v>56</c:v>
                </c:pt>
                <c:pt idx="4">
                  <c:v>45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21</c:v>
                </c:pt>
                <c:pt idx="9">
                  <c:v>18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75584"/>
        <c:axId val="173878656"/>
      </c:barChart>
      <c:catAx>
        <c:axId val="1738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78656"/>
        <c:crosses val="autoZero"/>
        <c:auto val="1"/>
        <c:lblAlgn val="ctr"/>
        <c:lblOffset val="100"/>
        <c:noMultiLvlLbl val="0"/>
      </c:catAx>
      <c:valAx>
        <c:axId val="1738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ENTRANTES'!$G$3:$G$8</c:f>
              <c:strCache>
                <c:ptCount val="6"/>
                <c:pt idx="0">
                  <c:v>DOBLE TITULACIÓN</c:v>
                </c:pt>
                <c:pt idx="1">
                  <c:v>MISIÓN ACADÉMICA</c:v>
                </c:pt>
                <c:pt idx="2">
                  <c:v>SEMESTRE ACADÉMICO</c:v>
                </c:pt>
                <c:pt idx="3">
                  <c:v>PRACTICA O PASANTÍA</c:v>
                </c:pt>
                <c:pt idx="4">
                  <c:v>ROTACIÓN CLÍNICA</c:v>
                </c:pt>
                <c:pt idx="5">
                  <c:v>TOTAL</c:v>
                </c:pt>
              </c:strCache>
            </c:strRef>
          </c:cat>
          <c:val>
            <c:numRef>
              <c:f>'RECUENTO FINAL ENTRANTES'!$H$3:$H$8</c:f>
              <c:numCache>
                <c:formatCode>General</c:formatCode>
                <c:ptCount val="6"/>
                <c:pt idx="0">
                  <c:v>9</c:v>
                </c:pt>
                <c:pt idx="1">
                  <c:v>33</c:v>
                </c:pt>
                <c:pt idx="2">
                  <c:v>102</c:v>
                </c:pt>
                <c:pt idx="3">
                  <c:v>34</c:v>
                </c:pt>
                <c:pt idx="4">
                  <c:v>25</c:v>
                </c:pt>
                <c:pt idx="5">
                  <c:v>203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984960"/>
        <c:axId val="172996480"/>
      </c:barChart>
      <c:catAx>
        <c:axId val="172984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96480"/>
        <c:crosses val="autoZero"/>
        <c:auto val="1"/>
        <c:lblAlgn val="ctr"/>
        <c:lblOffset val="100"/>
        <c:noMultiLvlLbl val="0"/>
      </c:catAx>
      <c:valAx>
        <c:axId val="1729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'RECUENTO FINAL ENTRANTES'!$G$3:$G$8</c:f>
              <c:strCache>
                <c:ptCount val="6"/>
                <c:pt idx="0">
                  <c:v>DOBLE TITULACIÓN</c:v>
                </c:pt>
                <c:pt idx="1">
                  <c:v>MISIÓN ACADÉMICA</c:v>
                </c:pt>
                <c:pt idx="2">
                  <c:v>SEMESTRE ACADÉMICO</c:v>
                </c:pt>
                <c:pt idx="3">
                  <c:v>PRACTICA O PASANTÍA</c:v>
                </c:pt>
                <c:pt idx="4">
                  <c:v>ROTACIÓN CLÍNICA</c:v>
                </c:pt>
                <c:pt idx="5">
                  <c:v>TOTAL</c:v>
                </c:pt>
              </c:strCache>
            </c:strRef>
          </c:cat>
          <c:val>
            <c:numRef>
              <c:f>'RECUENTO FINAL ENTRANTES'!$I$3:$I$8</c:f>
              <c:numCache>
                <c:formatCode>0.0</c:formatCode>
                <c:ptCount val="6"/>
                <c:pt idx="0">
                  <c:v>4.4334975369458132</c:v>
                </c:pt>
                <c:pt idx="1">
                  <c:v>16.256157635467979</c:v>
                </c:pt>
                <c:pt idx="2">
                  <c:v>50.246305418719217</c:v>
                </c:pt>
                <c:pt idx="3">
                  <c:v>16.748768472906402</c:v>
                </c:pt>
                <c:pt idx="4">
                  <c:v>12.315270935960591</c:v>
                </c:pt>
                <c:pt idx="5">
                  <c:v>100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ENTRANTES'!$J$3:$J$11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TOTAL</c:v>
                </c:pt>
              </c:strCache>
            </c:strRef>
          </c:cat>
          <c:val>
            <c:numRef>
              <c:f>'RECUENTO FINAL ENTRANTES'!$K$3:$K$11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20</c:v>
                </c:pt>
                <c:pt idx="4">
                  <c:v>28</c:v>
                </c:pt>
                <c:pt idx="5">
                  <c:v>20</c:v>
                </c:pt>
                <c:pt idx="6">
                  <c:v>33</c:v>
                </c:pt>
                <c:pt idx="7">
                  <c:v>88</c:v>
                </c:pt>
                <c:pt idx="8">
                  <c:v>203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066496"/>
        <c:axId val="174855680"/>
      </c:lineChart>
      <c:catAx>
        <c:axId val="17306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855680"/>
        <c:crosses val="autoZero"/>
        <c:auto val="1"/>
        <c:lblAlgn val="ctr"/>
        <c:lblOffset val="100"/>
        <c:noMultiLvlLbl val="0"/>
      </c:catAx>
      <c:valAx>
        <c:axId val="1748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'RECUENTO FINAL ENTRANTES'!$J$3:$J$11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TOTAL</c:v>
                </c:pt>
              </c:strCache>
            </c:strRef>
          </c:cat>
          <c:val>
            <c:numRef>
              <c:f>'RECUENTO FINAL ENTRANTES'!$L$3:$L$11</c:f>
              <c:numCache>
                <c:formatCode>0.0</c:formatCode>
                <c:ptCount val="9"/>
                <c:pt idx="0">
                  <c:v>0.49261083743842365</c:v>
                </c:pt>
                <c:pt idx="1">
                  <c:v>2.4630541871921183</c:v>
                </c:pt>
                <c:pt idx="2">
                  <c:v>3.9408866995073892</c:v>
                </c:pt>
                <c:pt idx="3">
                  <c:v>9.8522167487684733</c:v>
                </c:pt>
                <c:pt idx="4">
                  <c:v>13.793103448275861</c:v>
                </c:pt>
                <c:pt idx="5">
                  <c:v>9.8522167487684733</c:v>
                </c:pt>
                <c:pt idx="6">
                  <c:v>16.256157635467979</c:v>
                </c:pt>
                <c:pt idx="7">
                  <c:v>43.349753694581281</c:v>
                </c:pt>
                <c:pt idx="8">
                  <c:v>100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</a:t>
            </a:r>
            <a:r>
              <a:rPr lang="en-US" baseline="0"/>
              <a:t> PROGRAMA 2011-2018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'RECUENTO FINAL SALIENTES'!$E$2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SALIENTES'!$D$3:$D$50</c:f>
              <c:strCache>
                <c:ptCount val="48"/>
                <c:pt idx="0">
                  <c:v>ADMINISTRACIÓN DE EMPRESAS</c:v>
                </c:pt>
                <c:pt idx="1">
                  <c:v>MEDICINA</c:v>
                </c:pt>
                <c:pt idx="2">
                  <c:v>ODONTOLOGÍA</c:v>
                </c:pt>
                <c:pt idx="3">
                  <c:v>DISEÑO INDUSTRIAL</c:v>
                </c:pt>
                <c:pt idx="4">
                  <c:v>INGENIERÍA INDUSTRIAL </c:v>
                </c:pt>
                <c:pt idx="5">
                  <c:v>OPTOMETRÍA</c:v>
                </c:pt>
                <c:pt idx="6">
                  <c:v>PSICOLOGÍA</c:v>
                </c:pt>
                <c:pt idx="7">
                  <c:v>INGENIERÍA AMBIENTAL</c:v>
                </c:pt>
                <c:pt idx="8">
                  <c:v>PEDAGOGÍA INFANTIL</c:v>
                </c:pt>
                <c:pt idx="9">
                  <c:v>ARTES PLÁSTICAS</c:v>
                </c:pt>
                <c:pt idx="10">
                  <c:v>BIOLOGÍA</c:v>
                </c:pt>
                <c:pt idx="11">
                  <c:v>DISEÑO DE COMUNICACIÓN</c:v>
                </c:pt>
                <c:pt idx="12">
                  <c:v>FORMACIÓN MUSICAL</c:v>
                </c:pt>
                <c:pt idx="13">
                  <c:v>INSTRUMENTACIÓN</c:v>
                </c:pt>
                <c:pt idx="14">
                  <c:v>BIOINGENIERÍA</c:v>
                </c:pt>
                <c:pt idx="15">
                  <c:v>POSGRADO- CIRUGIA PLÁSTICA</c:v>
                </c:pt>
                <c:pt idx="16">
                  <c:v>ANESTESIOLOGÍA Y REANIMACIÓN </c:v>
                </c:pt>
                <c:pt idx="17">
                  <c:v>EDUCACIÓN BILINGÜE</c:v>
                </c:pt>
                <c:pt idx="18">
                  <c:v>INFECTOLOGÍA PEDIÁTRICA</c:v>
                </c:pt>
                <c:pt idx="19">
                  <c:v>MEDICINA FÍSICA Y REHABILITACIÓN</c:v>
                </c:pt>
                <c:pt idx="20">
                  <c:v>OFTALMOLOGÍA</c:v>
                </c:pt>
                <c:pt idx="21">
                  <c:v>ORTOPEDIA Y TRAUMATOLOGÍA</c:v>
                </c:pt>
                <c:pt idx="22">
                  <c:v>ARTE DRAMÁTICO</c:v>
                </c:pt>
                <c:pt idx="23">
                  <c:v>CIRUGÍA DE TORAX</c:v>
                </c:pt>
                <c:pt idx="24">
                  <c:v>ENFERMERÍA</c:v>
                </c:pt>
                <c:pt idx="25">
                  <c:v>INGENIERÍA DE SISTEMAS</c:v>
                </c:pt>
                <c:pt idx="26">
                  <c:v>INGENIERÍA ELECTRÓNICA</c:v>
                </c:pt>
                <c:pt idx="27">
                  <c:v>NEUROCIRUGÍA</c:v>
                </c:pt>
                <c:pt idx="28">
                  <c:v>NEUROLOGIA</c:v>
                </c:pt>
                <c:pt idx="29">
                  <c:v>CIENCIA POLÍTICA</c:v>
                </c:pt>
                <c:pt idx="30">
                  <c:v>CIRUGÍA ORAL Y MAXILOFACIAL</c:v>
                </c:pt>
                <c:pt idx="31">
                  <c:v>MEDICINA FAMILIAR</c:v>
                </c:pt>
                <c:pt idx="32">
                  <c:v>RADIOLOGÍA</c:v>
                </c:pt>
                <c:pt idx="33">
                  <c:v>CARDIOLOGIA</c:v>
                </c:pt>
                <c:pt idx="34">
                  <c:v>CIRUGÍA DE MANO</c:v>
                </c:pt>
                <c:pt idx="35">
                  <c:v>CIRUGÍA GENERAL</c:v>
                </c:pt>
                <c:pt idx="36">
                  <c:v>DERECHO</c:v>
                </c:pt>
                <c:pt idx="37">
                  <c:v>DERMATOLOGÍA PEDIÁTRICA</c:v>
                </c:pt>
                <c:pt idx="38">
                  <c:v>GINECOBSTETRICIA</c:v>
                </c:pt>
                <c:pt idx="39">
                  <c:v>PEDIATRÍA</c:v>
                </c:pt>
                <c:pt idx="40">
                  <c:v>PERIODONCIA</c:v>
                </c:pt>
                <c:pt idx="41">
                  <c:v>MATEMATICAS</c:v>
                </c:pt>
                <c:pt idx="42">
                  <c:v>MEDICINA DEL DEPORTE</c:v>
                </c:pt>
                <c:pt idx="43">
                  <c:v>MEDICINA INTERNA</c:v>
                </c:pt>
                <c:pt idx="44">
                  <c:v>ONCOLOGÍA CLÍNICA</c:v>
                </c:pt>
                <c:pt idx="45">
                  <c:v>POSGRADO DE ODONTOLOGIA</c:v>
                </c:pt>
                <c:pt idx="46">
                  <c:v>PSIQUIATRÍA</c:v>
                </c:pt>
                <c:pt idx="47">
                  <c:v>TOTAL</c:v>
                </c:pt>
              </c:strCache>
            </c:strRef>
          </c:cat>
          <c:val>
            <c:numRef>
              <c:f>'RECUENTO FINAL SALIENTES'!$E$3:$E$50</c:f>
              <c:numCache>
                <c:formatCode>General</c:formatCode>
                <c:ptCount val="48"/>
                <c:pt idx="0">
                  <c:v>64</c:v>
                </c:pt>
                <c:pt idx="1">
                  <c:v>99</c:v>
                </c:pt>
                <c:pt idx="2">
                  <c:v>87</c:v>
                </c:pt>
                <c:pt idx="3">
                  <c:v>81</c:v>
                </c:pt>
                <c:pt idx="4">
                  <c:v>40</c:v>
                </c:pt>
                <c:pt idx="5">
                  <c:v>33</c:v>
                </c:pt>
                <c:pt idx="6">
                  <c:v>29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10048"/>
        <c:axId val="173811968"/>
      </c:barChart>
      <c:catAx>
        <c:axId val="1738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PROGRAMA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11968"/>
        <c:crosses val="autoZero"/>
        <c:auto val="1"/>
        <c:lblAlgn val="ctr"/>
        <c:lblOffset val="100"/>
        <c:noMultiLvlLbl val="0"/>
      </c:catAx>
      <c:valAx>
        <c:axId val="173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</a:t>
            </a:r>
            <a:r>
              <a:rPr lang="en-US" baseline="0"/>
              <a:t> POR MODALIDAD 2011-2018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'RECUENTO FINAL SALIENTES'!$H$2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SALIENTES'!$G$3:$G$9</c:f>
              <c:strCache>
                <c:ptCount val="7"/>
                <c:pt idx="0">
                  <c:v>CURSO CORTO </c:v>
                </c:pt>
                <c:pt idx="1">
                  <c:v>DOBLE TITULACIÓN</c:v>
                </c:pt>
                <c:pt idx="2">
                  <c:v>PASANTÍA O PRÁCTICA</c:v>
                </c:pt>
                <c:pt idx="3">
                  <c:v>MISIÓN ACADÉMICA</c:v>
                </c:pt>
                <c:pt idx="4">
                  <c:v>ROTACIÓN CLINICA</c:v>
                </c:pt>
                <c:pt idx="5">
                  <c:v>SEMESTRE ACADÉMICO</c:v>
                </c:pt>
                <c:pt idx="6">
                  <c:v>TOTAL</c:v>
                </c:pt>
              </c:strCache>
            </c:strRef>
          </c:cat>
          <c:val>
            <c:numRef>
              <c:f>'RECUENTO FINAL SALIENTES'!$H$3:$H$9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62</c:v>
                </c:pt>
                <c:pt idx="3">
                  <c:v>106</c:v>
                </c:pt>
                <c:pt idx="4">
                  <c:v>173</c:v>
                </c:pt>
                <c:pt idx="5">
                  <c:v>267</c:v>
                </c:pt>
                <c:pt idx="6">
                  <c:v>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776"/>
        <c:axId val="173855104"/>
      </c:barChart>
      <c:catAx>
        <c:axId val="1738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MODALDIDAD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55104"/>
        <c:crosses val="autoZero"/>
        <c:auto val="1"/>
        <c:lblAlgn val="ctr"/>
        <c:lblOffset val="100"/>
        <c:noMultiLvlLbl val="0"/>
      </c:catAx>
      <c:valAx>
        <c:axId val="1738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8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 PORCENTUAL MOVILDIAD</a:t>
            </a:r>
            <a:r>
              <a:rPr lang="en-US" baseline="0"/>
              <a:t> POR MODALIDAD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'RECUENTO FINAL SALIENTES'!$I$2</c:f>
              <c:strCache>
                <c:ptCount val="1"/>
                <c:pt idx="0">
                  <c:v>ACTIVIDAD PORCENTUAL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'RECUENTO FINAL SALIENTES'!$G$3:$G$9</c:f>
              <c:strCache>
                <c:ptCount val="7"/>
                <c:pt idx="0">
                  <c:v>CURSO CORTO </c:v>
                </c:pt>
                <c:pt idx="1">
                  <c:v>DOBLE TITULACIÓN</c:v>
                </c:pt>
                <c:pt idx="2">
                  <c:v>PASANTÍA O PRÁCTICA</c:v>
                </c:pt>
                <c:pt idx="3">
                  <c:v>MISIÓN ACADÉMICA</c:v>
                </c:pt>
                <c:pt idx="4">
                  <c:v>ROTACIÓN CLINICA</c:v>
                </c:pt>
                <c:pt idx="5">
                  <c:v>SEMESTRE ACADÉMICO</c:v>
                </c:pt>
                <c:pt idx="6">
                  <c:v>TOTAL</c:v>
                </c:pt>
              </c:strCache>
            </c:strRef>
          </c:cat>
          <c:val>
            <c:numRef>
              <c:f>'RECUENTO FINAL SALIENTES'!$I$3:$I$9</c:f>
              <c:numCache>
                <c:formatCode>0.0</c:formatCode>
                <c:ptCount val="7"/>
                <c:pt idx="0">
                  <c:v>0.967741935483871</c:v>
                </c:pt>
                <c:pt idx="1">
                  <c:v>0.967741935483871</c:v>
                </c:pt>
                <c:pt idx="2">
                  <c:v>10</c:v>
                </c:pt>
                <c:pt idx="3">
                  <c:v>17.096774193548388</c:v>
                </c:pt>
                <c:pt idx="4">
                  <c:v>27.903225806451616</c:v>
                </c:pt>
                <c:pt idx="5">
                  <c:v>43.064516129032256</c:v>
                </c:pt>
                <c:pt idx="6">
                  <c:v>100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MOVILIDAD</a:t>
            </a:r>
            <a:r>
              <a:rPr lang="en-US" baseline="0"/>
              <a:t> POR AÑO 2011-2018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'RECUENTO FINAL SALIENTES'!$K$2</c:f>
              <c:strCache>
                <c:ptCount val="1"/>
                <c:pt idx="0">
                  <c:v>CANTIDAD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SALIENTES'!$J$3:$J$11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TOTAL</c:v>
                </c:pt>
              </c:strCache>
            </c:strRef>
          </c:cat>
          <c:val>
            <c:numRef>
              <c:f>'RECUENTO FINAL SALIENTES'!$K$3:$K$11</c:f>
              <c:numCache>
                <c:formatCode>General</c:formatCode>
                <c:ptCount val="9"/>
                <c:pt idx="0">
                  <c:v>14</c:v>
                </c:pt>
                <c:pt idx="1">
                  <c:v>21</c:v>
                </c:pt>
                <c:pt idx="2">
                  <c:v>58</c:v>
                </c:pt>
                <c:pt idx="3">
                  <c:v>106</c:v>
                </c:pt>
                <c:pt idx="4">
                  <c:v>66</c:v>
                </c:pt>
                <c:pt idx="5">
                  <c:v>87</c:v>
                </c:pt>
                <c:pt idx="6">
                  <c:v>104</c:v>
                </c:pt>
                <c:pt idx="7">
                  <c:v>164</c:v>
                </c:pt>
                <c:pt idx="8">
                  <c:v>620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045824"/>
        <c:axId val="174077824"/>
      </c:lineChart>
      <c:catAx>
        <c:axId val="1740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077824"/>
        <c:crosses val="autoZero"/>
        <c:auto val="1"/>
        <c:lblAlgn val="ctr"/>
        <c:lblOffset val="100"/>
        <c:noMultiLvlLbl val="0"/>
      </c:catAx>
      <c:valAx>
        <c:axId val="1740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0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 PROCENTUAL MOVILIDAD</a:t>
            </a:r>
            <a:r>
              <a:rPr lang="en-US" baseline="0"/>
              <a:t> POR AÑO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'RECUENTO FINAL SALIENTES'!$L$2</c:f>
              <c:strCache>
                <c:ptCount val="1"/>
                <c:pt idx="0">
                  <c:v>ACTIVIDAD PROCENTUAL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'RECUENTO FINAL SALIENTES'!$J$3:$J$11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TOTAL</c:v>
                </c:pt>
              </c:strCache>
            </c:strRef>
          </c:cat>
          <c:val>
            <c:numRef>
              <c:f>'RECUENTO FINAL SALIENTES'!$L$3:$L$11</c:f>
              <c:numCache>
                <c:formatCode>0.0</c:formatCode>
                <c:ptCount val="9"/>
                <c:pt idx="0">
                  <c:v>2.258064516129032</c:v>
                </c:pt>
                <c:pt idx="1">
                  <c:v>3.3870967741935489</c:v>
                </c:pt>
                <c:pt idx="2">
                  <c:v>9.3548387096774199</c:v>
                </c:pt>
                <c:pt idx="3">
                  <c:v>17.096774193548388</c:v>
                </c:pt>
                <c:pt idx="4">
                  <c:v>10.64516129032258</c:v>
                </c:pt>
                <c:pt idx="5">
                  <c:v>14.032258064516128</c:v>
                </c:pt>
                <c:pt idx="6">
                  <c:v>16.7741935483871</c:v>
                </c:pt>
                <c:pt idx="7">
                  <c:v>26.451612903225808</c:v>
                </c:pt>
                <c:pt idx="8">
                  <c:v>100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MOVILIDAD 2011-2018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'RECUENTO FINAL ENTRANTES'!$B$2</c:f>
              <c:strCache>
                <c:ptCount val="1"/>
                <c:pt idx="0">
                  <c:v>CANTIDAD MOVILIDAD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ENTRANTES'!$A$3:$A$15</c:f>
              <c:strCache>
                <c:ptCount val="13"/>
                <c:pt idx="0">
                  <c:v>ALEMANIA</c:v>
                </c:pt>
                <c:pt idx="1">
                  <c:v>ARGENTINA</c:v>
                </c:pt>
                <c:pt idx="2">
                  <c:v>BRASIL</c:v>
                </c:pt>
                <c:pt idx="3">
                  <c:v>COSTA RICA</c:v>
                </c:pt>
                <c:pt idx="4">
                  <c:v>ECUADOR</c:v>
                </c:pt>
                <c:pt idx="5">
                  <c:v>ESPAÑA</c:v>
                </c:pt>
                <c:pt idx="6">
                  <c:v>ESTADOS UNIDOS</c:v>
                </c:pt>
                <c:pt idx="7">
                  <c:v>FRANCIA</c:v>
                </c:pt>
                <c:pt idx="8">
                  <c:v>ITALIA</c:v>
                </c:pt>
                <c:pt idx="9">
                  <c:v>MEXICO</c:v>
                </c:pt>
                <c:pt idx="10">
                  <c:v>PARAGUAY</c:v>
                </c:pt>
                <c:pt idx="11">
                  <c:v>PERU</c:v>
                </c:pt>
                <c:pt idx="12">
                  <c:v>TOTAL</c:v>
                </c:pt>
              </c:strCache>
            </c:strRef>
          </c:cat>
          <c:val>
            <c:numRef>
              <c:f>'RECUENTO FINAL ENTRANTES'!$B$3:$B$15</c:f>
              <c:numCache>
                <c:formatCode>General</c:formatCode>
                <c:ptCount val="13"/>
                <c:pt idx="0">
                  <c:v>4</c:v>
                </c:pt>
                <c:pt idx="1">
                  <c:v>40</c:v>
                </c:pt>
                <c:pt idx="2">
                  <c:v>7</c:v>
                </c:pt>
                <c:pt idx="3">
                  <c:v>21</c:v>
                </c:pt>
                <c:pt idx="4">
                  <c:v>6</c:v>
                </c:pt>
                <c:pt idx="5">
                  <c:v>8</c:v>
                </c:pt>
                <c:pt idx="6">
                  <c:v>35</c:v>
                </c:pt>
                <c:pt idx="7">
                  <c:v>27</c:v>
                </c:pt>
                <c:pt idx="8">
                  <c:v>1</c:v>
                </c:pt>
                <c:pt idx="9">
                  <c:v>37</c:v>
                </c:pt>
                <c:pt idx="10">
                  <c:v>2</c:v>
                </c:pt>
                <c:pt idx="11">
                  <c:v>15</c:v>
                </c:pt>
                <c:pt idx="12">
                  <c:v>203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05664"/>
        <c:axId val="174308736"/>
      </c:barChart>
      <c:catAx>
        <c:axId val="1743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8736"/>
        <c:crosses val="autoZero"/>
        <c:auto val="1"/>
        <c:lblAlgn val="ctr"/>
        <c:lblOffset val="100"/>
        <c:noMultiLvlLbl val="0"/>
      </c:catAx>
      <c:valAx>
        <c:axId val="1743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'RECUENTO FINAL ENTRANTES'!$A$3:$A$15</c:f>
              <c:strCache>
                <c:ptCount val="13"/>
                <c:pt idx="0">
                  <c:v>ALEMANIA</c:v>
                </c:pt>
                <c:pt idx="1">
                  <c:v>ARGENTINA</c:v>
                </c:pt>
                <c:pt idx="2">
                  <c:v>BRASIL</c:v>
                </c:pt>
                <c:pt idx="3">
                  <c:v>COSTA RICA</c:v>
                </c:pt>
                <c:pt idx="4">
                  <c:v>ECUADOR</c:v>
                </c:pt>
                <c:pt idx="5">
                  <c:v>ESPAÑA</c:v>
                </c:pt>
                <c:pt idx="6">
                  <c:v>ESTADOS UNIDOS</c:v>
                </c:pt>
                <c:pt idx="7">
                  <c:v>FRANCIA</c:v>
                </c:pt>
                <c:pt idx="8">
                  <c:v>ITALIA</c:v>
                </c:pt>
                <c:pt idx="9">
                  <c:v>MEXICO</c:v>
                </c:pt>
                <c:pt idx="10">
                  <c:v>PARAGUAY</c:v>
                </c:pt>
                <c:pt idx="11">
                  <c:v>PERU</c:v>
                </c:pt>
                <c:pt idx="12">
                  <c:v>TOTAL</c:v>
                </c:pt>
              </c:strCache>
            </c:strRef>
          </c:cat>
          <c:val>
            <c:numRef>
              <c:f>'RECUENTO FINAL ENTRANTES'!$C$3:$C$15</c:f>
              <c:numCache>
                <c:formatCode>0.0</c:formatCode>
                <c:ptCount val="13"/>
                <c:pt idx="0">
                  <c:v>1.9704433497536946</c:v>
                </c:pt>
                <c:pt idx="1">
                  <c:v>19.704433497536947</c:v>
                </c:pt>
                <c:pt idx="2">
                  <c:v>3.4482758620689653</c:v>
                </c:pt>
                <c:pt idx="3">
                  <c:v>10.344827586206897</c:v>
                </c:pt>
                <c:pt idx="4">
                  <c:v>2.9556650246305418</c:v>
                </c:pt>
                <c:pt idx="5">
                  <c:v>3.9408866995073892</c:v>
                </c:pt>
                <c:pt idx="6">
                  <c:v>17.241379310344829</c:v>
                </c:pt>
                <c:pt idx="7">
                  <c:v>13.300492610837439</c:v>
                </c:pt>
                <c:pt idx="8">
                  <c:v>0.49261083743842365</c:v>
                </c:pt>
                <c:pt idx="9">
                  <c:v>18.226600985221676</c:v>
                </c:pt>
                <c:pt idx="10">
                  <c:v>0.98522167487684731</c:v>
                </c:pt>
                <c:pt idx="11">
                  <c:v>7.389162561576355</c:v>
                </c:pt>
                <c:pt idx="12">
                  <c:v>100.00000000000001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'RECUENTO FINAL ENTRANTES'!$D$3:$D$33</c:f>
              <c:strCache>
                <c:ptCount val="31"/>
                <c:pt idx="0">
                  <c:v>ADMINISTRACIÓN DE EMPRESAS</c:v>
                </c:pt>
                <c:pt idx="1">
                  <c:v>ARTE DRAMÁTICO</c:v>
                </c:pt>
                <c:pt idx="2">
                  <c:v>ARTES PLÁSTICAS</c:v>
                </c:pt>
                <c:pt idx="3">
                  <c:v>BIOINGENIERÍA</c:v>
                </c:pt>
                <c:pt idx="4">
                  <c:v>BIOLOGÍA</c:v>
                </c:pt>
                <c:pt idx="5">
                  <c:v>CIENCIAS POLÍTICAS </c:v>
                </c:pt>
                <c:pt idx="6">
                  <c:v>DERECHO</c:v>
                </c:pt>
                <c:pt idx="7">
                  <c:v>DISEÑO DE COMUNICACIÓN</c:v>
                </c:pt>
                <c:pt idx="8">
                  <c:v>DISEÑO INDUSTRIAL</c:v>
                </c:pt>
                <c:pt idx="9">
                  <c:v>EDUCACIÓN BILINGÜE</c:v>
                </c:pt>
                <c:pt idx="10">
                  <c:v>ENFERMERÍA</c:v>
                </c:pt>
                <c:pt idx="11">
                  <c:v>FILOSOFÍA</c:v>
                </c:pt>
                <c:pt idx="12">
                  <c:v>FORMACIÓN MÚSICAL</c:v>
                </c:pt>
                <c:pt idx="13">
                  <c:v>INGENIERIA ELECTRÓNICA</c:v>
                </c:pt>
                <c:pt idx="14">
                  <c:v>INGENIERÍA INDUSTRIAL</c:v>
                </c:pt>
                <c:pt idx="15">
                  <c:v>INGENIERÍA AMBIENTAL</c:v>
                </c:pt>
                <c:pt idx="16">
                  <c:v>INSTRUMENTACIÓN QUIRURGICA </c:v>
                </c:pt>
                <c:pt idx="17">
                  <c:v>LICENCIATURA EN EDUCACION BILINGÜE</c:v>
                </c:pt>
                <c:pt idx="18">
                  <c:v>MATEMÁTICAS</c:v>
                </c:pt>
                <c:pt idx="19">
                  <c:v>MEDICINA</c:v>
                </c:pt>
                <c:pt idx="20">
                  <c:v>MEDICINA DEL DEPORTE</c:v>
                </c:pt>
                <c:pt idx="21">
                  <c:v>MEDICINA-DERMATOLOGÍA</c:v>
                </c:pt>
                <c:pt idx="22">
                  <c:v>MEDICINA-SALUD PÚBLICA</c:v>
                </c:pt>
                <c:pt idx="23">
                  <c:v>NEGOCIOS INTERNACIONALES</c:v>
                </c:pt>
                <c:pt idx="24">
                  <c:v>ODONTOLOGÍA</c:v>
                </c:pt>
                <c:pt idx="25">
                  <c:v>OPTOMETRÍA</c:v>
                </c:pt>
                <c:pt idx="26">
                  <c:v>PEDAGOGIA INFANTIL</c:v>
                </c:pt>
                <c:pt idx="27">
                  <c:v>PSICOLOGÍA</c:v>
                </c:pt>
                <c:pt idx="28">
                  <c:v>PROFESORADO EN MATEMÁTICAS</c:v>
                </c:pt>
                <c:pt idx="29">
                  <c:v>PERIODONCIA</c:v>
                </c:pt>
                <c:pt idx="30">
                  <c:v>TOTAL</c:v>
                </c:pt>
              </c:strCache>
            </c:strRef>
          </c:cat>
          <c:val>
            <c:numRef>
              <c:f>'RECUENTO FINAL ENTRANTES'!$E$3:$E$33</c:f>
              <c:numCache>
                <c:formatCode>General</c:formatCode>
                <c:ptCount val="31"/>
                <c:pt idx="0">
                  <c:v>26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8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13</c:v>
                </c:pt>
                <c:pt idx="13">
                  <c:v>2</c:v>
                </c:pt>
                <c:pt idx="14">
                  <c:v>11</c:v>
                </c:pt>
                <c:pt idx="15">
                  <c:v>23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17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1</c:v>
                </c:pt>
                <c:pt idx="24">
                  <c:v>31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203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256896"/>
        <c:axId val="174260224"/>
      </c:barChart>
      <c:catAx>
        <c:axId val="17425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260224"/>
        <c:crosses val="autoZero"/>
        <c:auto val="1"/>
        <c:lblAlgn val="ctr"/>
        <c:lblOffset val="100"/>
        <c:noMultiLvlLbl val="0"/>
      </c:catAx>
      <c:valAx>
        <c:axId val="1742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2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18</xdr:col>
      <xdr:colOff>752474</xdr:colOff>
      <xdr:row>11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19</xdr:col>
      <xdr:colOff>19050</xdr:colOff>
      <xdr:row>26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</xdr:rowOff>
    </xdr:from>
    <xdr:to>
      <xdr:col>8</xdr:col>
      <xdr:colOff>695324</xdr:colOff>
      <xdr:row>40</xdr:row>
      <xdr:rowOff>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9524</xdr:colOff>
      <xdr:row>27</xdr:row>
      <xdr:rowOff>38100</xdr:rowOff>
    </xdr:from>
    <xdr:to>
      <xdr:col>18</xdr:col>
      <xdr:colOff>761999</xdr:colOff>
      <xdr:row>40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8</xdr:col>
      <xdr:colOff>742950</xdr:colOff>
      <xdr:row>54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761999</xdr:colOff>
      <xdr:row>41</xdr:row>
      <xdr:rowOff>0</xdr:rowOff>
    </xdr:from>
    <xdr:to>
      <xdr:col>18</xdr:col>
      <xdr:colOff>752474</xdr:colOff>
      <xdr:row>54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19844</xdr:rowOff>
    </xdr:from>
    <xdr:to>
      <xdr:col>8</xdr:col>
      <xdr:colOff>724297</xdr:colOff>
      <xdr:row>13</xdr:row>
      <xdr:rowOff>178595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734219</xdr:colOff>
      <xdr:row>1</xdr:row>
      <xdr:rowOff>19050</xdr:rowOff>
    </xdr:from>
    <xdr:to>
      <xdr:col>19</xdr:col>
      <xdr:colOff>39688</xdr:colOff>
      <xdr:row>14</xdr:row>
      <xdr:rowOff>9922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18</xdr:col>
      <xdr:colOff>754061</xdr:colOff>
      <xdr:row>27</xdr:row>
      <xdr:rowOff>178593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8</xdr:col>
      <xdr:colOff>763983</xdr:colOff>
      <xdr:row>40</xdr:row>
      <xdr:rowOff>19844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9921</xdr:colOff>
      <xdr:row>29</xdr:row>
      <xdr:rowOff>29765</xdr:rowOff>
    </xdr:from>
    <xdr:to>
      <xdr:col>18</xdr:col>
      <xdr:colOff>714374</xdr:colOff>
      <xdr:row>39</xdr:row>
      <xdr:rowOff>138907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9</xdr:col>
      <xdr:colOff>754063</xdr:colOff>
      <xdr:row>53</xdr:row>
      <xdr:rowOff>9922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763984</xdr:colOff>
      <xdr:row>41</xdr:row>
      <xdr:rowOff>0</xdr:rowOff>
    </xdr:from>
    <xdr:to>
      <xdr:col>18</xdr:col>
      <xdr:colOff>754061</xdr:colOff>
      <xdr:row>53</xdr:row>
      <xdr:rowOff>59531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hellender@hotmail.com" TargetMode="External"/><Relationship Id="rId299" Type="http://schemas.openxmlformats.org/officeDocument/2006/relationships/hyperlink" Target="mailto:MARISSA_REYES86@HOTMAIL.COM" TargetMode="External"/><Relationship Id="rId303" Type="http://schemas.openxmlformats.org/officeDocument/2006/relationships/hyperlink" Target="mailto:PMONROYR@UNBOSQUE.EDU.CO" TargetMode="External"/><Relationship Id="rId21" Type="http://schemas.openxmlformats.org/officeDocument/2006/relationships/hyperlink" Target="mailto:lauracita91@hotmail.com" TargetMode="External"/><Relationship Id="rId42" Type="http://schemas.openxmlformats.org/officeDocument/2006/relationships/hyperlink" Target="mailto:andres_quintero_med@hotmail.com" TargetMode="External"/><Relationship Id="rId63" Type="http://schemas.openxmlformats.org/officeDocument/2006/relationships/hyperlink" Target="mailto:sergio_fuentes412@hotmail.com" TargetMode="External"/><Relationship Id="rId84" Type="http://schemas.openxmlformats.org/officeDocument/2006/relationships/hyperlink" Target="mailto:angela.fonsecab@live.com" TargetMode="External"/><Relationship Id="rId138" Type="http://schemas.openxmlformats.org/officeDocument/2006/relationships/hyperlink" Target="mailto:cquimbayo@unbosque.edu.co" TargetMode="External"/><Relationship Id="rId159" Type="http://schemas.openxmlformats.org/officeDocument/2006/relationships/hyperlink" Target="mailto:jduarteg@unbosque.edu.co" TargetMode="External"/><Relationship Id="rId324" Type="http://schemas.openxmlformats.org/officeDocument/2006/relationships/hyperlink" Target="mailto:FABIAN_9402@HOTMAIL.COM" TargetMode="External"/><Relationship Id="rId345" Type="http://schemas.openxmlformats.org/officeDocument/2006/relationships/hyperlink" Target="mailto:dmontanao@unbosque.edu.co" TargetMode="External"/><Relationship Id="rId170" Type="http://schemas.openxmlformats.org/officeDocument/2006/relationships/hyperlink" Target="mailto:sofialozano0107@hotmail.com" TargetMode="External"/><Relationship Id="rId191" Type="http://schemas.openxmlformats.org/officeDocument/2006/relationships/hyperlink" Target="mailto:osjavro@gmail.com" TargetMode="External"/><Relationship Id="rId205" Type="http://schemas.openxmlformats.org/officeDocument/2006/relationships/hyperlink" Target="mailto:luczor1607@gmail.com" TargetMode="External"/><Relationship Id="rId226" Type="http://schemas.openxmlformats.org/officeDocument/2006/relationships/hyperlink" Target="mailto:ypenad@unbosque.edu.co" TargetMode="External"/><Relationship Id="rId247" Type="http://schemas.openxmlformats.org/officeDocument/2006/relationships/hyperlink" Target="mailto:LRRIVERA@UNBOSQUE.EDU.CO" TargetMode="External"/><Relationship Id="rId107" Type="http://schemas.openxmlformats.org/officeDocument/2006/relationships/hyperlink" Target="mailto:karyn_doc@yahoo.es" TargetMode="External"/><Relationship Id="rId268" Type="http://schemas.openxmlformats.org/officeDocument/2006/relationships/hyperlink" Target="mailto:CIELOIZQUIERDO.PEREZ@GMAIL.COM" TargetMode="External"/><Relationship Id="rId289" Type="http://schemas.openxmlformats.org/officeDocument/2006/relationships/hyperlink" Target="mailto:ANITAFALLAJM@HOTMAIL.COM" TargetMode="External"/><Relationship Id="rId11" Type="http://schemas.openxmlformats.org/officeDocument/2006/relationships/hyperlink" Target="mailto:bradavi_123@hotmail.com" TargetMode="External"/><Relationship Id="rId32" Type="http://schemas.openxmlformats.org/officeDocument/2006/relationships/hyperlink" Target="mailto:andre_cp1711@hotmail.com" TargetMode="External"/><Relationship Id="rId53" Type="http://schemas.openxmlformats.org/officeDocument/2006/relationships/hyperlink" Target="mailto:nataliacorina@msn.com" TargetMode="External"/><Relationship Id="rId74" Type="http://schemas.openxmlformats.org/officeDocument/2006/relationships/hyperlink" Target="mailto:danibb17@hotmail.com" TargetMode="External"/><Relationship Id="rId128" Type="http://schemas.openxmlformats.org/officeDocument/2006/relationships/hyperlink" Target="mailto:ecuervod@unbosque.edu.co" TargetMode="External"/><Relationship Id="rId149" Type="http://schemas.openxmlformats.org/officeDocument/2006/relationships/hyperlink" Target="mailto:samy15_yees@hotmail.com" TargetMode="External"/><Relationship Id="rId314" Type="http://schemas.openxmlformats.org/officeDocument/2006/relationships/hyperlink" Target="mailto:MLGOMEZR@UNBOSQUE.EDU.CO" TargetMode="External"/><Relationship Id="rId335" Type="http://schemas.openxmlformats.org/officeDocument/2006/relationships/hyperlink" Target="mailto:LVALDERRAMAM@UNBOSQUE.EDU.CO" TargetMode="External"/><Relationship Id="rId356" Type="http://schemas.openxmlformats.org/officeDocument/2006/relationships/hyperlink" Target="mailto:COLONIAMANUELA@UNBOSQUE.EDU.CO" TargetMode="External"/><Relationship Id="rId5" Type="http://schemas.openxmlformats.org/officeDocument/2006/relationships/hyperlink" Target="mailto:danielakoko@gmail.com" TargetMode="External"/><Relationship Id="rId95" Type="http://schemas.openxmlformats.org/officeDocument/2006/relationships/hyperlink" Target="mailto:venturadenise@hotmail.com" TargetMode="External"/><Relationship Id="rId160" Type="http://schemas.openxmlformats.org/officeDocument/2006/relationships/hyperlink" Target="mailto:avivas@unbosque.edu.co" TargetMode="External"/><Relationship Id="rId181" Type="http://schemas.openxmlformats.org/officeDocument/2006/relationships/hyperlink" Target="mailto:luczor1607@gmail.com" TargetMode="External"/><Relationship Id="rId216" Type="http://schemas.openxmlformats.org/officeDocument/2006/relationships/hyperlink" Target="mailto:dperis@unbosque.edu.co" TargetMode="External"/><Relationship Id="rId237" Type="http://schemas.openxmlformats.org/officeDocument/2006/relationships/hyperlink" Target="mailto:cemora@unbosque.edu.co" TargetMode="External"/><Relationship Id="rId258" Type="http://schemas.openxmlformats.org/officeDocument/2006/relationships/hyperlink" Target="mailto:JAPORRASG@UNBOSQUE.EDU.CO" TargetMode="External"/><Relationship Id="rId279" Type="http://schemas.openxmlformats.org/officeDocument/2006/relationships/hyperlink" Target="mailto:JORJE-JEM5@HOTMAIL.COM" TargetMode="External"/><Relationship Id="rId22" Type="http://schemas.openxmlformats.org/officeDocument/2006/relationships/hyperlink" Target="mailto:leidyhenao_1105@hotmail.com" TargetMode="External"/><Relationship Id="rId43" Type="http://schemas.openxmlformats.org/officeDocument/2006/relationships/hyperlink" Target="mailto:cebartels@hotmail.com" TargetMode="External"/><Relationship Id="rId64" Type="http://schemas.openxmlformats.org/officeDocument/2006/relationships/hyperlink" Target="mailto:lina0229@gmail.com" TargetMode="External"/><Relationship Id="rId118" Type="http://schemas.openxmlformats.org/officeDocument/2006/relationships/hyperlink" Target="mailto:eriduarte1708@gmail.com" TargetMode="External"/><Relationship Id="rId139" Type="http://schemas.openxmlformats.org/officeDocument/2006/relationships/hyperlink" Target="mailto:lvalbuenac@unbosque.edu.co" TargetMode="External"/><Relationship Id="rId290" Type="http://schemas.openxmlformats.org/officeDocument/2006/relationships/hyperlink" Target="mailto:KAREN.A.ASOSA@GMAIL.COM" TargetMode="External"/><Relationship Id="rId304" Type="http://schemas.openxmlformats.org/officeDocument/2006/relationships/hyperlink" Target="mailto:MALOPEZR@UNBOSQUE.EDU.CO" TargetMode="External"/><Relationship Id="rId325" Type="http://schemas.openxmlformats.org/officeDocument/2006/relationships/hyperlink" Target="mailto:LVEGAA@UNBOSQUE.EDU.CO" TargetMode="External"/><Relationship Id="rId346" Type="http://schemas.openxmlformats.org/officeDocument/2006/relationships/hyperlink" Target="mailto:natalia-010@hotmail.com" TargetMode="External"/><Relationship Id="rId85" Type="http://schemas.openxmlformats.org/officeDocument/2006/relationships/hyperlink" Target="mailto:natis_camargo@hotmail.com" TargetMode="External"/><Relationship Id="rId150" Type="http://schemas.openxmlformats.org/officeDocument/2006/relationships/hyperlink" Target="mailto:dakalri@hotmail.com" TargetMode="External"/><Relationship Id="rId171" Type="http://schemas.openxmlformats.org/officeDocument/2006/relationships/hyperlink" Target="mailto:marisao245@gmail.com" TargetMode="External"/><Relationship Id="rId192" Type="http://schemas.openxmlformats.org/officeDocument/2006/relationships/hyperlink" Target="mailto:ovasquez@unbosque.edu.co" TargetMode="External"/><Relationship Id="rId206" Type="http://schemas.openxmlformats.org/officeDocument/2006/relationships/hyperlink" Target="mailto:kmesah@unbosque.edu.co" TargetMode="External"/><Relationship Id="rId227" Type="http://schemas.openxmlformats.org/officeDocument/2006/relationships/hyperlink" Target="mailto:POLLISTG@HOTMAIL.COM" TargetMode="External"/><Relationship Id="rId248" Type="http://schemas.openxmlformats.org/officeDocument/2006/relationships/hyperlink" Target="mailto:jvergelp@unbosque.edu.co" TargetMode="External"/><Relationship Id="rId269" Type="http://schemas.openxmlformats.org/officeDocument/2006/relationships/hyperlink" Target="mailto:LAMADIFI@GMAIL.COM" TargetMode="External"/><Relationship Id="rId12" Type="http://schemas.openxmlformats.org/officeDocument/2006/relationships/hyperlink" Target="mailto:mkpedroc@gmail.com" TargetMode="External"/><Relationship Id="rId33" Type="http://schemas.openxmlformats.org/officeDocument/2006/relationships/hyperlink" Target="mailto:xime219@hotmail.com" TargetMode="External"/><Relationship Id="rId108" Type="http://schemas.openxmlformats.org/officeDocument/2006/relationships/hyperlink" Target="mailto:rhluiscarlos@hotmail.com" TargetMode="External"/><Relationship Id="rId129" Type="http://schemas.openxmlformats.org/officeDocument/2006/relationships/hyperlink" Target="mailto:abravoso@unbosque.edu.co" TargetMode="External"/><Relationship Id="rId280" Type="http://schemas.openxmlformats.org/officeDocument/2006/relationships/hyperlink" Target="mailto:LKDIAZS@UNBSOQUE.EDU.CO" TargetMode="External"/><Relationship Id="rId315" Type="http://schemas.openxmlformats.org/officeDocument/2006/relationships/hyperlink" Target="mailto:LGAITANB@UNBOSQUE.EDU.CO" TargetMode="External"/><Relationship Id="rId336" Type="http://schemas.openxmlformats.org/officeDocument/2006/relationships/hyperlink" Target="mailto:EHERRERAC@UNBOSQUE.EDU.CO" TargetMode="External"/><Relationship Id="rId357" Type="http://schemas.openxmlformats.org/officeDocument/2006/relationships/hyperlink" Target="mailto:GARYLINERO@GMAIL.COM" TargetMode="External"/><Relationship Id="rId54" Type="http://schemas.openxmlformats.org/officeDocument/2006/relationships/hyperlink" Target="mailto:richy_linares2@hotmail.com" TargetMode="External"/><Relationship Id="rId75" Type="http://schemas.openxmlformats.org/officeDocument/2006/relationships/hyperlink" Target="mailto:lalac93@hotmail.com" TargetMode="External"/><Relationship Id="rId96" Type="http://schemas.openxmlformats.org/officeDocument/2006/relationships/hyperlink" Target="mailto:caanbale61@hotmail.com" TargetMode="External"/><Relationship Id="rId140" Type="http://schemas.openxmlformats.org/officeDocument/2006/relationships/hyperlink" Target="mailto:juliangutierrez8@hotmail.com" TargetMode="External"/><Relationship Id="rId161" Type="http://schemas.openxmlformats.org/officeDocument/2006/relationships/hyperlink" Target="mailto:kyfandino@unbosque.edu.co" TargetMode="External"/><Relationship Id="rId182" Type="http://schemas.openxmlformats.org/officeDocument/2006/relationships/hyperlink" Target="mailto:ladarobo97@gmail.com" TargetMode="External"/><Relationship Id="rId217" Type="http://schemas.openxmlformats.org/officeDocument/2006/relationships/hyperlink" Target="mailto:pduenas@unbosque.edu.co" TargetMode="External"/><Relationship Id="rId6" Type="http://schemas.openxmlformats.org/officeDocument/2006/relationships/hyperlink" Target="mailto:juanvanegas1009@hotmail.com" TargetMode="External"/><Relationship Id="rId238" Type="http://schemas.openxmlformats.org/officeDocument/2006/relationships/hyperlink" Target="mailto:TFIGUEROA@UNBOSQUE.EDU.CO" TargetMode="External"/><Relationship Id="rId259" Type="http://schemas.openxmlformats.org/officeDocument/2006/relationships/hyperlink" Target="mailto:CAOG_16@HOTMAIL.COM" TargetMode="External"/><Relationship Id="rId23" Type="http://schemas.openxmlformats.org/officeDocument/2006/relationships/hyperlink" Target="mailto:monicamacheta@gmail.com" TargetMode="External"/><Relationship Id="rId119" Type="http://schemas.openxmlformats.org/officeDocument/2006/relationships/hyperlink" Target="mailto:katherinejo1@hotmail.com" TargetMode="External"/><Relationship Id="rId270" Type="http://schemas.openxmlformats.org/officeDocument/2006/relationships/hyperlink" Target="mailto:JULIBGG@GMAIL.COM" TargetMode="External"/><Relationship Id="rId291" Type="http://schemas.openxmlformats.org/officeDocument/2006/relationships/hyperlink" Target="mailto:VIVICAMPOS96@HOTMAIL.COM" TargetMode="External"/><Relationship Id="rId305" Type="http://schemas.openxmlformats.org/officeDocument/2006/relationships/hyperlink" Target="mailto:JAHUMADA@UNBOSQUE.EDU.CO" TargetMode="External"/><Relationship Id="rId326" Type="http://schemas.openxmlformats.org/officeDocument/2006/relationships/hyperlink" Target="mailto:CAOG_16@HOTMAIL.COM" TargetMode="External"/><Relationship Id="rId347" Type="http://schemas.openxmlformats.org/officeDocument/2006/relationships/hyperlink" Target="mailto:LINDAVEGA_100@HOTMAIL.COM" TargetMode="External"/><Relationship Id="rId44" Type="http://schemas.openxmlformats.org/officeDocument/2006/relationships/hyperlink" Target="mailto:josebehainemd@gmail.com" TargetMode="External"/><Relationship Id="rId65" Type="http://schemas.openxmlformats.org/officeDocument/2006/relationships/hyperlink" Target="mailto:luka1114@hotmail.com" TargetMode="External"/><Relationship Id="rId86" Type="http://schemas.openxmlformats.org/officeDocument/2006/relationships/hyperlink" Target="mailto:lizzi_kiut@hotmail.com" TargetMode="External"/><Relationship Id="rId130" Type="http://schemas.openxmlformats.org/officeDocument/2006/relationships/hyperlink" Target="mailto:nagarzonr@unbosque.edu.co" TargetMode="External"/><Relationship Id="rId151" Type="http://schemas.openxmlformats.org/officeDocument/2006/relationships/hyperlink" Target="mailto:mluengas@unbosque.edu.co" TargetMode="External"/><Relationship Id="rId172" Type="http://schemas.openxmlformats.org/officeDocument/2006/relationships/hyperlink" Target="mailto:diegoandresrodriguezsantiago@gmail.com" TargetMode="External"/><Relationship Id="rId193" Type="http://schemas.openxmlformats.org/officeDocument/2006/relationships/hyperlink" Target="mailto:lalamolanor@hotmail.com" TargetMode="External"/><Relationship Id="rId207" Type="http://schemas.openxmlformats.org/officeDocument/2006/relationships/hyperlink" Target="mailto:avivas@unbosque.edu.co" TargetMode="External"/><Relationship Id="rId228" Type="http://schemas.openxmlformats.org/officeDocument/2006/relationships/hyperlink" Target="mailto:dmgomezm@unbosque.edu.co" TargetMode="External"/><Relationship Id="rId249" Type="http://schemas.openxmlformats.org/officeDocument/2006/relationships/hyperlink" Target="mailto:LMCORTESA@UNBOSQUE.EDU.CO" TargetMode="External"/><Relationship Id="rId13" Type="http://schemas.openxmlformats.org/officeDocument/2006/relationships/hyperlink" Target="mailto:anroro19@hotmail.com" TargetMode="External"/><Relationship Id="rId109" Type="http://schemas.openxmlformats.org/officeDocument/2006/relationships/hyperlink" Target="mailto:lagalvisg@gmail.com" TargetMode="External"/><Relationship Id="rId260" Type="http://schemas.openxmlformats.org/officeDocument/2006/relationships/hyperlink" Target="mailto:VALENCAS94@HOTMAIL.COM" TargetMode="External"/><Relationship Id="rId281" Type="http://schemas.openxmlformats.org/officeDocument/2006/relationships/hyperlink" Target="mailto:VVELANDIAC@UNBOSQUE.EDU.CO" TargetMode="External"/><Relationship Id="rId316" Type="http://schemas.openxmlformats.org/officeDocument/2006/relationships/hyperlink" Target="mailto:JCRAMIREZN@UNBOSQUE.EDU.CO" TargetMode="External"/><Relationship Id="rId337" Type="http://schemas.openxmlformats.org/officeDocument/2006/relationships/hyperlink" Target="mailto:MGARCESG@UNBOSQUE.EDU.CO" TargetMode="External"/><Relationship Id="rId34" Type="http://schemas.openxmlformats.org/officeDocument/2006/relationships/hyperlink" Target="mailto:ingridvivianag@hotmail.com" TargetMode="External"/><Relationship Id="rId55" Type="http://schemas.openxmlformats.org/officeDocument/2006/relationships/hyperlink" Target="mailto:luisi228@hotmail.com" TargetMode="External"/><Relationship Id="rId76" Type="http://schemas.openxmlformats.org/officeDocument/2006/relationships/hyperlink" Target="mailto:cscamargo@unbosque.edu.co" TargetMode="External"/><Relationship Id="rId97" Type="http://schemas.openxmlformats.org/officeDocument/2006/relationships/hyperlink" Target="mailto:dakaro88@gmail.com" TargetMode="External"/><Relationship Id="rId120" Type="http://schemas.openxmlformats.org/officeDocument/2006/relationships/hyperlink" Target="mailto:jorgitorpatino@gmail.com" TargetMode="External"/><Relationship Id="rId141" Type="http://schemas.openxmlformats.org/officeDocument/2006/relationships/hyperlink" Target="mailto:leiner_jadhay@hotmail.com" TargetMode="External"/><Relationship Id="rId358" Type="http://schemas.openxmlformats.org/officeDocument/2006/relationships/hyperlink" Target="mailto:MCHAMAT@UNBOSQUE.EDU.CO" TargetMode="External"/><Relationship Id="rId7" Type="http://schemas.openxmlformats.org/officeDocument/2006/relationships/hyperlink" Target="mailto:carol.r.z1987.2012@gmail.com" TargetMode="External"/><Relationship Id="rId162" Type="http://schemas.openxmlformats.org/officeDocument/2006/relationships/hyperlink" Target="mailto:elkincabreramd@gmail.com" TargetMode="External"/><Relationship Id="rId183" Type="http://schemas.openxmlformats.org/officeDocument/2006/relationships/hyperlink" Target="mailto:jjruizm@unbosque.edu.co" TargetMode="External"/><Relationship Id="rId218" Type="http://schemas.openxmlformats.org/officeDocument/2006/relationships/hyperlink" Target="mailto:dianahernandez12@hotmail.com" TargetMode="External"/><Relationship Id="rId239" Type="http://schemas.openxmlformats.org/officeDocument/2006/relationships/hyperlink" Target="mailto:dduenas@unbosque.edu.co" TargetMode="External"/><Relationship Id="rId250" Type="http://schemas.openxmlformats.org/officeDocument/2006/relationships/hyperlink" Target="mailto:mjuradob@unbosque.edu.co" TargetMode="External"/><Relationship Id="rId271" Type="http://schemas.openxmlformats.org/officeDocument/2006/relationships/hyperlink" Target="mailto:EVIEVETELL@GMAIL.COM" TargetMode="External"/><Relationship Id="rId292" Type="http://schemas.openxmlformats.org/officeDocument/2006/relationships/hyperlink" Target="mailto:BALLESTEROSVARGASL@GMAIL.COM" TargetMode="External"/><Relationship Id="rId306" Type="http://schemas.openxmlformats.org/officeDocument/2006/relationships/hyperlink" Target="mailto:JAPORRASG@UNBOSQUE.EDU.CO" TargetMode="External"/><Relationship Id="rId24" Type="http://schemas.openxmlformats.org/officeDocument/2006/relationships/hyperlink" Target="mailto:paito1001@hotmail.com" TargetMode="External"/><Relationship Id="rId45" Type="http://schemas.openxmlformats.org/officeDocument/2006/relationships/hyperlink" Target="mailto:mario_90100@hotmail.com" TargetMode="External"/><Relationship Id="rId66" Type="http://schemas.openxmlformats.org/officeDocument/2006/relationships/hyperlink" Target="mailto:navisiri@hotmail.com" TargetMode="External"/><Relationship Id="rId87" Type="http://schemas.openxmlformats.org/officeDocument/2006/relationships/hyperlink" Target="mailto:rafaelossa@hotmail.com" TargetMode="External"/><Relationship Id="rId110" Type="http://schemas.openxmlformats.org/officeDocument/2006/relationships/hyperlink" Target="mailto:danibeniav@gmail.com" TargetMode="External"/><Relationship Id="rId131" Type="http://schemas.openxmlformats.org/officeDocument/2006/relationships/hyperlink" Target="mailto:abeltranpenna@gmail.com" TargetMode="External"/><Relationship Id="rId327" Type="http://schemas.openxmlformats.org/officeDocument/2006/relationships/hyperlink" Target="mailto:S.BUSTAMANTE.G18@GMAIL.COM" TargetMode="External"/><Relationship Id="rId348" Type="http://schemas.openxmlformats.org/officeDocument/2006/relationships/hyperlink" Target="mailto:DANIELAALVISB@OUTLOOK.ES" TargetMode="External"/><Relationship Id="rId152" Type="http://schemas.openxmlformats.org/officeDocument/2006/relationships/hyperlink" Target="mailto:andresgd78@gmail.com" TargetMode="External"/><Relationship Id="rId173" Type="http://schemas.openxmlformats.org/officeDocument/2006/relationships/hyperlink" Target="mailto:tvalencia@unbosque.edu.co" TargetMode="External"/><Relationship Id="rId194" Type="http://schemas.openxmlformats.org/officeDocument/2006/relationships/hyperlink" Target="mailto:brandon.galviz@gmail.com" TargetMode="External"/><Relationship Id="rId208" Type="http://schemas.openxmlformats.org/officeDocument/2006/relationships/hyperlink" Target="mailto:jbermudeze@gmail.com" TargetMode="External"/><Relationship Id="rId229" Type="http://schemas.openxmlformats.org/officeDocument/2006/relationships/hyperlink" Target="mailto:scontreras2501@gmail.com" TargetMode="External"/><Relationship Id="rId240" Type="http://schemas.openxmlformats.org/officeDocument/2006/relationships/hyperlink" Target="mailto:rbeltrana@unbosque.edu.co" TargetMode="External"/><Relationship Id="rId261" Type="http://schemas.openxmlformats.org/officeDocument/2006/relationships/hyperlink" Target="mailto:JULIMORE_16@HOTMAIL.COM" TargetMode="External"/><Relationship Id="rId14" Type="http://schemas.openxmlformats.org/officeDocument/2006/relationships/hyperlink" Target="mailto:jacas_16@hotmail.com" TargetMode="External"/><Relationship Id="rId35" Type="http://schemas.openxmlformats.org/officeDocument/2006/relationships/hyperlink" Target="mailto:naticagb17@hotmail.com" TargetMode="External"/><Relationship Id="rId56" Type="http://schemas.openxmlformats.org/officeDocument/2006/relationships/hyperlink" Target="mailto:drodriguezd@unbosque.edu.co" TargetMode="External"/><Relationship Id="rId77" Type="http://schemas.openxmlformats.org/officeDocument/2006/relationships/hyperlink" Target="mailto:alejaseg1010@gmail.com" TargetMode="External"/><Relationship Id="rId100" Type="http://schemas.openxmlformats.org/officeDocument/2006/relationships/hyperlink" Target="mailto:sealseca-12@hotmail.com" TargetMode="External"/><Relationship Id="rId282" Type="http://schemas.openxmlformats.org/officeDocument/2006/relationships/hyperlink" Target="mailto:DMENDIELA@UNBOSQUE.EDU.CO" TargetMode="External"/><Relationship Id="rId317" Type="http://schemas.openxmlformats.org/officeDocument/2006/relationships/hyperlink" Target="mailto:ANGELICASALAS0596@GMAIL.COM" TargetMode="External"/><Relationship Id="rId338" Type="http://schemas.openxmlformats.org/officeDocument/2006/relationships/hyperlink" Target="mailto:CMONROYG@UNBOSQUE.EDU.CO" TargetMode="External"/><Relationship Id="rId359" Type="http://schemas.openxmlformats.org/officeDocument/2006/relationships/hyperlink" Target="mailto:IDUQUE@UNBOSQUE.EDU.CO" TargetMode="External"/><Relationship Id="rId8" Type="http://schemas.openxmlformats.org/officeDocument/2006/relationships/hyperlink" Target="mailto:andresperdomo47@hotmail.com" TargetMode="External"/><Relationship Id="rId98" Type="http://schemas.openxmlformats.org/officeDocument/2006/relationships/hyperlink" Target="mailto:juanpa8506@hotmail.com" TargetMode="External"/><Relationship Id="rId121" Type="http://schemas.openxmlformats.org/officeDocument/2006/relationships/hyperlink" Target="mailto:m_alejacha@hotmail.com" TargetMode="External"/><Relationship Id="rId142" Type="http://schemas.openxmlformats.org/officeDocument/2006/relationships/hyperlink" Target="mailto:maf.n.uribe@gmail.com" TargetMode="External"/><Relationship Id="rId163" Type="http://schemas.openxmlformats.org/officeDocument/2006/relationships/hyperlink" Target="mailto:cely_luis@yahoo.com" TargetMode="External"/><Relationship Id="rId184" Type="http://schemas.openxmlformats.org/officeDocument/2006/relationships/hyperlink" Target="mailto:lortegonp@unbosque.edu.co" TargetMode="External"/><Relationship Id="rId219" Type="http://schemas.openxmlformats.org/officeDocument/2006/relationships/hyperlink" Target="mailto:l-au21@hotmail.com" TargetMode="External"/><Relationship Id="rId230" Type="http://schemas.openxmlformats.org/officeDocument/2006/relationships/hyperlink" Target="mailto:aandradec@unbosque.edu.co" TargetMode="External"/><Relationship Id="rId251" Type="http://schemas.openxmlformats.org/officeDocument/2006/relationships/hyperlink" Target="mailto:CMERCHANP@UNBOSQUE.EDU.CO" TargetMode="External"/><Relationship Id="rId25" Type="http://schemas.openxmlformats.org/officeDocument/2006/relationships/hyperlink" Target="mailto:lauralejandral@hotmail.com" TargetMode="External"/><Relationship Id="rId46" Type="http://schemas.openxmlformats.org/officeDocument/2006/relationships/hyperlink" Target="mailto:susanita_26_01@hotmail.com" TargetMode="External"/><Relationship Id="rId67" Type="http://schemas.openxmlformats.org/officeDocument/2006/relationships/hyperlink" Target="mailto:tana_244rf@hotmail.com" TargetMode="External"/><Relationship Id="rId272" Type="http://schemas.openxmlformats.org/officeDocument/2006/relationships/hyperlink" Target="mailto:ANITAFALLAJM@HOTMAIL.COM" TargetMode="External"/><Relationship Id="rId293" Type="http://schemas.openxmlformats.org/officeDocument/2006/relationships/hyperlink" Target="mailto:DANIELLATORRESM21@HOTMAIL.COM" TargetMode="External"/><Relationship Id="rId307" Type="http://schemas.openxmlformats.org/officeDocument/2006/relationships/hyperlink" Target="mailto:LEIDYCORREDOR2@GMAIL.COM" TargetMode="External"/><Relationship Id="rId328" Type="http://schemas.openxmlformats.org/officeDocument/2006/relationships/hyperlink" Target="mailto:DESCOBARF@UNBOSQUE.EDU.CO" TargetMode="External"/><Relationship Id="rId349" Type="http://schemas.openxmlformats.org/officeDocument/2006/relationships/hyperlink" Target="mailto:VCASTELLO@UNBOSQUE.EDU.CO" TargetMode="External"/><Relationship Id="rId88" Type="http://schemas.openxmlformats.org/officeDocument/2006/relationships/hyperlink" Target="mailto:eri17_08@hotmail.com" TargetMode="External"/><Relationship Id="rId111" Type="http://schemas.openxmlformats.org/officeDocument/2006/relationships/hyperlink" Target="mailto:dickie107@hotmail.com" TargetMode="External"/><Relationship Id="rId132" Type="http://schemas.openxmlformats.org/officeDocument/2006/relationships/hyperlink" Target="mailto:julio-nm@hotmail.com" TargetMode="External"/><Relationship Id="rId153" Type="http://schemas.openxmlformats.org/officeDocument/2006/relationships/hyperlink" Target="mailto:lapuyahumana@gmail.com" TargetMode="External"/><Relationship Id="rId174" Type="http://schemas.openxmlformats.org/officeDocument/2006/relationships/hyperlink" Target="mailto:namorenol@unbosque.edu.co" TargetMode="External"/><Relationship Id="rId195" Type="http://schemas.openxmlformats.org/officeDocument/2006/relationships/hyperlink" Target="mailto:jcelis@unbsoque.edu.co" TargetMode="External"/><Relationship Id="rId209" Type="http://schemas.openxmlformats.org/officeDocument/2006/relationships/hyperlink" Target="mailto:alonso.casafont@gmail.com" TargetMode="External"/><Relationship Id="rId360" Type="http://schemas.openxmlformats.org/officeDocument/2006/relationships/hyperlink" Target="mailto:MCOCCARO@UNBOSQUE.EDU.CO" TargetMode="External"/><Relationship Id="rId220" Type="http://schemas.openxmlformats.org/officeDocument/2006/relationships/hyperlink" Target="mailto:jcbernalb@unbosque.edu.co%3E" TargetMode="External"/><Relationship Id="rId241" Type="http://schemas.openxmlformats.org/officeDocument/2006/relationships/hyperlink" Target="mailto:SCORREALC@UNBOSQUE.EDU.CO" TargetMode="External"/><Relationship Id="rId15" Type="http://schemas.openxmlformats.org/officeDocument/2006/relationships/hyperlink" Target="mailto:julianrodriguezcubi@gmail.com" TargetMode="External"/><Relationship Id="rId36" Type="http://schemas.openxmlformats.org/officeDocument/2006/relationships/hyperlink" Target="mailto:dani2533@hotmail.com" TargetMode="External"/><Relationship Id="rId57" Type="http://schemas.openxmlformats.org/officeDocument/2006/relationships/hyperlink" Target="mailto:santycro@hotmail.com" TargetMode="External"/><Relationship Id="rId106" Type="http://schemas.openxmlformats.org/officeDocument/2006/relationships/hyperlink" Target="mailto:catalina_y2k@hotmail.com" TargetMode="External"/><Relationship Id="rId127" Type="http://schemas.openxmlformats.org/officeDocument/2006/relationships/hyperlink" Target="mailto:linytad_15@hotmail.com" TargetMode="External"/><Relationship Id="rId262" Type="http://schemas.openxmlformats.org/officeDocument/2006/relationships/hyperlink" Target="mailto:JVERSAMO99@GMAIL.COM" TargetMode="External"/><Relationship Id="rId283" Type="http://schemas.openxmlformats.org/officeDocument/2006/relationships/hyperlink" Target="mailto:JMALVAREZ@UNBOSQUE.EDU.CO" TargetMode="External"/><Relationship Id="rId313" Type="http://schemas.openxmlformats.org/officeDocument/2006/relationships/hyperlink" Target="mailto:DCGOMEZM20@GMAIL.COM" TargetMode="External"/><Relationship Id="rId318" Type="http://schemas.openxmlformats.org/officeDocument/2006/relationships/hyperlink" Target="mailto:CAREYESR@UNBOSQUE.EDU.CO" TargetMode="External"/><Relationship Id="rId339" Type="http://schemas.openxmlformats.org/officeDocument/2006/relationships/hyperlink" Target="mailto:APLOPEZS@UNBOSQUE.EDU.CO" TargetMode="External"/><Relationship Id="rId10" Type="http://schemas.openxmlformats.org/officeDocument/2006/relationships/hyperlink" Target="mailto:mapa0411@hotmail.com" TargetMode="External"/><Relationship Id="rId31" Type="http://schemas.openxmlformats.org/officeDocument/2006/relationships/hyperlink" Target="mailto:nani_9314@hotmail.com" TargetMode="External"/><Relationship Id="rId52" Type="http://schemas.openxmlformats.org/officeDocument/2006/relationships/hyperlink" Target="mailto:yuri.villanuevas@gmail.com" TargetMode="External"/><Relationship Id="rId73" Type="http://schemas.openxmlformats.org/officeDocument/2006/relationships/hyperlink" Target="mailto:p25sept2010@hotmail.com" TargetMode="External"/><Relationship Id="rId78" Type="http://schemas.openxmlformats.org/officeDocument/2006/relationships/hyperlink" Target="mailto:ivanda.ospinas@hotmail.com" TargetMode="External"/><Relationship Id="rId94" Type="http://schemas.openxmlformats.org/officeDocument/2006/relationships/hyperlink" Target="mailto:leorueda2010@hotmail.com" TargetMode="External"/><Relationship Id="rId99" Type="http://schemas.openxmlformats.org/officeDocument/2006/relationships/hyperlink" Target="mailto:vickymedina_1@hotmail.com" TargetMode="External"/><Relationship Id="rId101" Type="http://schemas.openxmlformats.org/officeDocument/2006/relationships/hyperlink" Target="mailto:ivrr2106@hotmail.com" TargetMode="External"/><Relationship Id="rId122" Type="http://schemas.openxmlformats.org/officeDocument/2006/relationships/hyperlink" Target="mailto:santycro@hotmail.com" TargetMode="External"/><Relationship Id="rId143" Type="http://schemas.openxmlformats.org/officeDocument/2006/relationships/hyperlink" Target="mailto:gerardo_0704@hotmail.com" TargetMode="External"/><Relationship Id="rId148" Type="http://schemas.openxmlformats.org/officeDocument/2006/relationships/hyperlink" Target="mailto:camilitaarteaga@hotmail.com" TargetMode="External"/><Relationship Id="rId164" Type="http://schemas.openxmlformats.org/officeDocument/2006/relationships/hyperlink" Target="mailto:alberto.negreteh@gmail.com" TargetMode="External"/><Relationship Id="rId169" Type="http://schemas.openxmlformats.org/officeDocument/2006/relationships/hyperlink" Target="mailto:nparada@unbosque.edu.co" TargetMode="External"/><Relationship Id="rId185" Type="http://schemas.openxmlformats.org/officeDocument/2006/relationships/hyperlink" Target="mailto:anfecavi142@hotmail.co" TargetMode="External"/><Relationship Id="rId334" Type="http://schemas.openxmlformats.org/officeDocument/2006/relationships/hyperlink" Target="mailto:EBAGORDO@UNBOSQUE.EDU.CO" TargetMode="External"/><Relationship Id="rId350" Type="http://schemas.openxmlformats.org/officeDocument/2006/relationships/hyperlink" Target="mailto:DNMORENO@UNBOSQUE.EDU.CO" TargetMode="External"/><Relationship Id="rId355" Type="http://schemas.openxmlformats.org/officeDocument/2006/relationships/hyperlink" Target="mailto:MARENASV@UNBOSQUE.EDU.CO" TargetMode="External"/><Relationship Id="rId4" Type="http://schemas.openxmlformats.org/officeDocument/2006/relationships/hyperlink" Target="mailto:diegonzalez.3@hotmail.com" TargetMode="External"/><Relationship Id="rId9" Type="http://schemas.openxmlformats.org/officeDocument/2006/relationships/hyperlink" Target="mailto:iphonedrzp@gmail.com" TargetMode="External"/><Relationship Id="rId180" Type="http://schemas.openxmlformats.org/officeDocument/2006/relationships/hyperlink" Target="mailto:danimeca150993@gmail.com" TargetMode="External"/><Relationship Id="rId210" Type="http://schemas.openxmlformats.org/officeDocument/2006/relationships/hyperlink" Target="mailto:fersvg29@gmail.com" TargetMode="External"/><Relationship Id="rId215" Type="http://schemas.openxmlformats.org/officeDocument/2006/relationships/hyperlink" Target="mailto:clibreros88@gmail.com" TargetMode="External"/><Relationship Id="rId236" Type="http://schemas.openxmlformats.org/officeDocument/2006/relationships/hyperlink" Target="mailto:snarvaez@unbosque.edu.co" TargetMode="External"/><Relationship Id="rId257" Type="http://schemas.openxmlformats.org/officeDocument/2006/relationships/hyperlink" Target="mailto:cemora@unbosque.edu.co" TargetMode="External"/><Relationship Id="rId278" Type="http://schemas.openxmlformats.org/officeDocument/2006/relationships/hyperlink" Target="mailto:AFRE32@HOTMAIL.COM" TargetMode="External"/><Relationship Id="rId26" Type="http://schemas.openxmlformats.org/officeDocument/2006/relationships/hyperlink" Target="mailto:lgarciat25@hotmail.com" TargetMode="External"/><Relationship Id="rId231" Type="http://schemas.openxmlformats.org/officeDocument/2006/relationships/hyperlink" Target="mailto:evelasquez@unbosque.edu.co" TargetMode="External"/><Relationship Id="rId252" Type="http://schemas.openxmlformats.org/officeDocument/2006/relationships/hyperlink" Target="mailto:CMERCHANP@UNBOSQUE.EDU.CO" TargetMode="External"/><Relationship Id="rId273" Type="http://schemas.openxmlformats.org/officeDocument/2006/relationships/hyperlink" Target="mailto:KAREN.A.ASOSA@GMAIL.COM" TargetMode="External"/><Relationship Id="rId294" Type="http://schemas.openxmlformats.org/officeDocument/2006/relationships/hyperlink" Target="mailto:ANDRESD.260@GMAIL.COM" TargetMode="External"/><Relationship Id="rId308" Type="http://schemas.openxmlformats.org/officeDocument/2006/relationships/hyperlink" Target="mailto:LFACEVEDO@UNBOSQUE.EDU.CO" TargetMode="External"/><Relationship Id="rId329" Type="http://schemas.openxmlformats.org/officeDocument/2006/relationships/hyperlink" Target="mailto:CCARVAJAL82@HOTMAIL.COM" TargetMode="External"/><Relationship Id="rId47" Type="http://schemas.openxmlformats.org/officeDocument/2006/relationships/hyperlink" Target="mailto:missnichus@hotmail.com" TargetMode="External"/><Relationship Id="rId68" Type="http://schemas.openxmlformats.org/officeDocument/2006/relationships/hyperlink" Target="mailto:juank_herrera06@hotmail.com" TargetMode="External"/><Relationship Id="rId89" Type="http://schemas.openxmlformats.org/officeDocument/2006/relationships/hyperlink" Target="mailto:angie199404@gmail.com" TargetMode="External"/><Relationship Id="rId112" Type="http://schemas.openxmlformats.org/officeDocument/2006/relationships/hyperlink" Target="mailto:forerogp@hotmail.com" TargetMode="External"/><Relationship Id="rId133" Type="http://schemas.openxmlformats.org/officeDocument/2006/relationships/hyperlink" Target="mailto:nataliarod.rodriguez@gmail.com" TargetMode="External"/><Relationship Id="rId154" Type="http://schemas.openxmlformats.org/officeDocument/2006/relationships/hyperlink" Target="mailto:marcepulidoa@gmail.com" TargetMode="External"/><Relationship Id="rId175" Type="http://schemas.openxmlformats.org/officeDocument/2006/relationships/hyperlink" Target="mailto:kmendieta@unbosque.edu.co" TargetMode="External"/><Relationship Id="rId340" Type="http://schemas.openxmlformats.org/officeDocument/2006/relationships/hyperlink" Target="mailto:MVARGASG@UNBOSQUE.EDU.CO" TargetMode="External"/><Relationship Id="rId361" Type="http://schemas.openxmlformats.org/officeDocument/2006/relationships/printerSettings" Target="../printerSettings/printerSettings1.bin"/><Relationship Id="rId196" Type="http://schemas.openxmlformats.org/officeDocument/2006/relationships/hyperlink" Target="mailto:julianahpenagos@outlook.es" TargetMode="External"/><Relationship Id="rId200" Type="http://schemas.openxmlformats.org/officeDocument/2006/relationships/hyperlink" Target="mailto:tobartobar29@hotmail.com" TargetMode="External"/><Relationship Id="rId16" Type="http://schemas.openxmlformats.org/officeDocument/2006/relationships/hyperlink" Target="mailto:monikt02_09@hotmail.com" TargetMode="External"/><Relationship Id="rId221" Type="http://schemas.openxmlformats.org/officeDocument/2006/relationships/hyperlink" Target="mailto:SGOMEZJO@UNBOSQUE.EDU.CO" TargetMode="External"/><Relationship Id="rId242" Type="http://schemas.openxmlformats.org/officeDocument/2006/relationships/hyperlink" Target="mailto:mrestrepom@unbosque.edu.co" TargetMode="External"/><Relationship Id="rId263" Type="http://schemas.openxmlformats.org/officeDocument/2006/relationships/hyperlink" Target="mailto:apuyo@unbosque.edu.co" TargetMode="External"/><Relationship Id="rId284" Type="http://schemas.openxmlformats.org/officeDocument/2006/relationships/hyperlink" Target="mailto:DANIELGCARVAJAL@HOTMAIL.COM" TargetMode="External"/><Relationship Id="rId319" Type="http://schemas.openxmlformats.org/officeDocument/2006/relationships/hyperlink" Target="mailto:SCRISTANCHO@UNBOSQUE.EDU.CO" TargetMode="External"/><Relationship Id="rId37" Type="http://schemas.openxmlformats.org/officeDocument/2006/relationships/hyperlink" Target="mailto:lauraferro.design@gmail.com" TargetMode="External"/><Relationship Id="rId58" Type="http://schemas.openxmlformats.org/officeDocument/2006/relationships/hyperlink" Target="mailto:lauritacmc@yahoo.es" TargetMode="External"/><Relationship Id="rId79" Type="http://schemas.openxmlformats.org/officeDocument/2006/relationships/hyperlink" Target="mailto:manyuis@hotmail.com" TargetMode="External"/><Relationship Id="rId102" Type="http://schemas.openxmlformats.org/officeDocument/2006/relationships/hyperlink" Target="mailto:yiya-monsalve@hotmail.com" TargetMode="External"/><Relationship Id="rId123" Type="http://schemas.openxmlformats.org/officeDocument/2006/relationships/hyperlink" Target="mailto:pbalcazar@unbosque.edu.co" TargetMode="External"/><Relationship Id="rId144" Type="http://schemas.openxmlformats.org/officeDocument/2006/relationships/hyperlink" Target="mailto:danihappinez@hotmail.com" TargetMode="External"/><Relationship Id="rId330" Type="http://schemas.openxmlformats.org/officeDocument/2006/relationships/hyperlink" Target="mailto:ROY_RYS@HOTMAIL.COM" TargetMode="External"/><Relationship Id="rId90" Type="http://schemas.openxmlformats.org/officeDocument/2006/relationships/hyperlink" Target="mailto:t.paula-@hotmail.com" TargetMode="External"/><Relationship Id="rId165" Type="http://schemas.openxmlformats.org/officeDocument/2006/relationships/hyperlink" Target="mailto:katarojas12@hotmail.com" TargetMode="External"/><Relationship Id="rId186" Type="http://schemas.openxmlformats.org/officeDocument/2006/relationships/hyperlink" Target="mailto:kellyjorio@hotmail.com" TargetMode="External"/><Relationship Id="rId351" Type="http://schemas.openxmlformats.org/officeDocument/2006/relationships/hyperlink" Target="mailto:SEBASTIAN_9324@HOTMAIL.COM" TargetMode="External"/><Relationship Id="rId211" Type="http://schemas.openxmlformats.org/officeDocument/2006/relationships/hyperlink" Target="mailto:cmarind@unbosque.edu.co" TargetMode="External"/><Relationship Id="rId232" Type="http://schemas.openxmlformats.org/officeDocument/2006/relationships/hyperlink" Target="mailto:lcruzs@unbosque.edu.co" TargetMode="External"/><Relationship Id="rId253" Type="http://schemas.openxmlformats.org/officeDocument/2006/relationships/hyperlink" Target="mailto:jordonezt@unbosque.edu.co" TargetMode="External"/><Relationship Id="rId274" Type="http://schemas.openxmlformats.org/officeDocument/2006/relationships/hyperlink" Target="mailto:VIVICAMPOS96@HOTMAIL.COM" TargetMode="External"/><Relationship Id="rId295" Type="http://schemas.openxmlformats.org/officeDocument/2006/relationships/hyperlink" Target="mailto:AFRE32@HOTMAIL.COM" TargetMode="External"/><Relationship Id="rId309" Type="http://schemas.openxmlformats.org/officeDocument/2006/relationships/hyperlink" Target="mailto:CAROTONU@HOTMAIL.COM" TargetMode="External"/><Relationship Id="rId27" Type="http://schemas.openxmlformats.org/officeDocument/2006/relationships/hyperlink" Target="mailto:luna03_12@hotmail.com" TargetMode="External"/><Relationship Id="rId48" Type="http://schemas.openxmlformats.org/officeDocument/2006/relationships/hyperlink" Target="mailto:navisiri@hotmail.com" TargetMode="External"/><Relationship Id="rId69" Type="http://schemas.openxmlformats.org/officeDocument/2006/relationships/hyperlink" Target="mailto:carohen13@hotmail.com" TargetMode="External"/><Relationship Id="rId113" Type="http://schemas.openxmlformats.org/officeDocument/2006/relationships/hyperlink" Target="mailto:navisiri@hotmail.com" TargetMode="External"/><Relationship Id="rId134" Type="http://schemas.openxmlformats.org/officeDocument/2006/relationships/hyperlink" Target="mailto:macace02094@hotmail.com" TargetMode="External"/><Relationship Id="rId320" Type="http://schemas.openxmlformats.org/officeDocument/2006/relationships/hyperlink" Target="mailto:AZU.LADOLIBERTORIA@GMAIL.COM" TargetMode="External"/><Relationship Id="rId80" Type="http://schemas.openxmlformats.org/officeDocument/2006/relationships/hyperlink" Target="mailto:falba@unbosque.edu.co" TargetMode="External"/><Relationship Id="rId155" Type="http://schemas.openxmlformats.org/officeDocument/2006/relationships/hyperlink" Target="mailto:crodriguezli@unbosque.edu.co" TargetMode="External"/><Relationship Id="rId176" Type="http://schemas.openxmlformats.org/officeDocument/2006/relationships/hyperlink" Target="mailto:ytere@unbosque.edu.co" TargetMode="External"/><Relationship Id="rId197" Type="http://schemas.openxmlformats.org/officeDocument/2006/relationships/hyperlink" Target="mailto:lgarrote@unbosque.edu.co" TargetMode="External"/><Relationship Id="rId341" Type="http://schemas.openxmlformats.org/officeDocument/2006/relationships/hyperlink" Target="mailto:DOSPINOS@UNBOSQUE.EDU.CO" TargetMode="External"/><Relationship Id="rId201" Type="http://schemas.openxmlformats.org/officeDocument/2006/relationships/hyperlink" Target="mailto:vvalenciam@unbosque.edu.co" TargetMode="External"/><Relationship Id="rId222" Type="http://schemas.openxmlformats.org/officeDocument/2006/relationships/hyperlink" Target="mailto:navrilv@unbosque.edu.co" TargetMode="External"/><Relationship Id="rId243" Type="http://schemas.openxmlformats.org/officeDocument/2006/relationships/hyperlink" Target="mailto:LMZULUAGA@UNBOSQUE.EDU.CO" TargetMode="External"/><Relationship Id="rId264" Type="http://schemas.openxmlformats.org/officeDocument/2006/relationships/hyperlink" Target="https://maps.google.com/?q=Avenida+Cra.+9+N%C2%BA+131A+%E2%80%93+02&amp;entry=gmail&amp;source=g" TargetMode="External"/><Relationship Id="rId285" Type="http://schemas.openxmlformats.org/officeDocument/2006/relationships/hyperlink" Target="mailto:CIELOIZQUIERDO.PEREZ@GMAIL.COM" TargetMode="External"/><Relationship Id="rId17" Type="http://schemas.openxmlformats.org/officeDocument/2006/relationships/hyperlink" Target="mailto:luisafernanda1620@hotmail.com" TargetMode="External"/><Relationship Id="rId38" Type="http://schemas.openxmlformats.org/officeDocument/2006/relationships/hyperlink" Target="mailto:antoniosanfu@hotmail.com" TargetMode="External"/><Relationship Id="rId59" Type="http://schemas.openxmlformats.org/officeDocument/2006/relationships/hyperlink" Target="mailto:bellota_18_7@hotmail.com" TargetMode="External"/><Relationship Id="rId103" Type="http://schemas.openxmlformats.org/officeDocument/2006/relationships/hyperlink" Target="mailto:kblanco@unbosque.edu.co" TargetMode="External"/><Relationship Id="rId124" Type="http://schemas.openxmlformats.org/officeDocument/2006/relationships/hyperlink" Target="mailto:falbap@unbosque.edu.co" TargetMode="External"/><Relationship Id="rId310" Type="http://schemas.openxmlformats.org/officeDocument/2006/relationships/hyperlink" Target="mailto:SLMARTINEZF@UNBOSQUE.EDU.CO" TargetMode="External"/><Relationship Id="rId70" Type="http://schemas.openxmlformats.org/officeDocument/2006/relationships/hyperlink" Target="mailto:atatika@hotmail.com" TargetMode="External"/><Relationship Id="rId91" Type="http://schemas.openxmlformats.org/officeDocument/2006/relationships/hyperlink" Target="mailto:kmi94_16@hotmail.com" TargetMode="External"/><Relationship Id="rId145" Type="http://schemas.openxmlformats.org/officeDocument/2006/relationships/hyperlink" Target="mailto:aarodriguezs@unbosque.edu.co" TargetMode="External"/><Relationship Id="rId166" Type="http://schemas.openxmlformats.org/officeDocument/2006/relationships/hyperlink" Target="mailto:spenaloza@unbosque.edu.co" TargetMode="External"/><Relationship Id="rId187" Type="http://schemas.openxmlformats.org/officeDocument/2006/relationships/hyperlink" Target="mailto:lakass_7nov@hotmail.com" TargetMode="External"/><Relationship Id="rId331" Type="http://schemas.openxmlformats.org/officeDocument/2006/relationships/hyperlink" Target="mailto:AMCORREA@UNBOSQUE.EDU.CO" TargetMode="External"/><Relationship Id="rId352" Type="http://schemas.openxmlformats.org/officeDocument/2006/relationships/hyperlink" Target="mailto:MGUTIERREZM@UNBOSQUE.EDU.CO" TargetMode="External"/><Relationship Id="rId1" Type="http://schemas.openxmlformats.org/officeDocument/2006/relationships/hyperlink" Target="mailto:cami.9118@hotmail.com" TargetMode="External"/><Relationship Id="rId212" Type="http://schemas.openxmlformats.org/officeDocument/2006/relationships/hyperlink" Target="mailto:saulfer19@gmail.com" TargetMode="External"/><Relationship Id="rId233" Type="http://schemas.openxmlformats.org/officeDocument/2006/relationships/hyperlink" Target="mailto:atforero@unbosque.edu.co" TargetMode="External"/><Relationship Id="rId254" Type="http://schemas.openxmlformats.org/officeDocument/2006/relationships/hyperlink" Target="mailto:dquinterorp@hotmail.com" TargetMode="External"/><Relationship Id="rId28" Type="http://schemas.openxmlformats.org/officeDocument/2006/relationships/hyperlink" Target="mailto:yudith_ee@hotmail.com" TargetMode="External"/><Relationship Id="rId49" Type="http://schemas.openxmlformats.org/officeDocument/2006/relationships/hyperlink" Target="mailto:davidn2002@hotmail.com" TargetMode="External"/><Relationship Id="rId114" Type="http://schemas.openxmlformats.org/officeDocument/2006/relationships/hyperlink" Target="mailto:lauraidma@gmail.com" TargetMode="External"/><Relationship Id="rId275" Type="http://schemas.openxmlformats.org/officeDocument/2006/relationships/hyperlink" Target="mailto:BALLESTEROSVARGASL@GMAIL.COM" TargetMode="External"/><Relationship Id="rId296" Type="http://schemas.openxmlformats.org/officeDocument/2006/relationships/hyperlink" Target="mailto:JORJE-JEM5@HOTMAIL.COM" TargetMode="External"/><Relationship Id="rId300" Type="http://schemas.openxmlformats.org/officeDocument/2006/relationships/hyperlink" Target="mailto:YLEMUSJ@UNBOSQUE.EDU.CO" TargetMode="External"/><Relationship Id="rId60" Type="http://schemas.openxmlformats.org/officeDocument/2006/relationships/hyperlink" Target="mailto:jekapaengue@hotmail.com" TargetMode="External"/><Relationship Id="rId81" Type="http://schemas.openxmlformats.org/officeDocument/2006/relationships/hyperlink" Target="mailto:kevineo456@hotmail.com" TargetMode="External"/><Relationship Id="rId135" Type="http://schemas.openxmlformats.org/officeDocument/2006/relationships/hyperlink" Target="mailto:leidy147258@gmail.com" TargetMode="External"/><Relationship Id="rId156" Type="http://schemas.openxmlformats.org/officeDocument/2006/relationships/hyperlink" Target="mailto:walthertobar@hotmail.com" TargetMode="External"/><Relationship Id="rId177" Type="http://schemas.openxmlformats.org/officeDocument/2006/relationships/hyperlink" Target="mailto:amsandovals@unbosque.edu.co" TargetMode="External"/><Relationship Id="rId198" Type="http://schemas.openxmlformats.org/officeDocument/2006/relationships/hyperlink" Target="mailto:asantander@unbosque.edu.co" TargetMode="External"/><Relationship Id="rId321" Type="http://schemas.openxmlformats.org/officeDocument/2006/relationships/hyperlink" Target="mailto:OCAICEDO@UNBOSQUE.EDU.CO" TargetMode="External"/><Relationship Id="rId342" Type="http://schemas.openxmlformats.org/officeDocument/2006/relationships/hyperlink" Target="mailto:ATOROM@UNBOSQUE.EDU.CO" TargetMode="External"/><Relationship Id="rId202" Type="http://schemas.openxmlformats.org/officeDocument/2006/relationships/hyperlink" Target="mailto:aalvarezv@unbosque.edu.co" TargetMode="External"/><Relationship Id="rId223" Type="http://schemas.openxmlformats.org/officeDocument/2006/relationships/hyperlink" Target="mailto:bromerof@unbosque.edu.co" TargetMode="External"/><Relationship Id="rId244" Type="http://schemas.openxmlformats.org/officeDocument/2006/relationships/hyperlink" Target="mailto:ktobar@unbosque.edu.co" TargetMode="External"/><Relationship Id="rId18" Type="http://schemas.openxmlformats.org/officeDocument/2006/relationships/hyperlink" Target="mailto:juanscalderonc@gmail.com" TargetMode="External"/><Relationship Id="rId39" Type="http://schemas.openxmlformats.org/officeDocument/2006/relationships/hyperlink" Target="mailto:tana_244rf@hotmail.com" TargetMode="External"/><Relationship Id="rId265" Type="http://schemas.openxmlformats.org/officeDocument/2006/relationships/hyperlink" Target="https://maps.google.com/?q=Avenida+Cra.+9+N%C2%BA+131A+%E2%80%93+02&amp;entry=gmail&amp;source=g" TargetMode="External"/><Relationship Id="rId286" Type="http://schemas.openxmlformats.org/officeDocument/2006/relationships/hyperlink" Target="mailto:LAMADIFI@GMAIL.COM" TargetMode="External"/><Relationship Id="rId50" Type="http://schemas.openxmlformats.org/officeDocument/2006/relationships/hyperlink" Target="mailto:maju-182@hotmail.com" TargetMode="External"/><Relationship Id="rId104" Type="http://schemas.openxmlformats.org/officeDocument/2006/relationships/hyperlink" Target="mailto:corpari25@hotmail.com" TargetMode="External"/><Relationship Id="rId125" Type="http://schemas.openxmlformats.org/officeDocument/2006/relationships/hyperlink" Target="mailto:lauraj-94@hotmail.com" TargetMode="External"/><Relationship Id="rId146" Type="http://schemas.openxmlformats.org/officeDocument/2006/relationships/hyperlink" Target="mailto:calvarezco@unbosque.edu.co" TargetMode="External"/><Relationship Id="rId167" Type="http://schemas.openxmlformats.org/officeDocument/2006/relationships/hyperlink" Target="mailto:karen.s.13@hotmail.com" TargetMode="External"/><Relationship Id="rId188" Type="http://schemas.openxmlformats.org/officeDocument/2006/relationships/hyperlink" Target="mailto:mclaudia01@hotmail.com" TargetMode="External"/><Relationship Id="rId311" Type="http://schemas.openxmlformats.org/officeDocument/2006/relationships/hyperlink" Target="mailto:ASUAREZBE@UNBOSQUE.EDU.CO" TargetMode="External"/><Relationship Id="rId332" Type="http://schemas.openxmlformats.org/officeDocument/2006/relationships/hyperlink" Target="mailto:PRISEOGIANPAOLO@GMAIL.COM" TargetMode="External"/><Relationship Id="rId353" Type="http://schemas.openxmlformats.org/officeDocument/2006/relationships/hyperlink" Target="mailto:MHERNANDEZN@UNBOSQUE.EDU.CO" TargetMode="External"/><Relationship Id="rId71" Type="http://schemas.openxmlformats.org/officeDocument/2006/relationships/hyperlink" Target="mailto:josega1015@hotmail.com" TargetMode="External"/><Relationship Id="rId92" Type="http://schemas.openxmlformats.org/officeDocument/2006/relationships/hyperlink" Target="mailto:caranamaria@gmail.com" TargetMode="External"/><Relationship Id="rId213" Type="http://schemas.openxmlformats.org/officeDocument/2006/relationships/hyperlink" Target="mailto:cvillalbag@unbosque.edu.co" TargetMode="External"/><Relationship Id="rId234" Type="http://schemas.openxmlformats.org/officeDocument/2006/relationships/hyperlink" Target="mailto:srjohnk@gmail.com" TargetMode="External"/><Relationship Id="rId2" Type="http://schemas.openxmlformats.org/officeDocument/2006/relationships/hyperlink" Target="mailto:andreita_nq@hotmail.com" TargetMode="External"/><Relationship Id="rId29" Type="http://schemas.openxmlformats.org/officeDocument/2006/relationships/hyperlink" Target="mailto:leidyjesp@gmail.com" TargetMode="External"/><Relationship Id="rId255" Type="http://schemas.openxmlformats.org/officeDocument/2006/relationships/hyperlink" Target="mailto:apuyo@unbosque.edu.co" TargetMode="External"/><Relationship Id="rId276" Type="http://schemas.openxmlformats.org/officeDocument/2006/relationships/hyperlink" Target="mailto:DANIELLATORRESM21@HOTMAIL.COM" TargetMode="External"/><Relationship Id="rId297" Type="http://schemas.openxmlformats.org/officeDocument/2006/relationships/hyperlink" Target="mailto:DMENDIELA@UNBOSQUE.EDU.CO" TargetMode="External"/><Relationship Id="rId40" Type="http://schemas.openxmlformats.org/officeDocument/2006/relationships/hyperlink" Target="mailto:vane_rg15@hotmail.com" TargetMode="External"/><Relationship Id="rId115" Type="http://schemas.openxmlformats.org/officeDocument/2006/relationships/hyperlink" Target="mailto:nmorales@unbosque.edu.co" TargetMode="External"/><Relationship Id="rId136" Type="http://schemas.openxmlformats.org/officeDocument/2006/relationships/hyperlink" Target="mailto:luisjlopez39@hotmail.com" TargetMode="External"/><Relationship Id="rId157" Type="http://schemas.openxmlformats.org/officeDocument/2006/relationships/hyperlink" Target="mailto:corpari25@hotmail.com" TargetMode="External"/><Relationship Id="rId178" Type="http://schemas.openxmlformats.org/officeDocument/2006/relationships/hyperlink" Target="mailto:kmesah@unbosque.edu.co" TargetMode="External"/><Relationship Id="rId301" Type="http://schemas.openxmlformats.org/officeDocument/2006/relationships/hyperlink" Target="mailto:PLAVERDE@UNBOSQUE.EDU.CO" TargetMode="External"/><Relationship Id="rId322" Type="http://schemas.openxmlformats.org/officeDocument/2006/relationships/hyperlink" Target="mailto:JBRAVOE@UNBOSQUE.EDU.CO" TargetMode="External"/><Relationship Id="rId343" Type="http://schemas.openxmlformats.org/officeDocument/2006/relationships/hyperlink" Target="mailto:ESIERRAR@UNBOSQUE.EDU.CO" TargetMode="External"/><Relationship Id="rId61" Type="http://schemas.openxmlformats.org/officeDocument/2006/relationships/hyperlink" Target="mailto:marlyncvillamizars@hotmail.com" TargetMode="External"/><Relationship Id="rId82" Type="http://schemas.openxmlformats.org/officeDocument/2006/relationships/hyperlink" Target="mailto:jeka_s9405@hotmail.com" TargetMode="External"/><Relationship Id="rId199" Type="http://schemas.openxmlformats.org/officeDocument/2006/relationships/hyperlink" Target="mailto:dmdiaz@unbosque.edu.co" TargetMode="External"/><Relationship Id="rId203" Type="http://schemas.openxmlformats.org/officeDocument/2006/relationships/hyperlink" Target="mailto:nicole22a@hotmail.com" TargetMode="External"/><Relationship Id="rId19" Type="http://schemas.openxmlformats.org/officeDocument/2006/relationships/hyperlink" Target="mailto:erikajhoana16@hotmail.com" TargetMode="External"/><Relationship Id="rId224" Type="http://schemas.openxmlformats.org/officeDocument/2006/relationships/hyperlink" Target="mailto:lauwii-hernandez@hotmail.com" TargetMode="External"/><Relationship Id="rId245" Type="http://schemas.openxmlformats.org/officeDocument/2006/relationships/hyperlink" Target="mailto:amateusg@unbosque.edu.co" TargetMode="External"/><Relationship Id="rId266" Type="http://schemas.openxmlformats.org/officeDocument/2006/relationships/hyperlink" Target="https://maps.google.com/?q=Avenida+Cra.+9+N%C2%BA+131A+%E2%80%93+02&amp;entry=gmail&amp;source=g" TargetMode="External"/><Relationship Id="rId287" Type="http://schemas.openxmlformats.org/officeDocument/2006/relationships/hyperlink" Target="mailto:JULIBGG@GMAIL.COM" TargetMode="External"/><Relationship Id="rId30" Type="http://schemas.openxmlformats.org/officeDocument/2006/relationships/hyperlink" Target="mailto:monimoreno_09@hotmail.com" TargetMode="External"/><Relationship Id="rId105" Type="http://schemas.openxmlformats.org/officeDocument/2006/relationships/hyperlink" Target="mailto:aleja_141191@hotmail.com" TargetMode="External"/><Relationship Id="rId126" Type="http://schemas.openxmlformats.org/officeDocument/2006/relationships/hyperlink" Target="mailto:danisanchezto947@hotmail.com" TargetMode="External"/><Relationship Id="rId147" Type="http://schemas.openxmlformats.org/officeDocument/2006/relationships/hyperlink" Target="mailto:monica8a23@gmail.com" TargetMode="External"/><Relationship Id="rId168" Type="http://schemas.openxmlformats.org/officeDocument/2006/relationships/hyperlink" Target="mailto:evargast@unbosque.edu.co" TargetMode="External"/><Relationship Id="rId312" Type="http://schemas.openxmlformats.org/officeDocument/2006/relationships/hyperlink" Target="mailto:LDUITAMA@UNBOSQUE.EDU.CO" TargetMode="External"/><Relationship Id="rId333" Type="http://schemas.openxmlformats.org/officeDocument/2006/relationships/hyperlink" Target="mailto:JRIVASD@UNBOSQUE.EDU.CO" TargetMode="External"/><Relationship Id="rId354" Type="http://schemas.openxmlformats.org/officeDocument/2006/relationships/hyperlink" Target="mailto:ORUBIO@UNBOSQUE.EDU.CO" TargetMode="External"/><Relationship Id="rId51" Type="http://schemas.openxmlformats.org/officeDocument/2006/relationships/hyperlink" Target="mailto:dianazambrano@hotmail.com" TargetMode="External"/><Relationship Id="rId72" Type="http://schemas.openxmlformats.org/officeDocument/2006/relationships/hyperlink" Target="mailto:santi_3436@hotmail.com" TargetMode="External"/><Relationship Id="rId93" Type="http://schemas.openxmlformats.org/officeDocument/2006/relationships/hyperlink" Target="mailto:diegoneuroqx@gmail.com" TargetMode="External"/><Relationship Id="rId189" Type="http://schemas.openxmlformats.org/officeDocument/2006/relationships/hyperlink" Target="mailto:taty2186@hotmail.co" TargetMode="External"/><Relationship Id="rId3" Type="http://schemas.openxmlformats.org/officeDocument/2006/relationships/hyperlink" Target="mailto:paulitadmc_19@hotmail.com" TargetMode="External"/><Relationship Id="rId214" Type="http://schemas.openxmlformats.org/officeDocument/2006/relationships/hyperlink" Target="mailto:amrojasm@unbosque.edu.co" TargetMode="External"/><Relationship Id="rId235" Type="http://schemas.openxmlformats.org/officeDocument/2006/relationships/hyperlink" Target="mailto:nicole22a@hotmail.com" TargetMode="External"/><Relationship Id="rId256" Type="http://schemas.openxmlformats.org/officeDocument/2006/relationships/hyperlink" Target="mailto:JUANCAPEREZQ11@GMAIL.COM" TargetMode="External"/><Relationship Id="rId277" Type="http://schemas.openxmlformats.org/officeDocument/2006/relationships/hyperlink" Target="mailto:ANDRESD.260@GMAIL.COM" TargetMode="External"/><Relationship Id="rId298" Type="http://schemas.openxmlformats.org/officeDocument/2006/relationships/hyperlink" Target="mailto:JMALVAREZ@UNBOSQUE.EDU.CO" TargetMode="External"/><Relationship Id="rId116" Type="http://schemas.openxmlformats.org/officeDocument/2006/relationships/hyperlink" Target="mailto:habib_gm_91@hotmail.com" TargetMode="External"/><Relationship Id="rId137" Type="http://schemas.openxmlformats.org/officeDocument/2006/relationships/hyperlink" Target="mailto:jwpardo@unbosque.edu.co" TargetMode="External"/><Relationship Id="rId158" Type="http://schemas.openxmlformats.org/officeDocument/2006/relationships/hyperlink" Target="mailto:navisiri@hotmail.com" TargetMode="External"/><Relationship Id="rId302" Type="http://schemas.openxmlformats.org/officeDocument/2006/relationships/hyperlink" Target="mailto:DRODRIGUEZSA@UNBOSQUE.EDU.CO" TargetMode="External"/><Relationship Id="rId323" Type="http://schemas.openxmlformats.org/officeDocument/2006/relationships/hyperlink" Target="mailto:LAURAMONROY15@OUTLOOK.COM" TargetMode="External"/><Relationship Id="rId344" Type="http://schemas.openxmlformats.org/officeDocument/2006/relationships/hyperlink" Target="mailto:dmolinad@unbosque.edu.co" TargetMode="External"/><Relationship Id="rId20" Type="http://schemas.openxmlformats.org/officeDocument/2006/relationships/hyperlink" Target="mailto:cneizash@hotmail.com" TargetMode="External"/><Relationship Id="rId41" Type="http://schemas.openxmlformats.org/officeDocument/2006/relationships/hyperlink" Target="mailto:guiodoc86@unbosque.edu.co" TargetMode="External"/><Relationship Id="rId62" Type="http://schemas.openxmlformats.org/officeDocument/2006/relationships/hyperlink" Target="mailto:lauris_teardu@hotmail.com" TargetMode="External"/><Relationship Id="rId83" Type="http://schemas.openxmlformats.org/officeDocument/2006/relationships/hyperlink" Target="mailto:jt.bf@hotmail.com" TargetMode="External"/><Relationship Id="rId179" Type="http://schemas.openxmlformats.org/officeDocument/2006/relationships/hyperlink" Target="mailto:stevenmurcia29@gmail.com" TargetMode="External"/><Relationship Id="rId190" Type="http://schemas.openxmlformats.org/officeDocument/2006/relationships/hyperlink" Target="mailto:darwinjpp@hotmail.com" TargetMode="External"/><Relationship Id="rId204" Type="http://schemas.openxmlformats.org/officeDocument/2006/relationships/hyperlink" Target="mailto:snarvaez@unbosque.edu.co" TargetMode="External"/><Relationship Id="rId225" Type="http://schemas.openxmlformats.org/officeDocument/2006/relationships/hyperlink" Target="mailto:LCRINCONC@UNBOSQUE.EDU.CO" TargetMode="External"/><Relationship Id="rId246" Type="http://schemas.openxmlformats.org/officeDocument/2006/relationships/hyperlink" Target="mailto:MMELENDEZC@UNBOSQUE.EDU.CO" TargetMode="External"/><Relationship Id="rId267" Type="http://schemas.openxmlformats.org/officeDocument/2006/relationships/hyperlink" Target="mailto:DANIELGCARVAJAL@HOTMAIL.COM" TargetMode="External"/><Relationship Id="rId288" Type="http://schemas.openxmlformats.org/officeDocument/2006/relationships/hyperlink" Target="mailto:EVIEVETEL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verito123_24@hotmail.com" TargetMode="External"/><Relationship Id="rId117" Type="http://schemas.openxmlformats.org/officeDocument/2006/relationships/hyperlink" Target="mailto:DANIA.MENDOZA@ULATINA.CR" TargetMode="External"/><Relationship Id="rId21" Type="http://schemas.openxmlformats.org/officeDocument/2006/relationships/hyperlink" Target="mailto:bernardoherrera510@gmail.com" TargetMode="External"/><Relationship Id="rId42" Type="http://schemas.openxmlformats.org/officeDocument/2006/relationships/hyperlink" Target="mailto:betzabebarbosa@gmail.com" TargetMode="External"/><Relationship Id="rId47" Type="http://schemas.openxmlformats.org/officeDocument/2006/relationships/hyperlink" Target="mailto:luciagmassi@gmail.com" TargetMode="External"/><Relationship Id="rId63" Type="http://schemas.openxmlformats.org/officeDocument/2006/relationships/hyperlink" Target="mailto:eugeniavidela@hotmail.com" TargetMode="External"/><Relationship Id="rId68" Type="http://schemas.openxmlformats.org/officeDocument/2006/relationships/hyperlink" Target="mailto:agostininella@gmail.com" TargetMode="External"/><Relationship Id="rId84" Type="http://schemas.openxmlformats.org/officeDocument/2006/relationships/hyperlink" Target="mailto:roman.vennemani@ensam.eu" TargetMode="External"/><Relationship Id="rId89" Type="http://schemas.openxmlformats.org/officeDocument/2006/relationships/hyperlink" Target="mailto:danniela.loor@gmail.com" TargetMode="External"/><Relationship Id="rId112" Type="http://schemas.openxmlformats.org/officeDocument/2006/relationships/hyperlink" Target="mailto:MALLEAAYELEN@GMAIL.COM" TargetMode="External"/><Relationship Id="rId16" Type="http://schemas.openxmlformats.org/officeDocument/2006/relationships/hyperlink" Target="mailto:ejfontenla@hotmail.com" TargetMode="External"/><Relationship Id="rId107" Type="http://schemas.openxmlformats.org/officeDocument/2006/relationships/hyperlink" Target="mailto:ORIANA_MAYORQUIN@HOTMAIL.COM" TargetMode="External"/><Relationship Id="rId11" Type="http://schemas.openxmlformats.org/officeDocument/2006/relationships/hyperlink" Target="mailto:lunanegra119@hotmail.com" TargetMode="External"/><Relationship Id="rId24" Type="http://schemas.openxmlformats.org/officeDocument/2006/relationships/hyperlink" Target="mailto:juan.asnal@gmail.com" TargetMode="External"/><Relationship Id="rId32" Type="http://schemas.openxmlformats.org/officeDocument/2006/relationships/hyperlink" Target="mailto:gaston_chingolani@live.com.ar" TargetMode="External"/><Relationship Id="rId37" Type="http://schemas.openxmlformats.org/officeDocument/2006/relationships/hyperlink" Target="mailto:ruth.fernandez@upch.pe" TargetMode="External"/><Relationship Id="rId40" Type="http://schemas.openxmlformats.org/officeDocument/2006/relationships/hyperlink" Target="mailto:lili.burbuja@hotmail.com" TargetMode="External"/><Relationship Id="rId45" Type="http://schemas.openxmlformats.org/officeDocument/2006/relationships/hyperlink" Target="mailto:majofloresplatero@hotmail.com" TargetMode="External"/><Relationship Id="rId53" Type="http://schemas.openxmlformats.org/officeDocument/2006/relationships/hyperlink" Target="mailto:xavier7ours@gmail.com" TargetMode="External"/><Relationship Id="rId58" Type="http://schemas.openxmlformats.org/officeDocument/2006/relationships/hyperlink" Target="mailto:dam.duroy@gmail.com" TargetMode="External"/><Relationship Id="rId66" Type="http://schemas.openxmlformats.org/officeDocument/2006/relationships/hyperlink" Target="mailto:aida.paucar.a@upch.pe" TargetMode="External"/><Relationship Id="rId74" Type="http://schemas.openxmlformats.org/officeDocument/2006/relationships/hyperlink" Target="mailto:roman.vennemani@ensam.eu" TargetMode="External"/><Relationship Id="rId79" Type="http://schemas.openxmlformats.org/officeDocument/2006/relationships/hyperlink" Target="mailto:a.formoso@laposte.net" TargetMode="External"/><Relationship Id="rId87" Type="http://schemas.openxmlformats.org/officeDocument/2006/relationships/hyperlink" Target="mailto:luciacastellino@hotmail.com" TargetMode="External"/><Relationship Id="rId102" Type="http://schemas.openxmlformats.org/officeDocument/2006/relationships/hyperlink" Target="mailto:jandro@uic.es" TargetMode="External"/><Relationship Id="rId110" Type="http://schemas.openxmlformats.org/officeDocument/2006/relationships/hyperlink" Target="mailto:EMANUELEKONIG@OUTLOOK.COM" TargetMode="External"/><Relationship Id="rId115" Type="http://schemas.openxmlformats.org/officeDocument/2006/relationships/hyperlink" Target="mailto:agustinmarinsaldapastor@gmail.com" TargetMode="External"/><Relationship Id="rId5" Type="http://schemas.openxmlformats.org/officeDocument/2006/relationships/hyperlink" Target="mailto:shagadelikgirl@hotmail.com" TargetMode="External"/><Relationship Id="rId61" Type="http://schemas.openxmlformats.org/officeDocument/2006/relationships/hyperlink" Target="mailto:dcuesta4@gmail.com" TargetMode="External"/><Relationship Id="rId82" Type="http://schemas.openxmlformats.org/officeDocument/2006/relationships/hyperlink" Target="mailto:charanya.kaushik@gmail.com" TargetMode="External"/><Relationship Id="rId90" Type="http://schemas.openxmlformats.org/officeDocument/2006/relationships/hyperlink" Target="mailto:charlitaaec@gmail.com" TargetMode="External"/><Relationship Id="rId95" Type="http://schemas.openxmlformats.org/officeDocument/2006/relationships/hyperlink" Target="mailto:carualesma@uide.edu.ec" TargetMode="External"/><Relationship Id="rId19" Type="http://schemas.openxmlformats.org/officeDocument/2006/relationships/hyperlink" Target="mailto:lelich.rosemary@gmail.com" TargetMode="External"/><Relationship Id="rId14" Type="http://schemas.openxmlformats.org/officeDocument/2006/relationships/hyperlink" Target="mailto:mile.dart@gmail.com" TargetMode="External"/><Relationship Id="rId22" Type="http://schemas.openxmlformats.org/officeDocument/2006/relationships/hyperlink" Target="mailto:andres89_13@hotmail.com" TargetMode="External"/><Relationship Id="rId27" Type="http://schemas.openxmlformats.org/officeDocument/2006/relationships/hyperlink" Target="mailto:rolando.raygada@upch.pe" TargetMode="External"/><Relationship Id="rId30" Type="http://schemas.openxmlformats.org/officeDocument/2006/relationships/hyperlink" Target="mailto:pereblanco3@hotmail.com" TargetMode="External"/><Relationship Id="rId35" Type="http://schemas.openxmlformats.org/officeDocument/2006/relationships/hyperlink" Target="mailto:mari_azcurra@hotmail.com" TargetMode="External"/><Relationship Id="rId43" Type="http://schemas.openxmlformats.org/officeDocument/2006/relationships/hyperlink" Target="mailto:yusus79@hotmail.com" TargetMode="External"/><Relationship Id="rId48" Type="http://schemas.openxmlformats.org/officeDocument/2006/relationships/hyperlink" Target="mailto:brenda.allendorff@gmail.com" TargetMode="External"/><Relationship Id="rId56" Type="http://schemas.openxmlformats.org/officeDocument/2006/relationships/hyperlink" Target="mailto:katita_ale88@hotmail.com" TargetMode="External"/><Relationship Id="rId64" Type="http://schemas.openxmlformats.org/officeDocument/2006/relationships/hyperlink" Target="mailto:barbiescot@hotmail.com" TargetMode="External"/><Relationship Id="rId69" Type="http://schemas.openxmlformats.org/officeDocument/2006/relationships/hyperlink" Target="mailto:biancadelpopolo@hotmail.com" TargetMode="External"/><Relationship Id="rId77" Type="http://schemas.openxmlformats.org/officeDocument/2006/relationships/hyperlink" Target="mailto:isabelmaria_95@hotmail.com" TargetMode="External"/><Relationship Id="rId100" Type="http://schemas.openxmlformats.org/officeDocument/2006/relationships/hyperlink" Target="mailto:LUCHO.PROTTI@HOTMAIL.COM" TargetMode="External"/><Relationship Id="rId105" Type="http://schemas.openxmlformats.org/officeDocument/2006/relationships/hyperlink" Target="mailto:RAAV31@HOTMAIL.COM" TargetMode="External"/><Relationship Id="rId113" Type="http://schemas.openxmlformats.org/officeDocument/2006/relationships/hyperlink" Target="mailto:m.lauravega@hotmail.com" TargetMode="External"/><Relationship Id="rId118" Type="http://schemas.openxmlformats.org/officeDocument/2006/relationships/hyperlink" Target="mailto:VALELUCI18@HOTMAIL.COM" TargetMode="External"/><Relationship Id="rId8" Type="http://schemas.openxmlformats.org/officeDocument/2006/relationships/hyperlink" Target="mailto:vete_rg@comunidad.unam.mx" TargetMode="External"/><Relationship Id="rId51" Type="http://schemas.openxmlformats.org/officeDocument/2006/relationships/hyperlink" Target="mailto:melissa.betancourt.m@upch.pe" TargetMode="External"/><Relationship Id="rId72" Type="http://schemas.openxmlformats.org/officeDocument/2006/relationships/hyperlink" Target="mailto:na_morim@hotmail.com" TargetMode="External"/><Relationship Id="rId80" Type="http://schemas.openxmlformats.org/officeDocument/2006/relationships/hyperlink" Target="mailto:jules.bayart@gmail.com" TargetMode="External"/><Relationship Id="rId85" Type="http://schemas.openxmlformats.org/officeDocument/2006/relationships/hyperlink" Target="mailto:bjj2@rice.edu" TargetMode="External"/><Relationship Id="rId93" Type="http://schemas.openxmlformats.org/officeDocument/2006/relationships/hyperlink" Target="mailto:adaan1414@gmail.com" TargetMode="External"/><Relationship Id="rId98" Type="http://schemas.openxmlformats.org/officeDocument/2006/relationships/hyperlink" Target="mailto:marcia.panelli7@gmail.com" TargetMode="External"/><Relationship Id="rId3" Type="http://schemas.openxmlformats.org/officeDocument/2006/relationships/hyperlink" Target="mailto:matthieu.giret@gadz.org" TargetMode="External"/><Relationship Id="rId12" Type="http://schemas.openxmlformats.org/officeDocument/2006/relationships/hyperlink" Target="mailto:etienne.renolleau@gmail.com" TargetMode="External"/><Relationship Id="rId17" Type="http://schemas.openxmlformats.org/officeDocument/2006/relationships/hyperlink" Target="mailto:gsleiva@hotmail.com" TargetMode="External"/><Relationship Id="rId25" Type="http://schemas.openxmlformats.org/officeDocument/2006/relationships/hyperlink" Target="mailto:micaelagallicet@gmail.com" TargetMode="External"/><Relationship Id="rId33" Type="http://schemas.openxmlformats.org/officeDocument/2006/relationships/hyperlink" Target="mailto:g_artucio@hotmail.com" TargetMode="External"/><Relationship Id="rId38" Type="http://schemas.openxmlformats.org/officeDocument/2006/relationships/hyperlink" Target="mailto:sayra_aldana@hotmail.com" TargetMode="External"/><Relationship Id="rId46" Type="http://schemas.openxmlformats.org/officeDocument/2006/relationships/hyperlink" Target="mailto:melismabixoma@hotmail.com" TargetMode="External"/><Relationship Id="rId59" Type="http://schemas.openxmlformats.org/officeDocument/2006/relationships/hyperlink" Target="mailto:fbocampo@gmail.com" TargetMode="External"/><Relationship Id="rId67" Type="http://schemas.openxmlformats.org/officeDocument/2006/relationships/hyperlink" Target="mailto:cynthia.rios.c@upch.pe" TargetMode="External"/><Relationship Id="rId103" Type="http://schemas.openxmlformats.org/officeDocument/2006/relationships/hyperlink" Target="mailto:od089939@uic.es" TargetMode="External"/><Relationship Id="rId108" Type="http://schemas.openxmlformats.org/officeDocument/2006/relationships/hyperlink" Target="mailto:ALAN.ARAUZ@LIVE.COM.MX" TargetMode="External"/><Relationship Id="rId116" Type="http://schemas.openxmlformats.org/officeDocument/2006/relationships/hyperlink" Target="mailto:ALDO.CHANTO@HOTMAIL.COM" TargetMode="External"/><Relationship Id="rId20" Type="http://schemas.openxmlformats.org/officeDocument/2006/relationships/hyperlink" Target="mailto:juanpancho661@hotmail.com" TargetMode="External"/><Relationship Id="rId41" Type="http://schemas.openxmlformats.org/officeDocument/2006/relationships/hyperlink" Target="mailto:almat.92@hotmail.com" TargetMode="External"/><Relationship Id="rId54" Type="http://schemas.openxmlformats.org/officeDocument/2006/relationships/hyperlink" Target="mailto:dam.duroy@gmail.com" TargetMode="External"/><Relationship Id="rId62" Type="http://schemas.openxmlformats.org/officeDocument/2006/relationships/hyperlink" Target="mailto:leiza.walia@gmail.com" TargetMode="External"/><Relationship Id="rId70" Type="http://schemas.openxmlformats.org/officeDocument/2006/relationships/hyperlink" Target="mailto:Carlos.barragan1@outlook.com" TargetMode="External"/><Relationship Id="rId75" Type="http://schemas.openxmlformats.org/officeDocument/2006/relationships/hyperlink" Target="mailto:poli_polska@hotmail.com" TargetMode="External"/><Relationship Id="rId83" Type="http://schemas.openxmlformats.org/officeDocument/2006/relationships/hyperlink" Target="mailto:mbernal1@uthsc.edu" TargetMode="External"/><Relationship Id="rId88" Type="http://schemas.openxmlformats.org/officeDocument/2006/relationships/hyperlink" Target="mailto:yanibucco@gmail.com" TargetMode="External"/><Relationship Id="rId91" Type="http://schemas.openxmlformats.org/officeDocument/2006/relationships/hyperlink" Target="mailto:bl.delangel@hotmail.com" TargetMode="External"/><Relationship Id="rId96" Type="http://schemas.openxmlformats.org/officeDocument/2006/relationships/hyperlink" Target="mailto:olmopera@hotmail.it" TargetMode="External"/><Relationship Id="rId111" Type="http://schemas.openxmlformats.org/officeDocument/2006/relationships/hyperlink" Target="mailto:SOLIPEREZ98@HOTMAIL.COM" TargetMode="External"/><Relationship Id="rId1" Type="http://schemas.openxmlformats.org/officeDocument/2006/relationships/hyperlink" Target="mailto:abdelkebir.dazzaze@gadz.org" TargetMode="External"/><Relationship Id="rId6" Type="http://schemas.openxmlformats.org/officeDocument/2006/relationships/hyperlink" Target="mailto:omar.zahori@hotmail.com" TargetMode="External"/><Relationship Id="rId15" Type="http://schemas.openxmlformats.org/officeDocument/2006/relationships/hyperlink" Target="mailto:marbanmatias@gmail.com" TargetMode="External"/><Relationship Id="rId23" Type="http://schemas.openxmlformats.org/officeDocument/2006/relationships/hyperlink" Target="mailto:miren.remondegui@gmail.com" TargetMode="External"/><Relationship Id="rId28" Type="http://schemas.openxmlformats.org/officeDocument/2006/relationships/hyperlink" Target="mailto:bernardoherrera510@gmail.com" TargetMode="External"/><Relationship Id="rId36" Type="http://schemas.openxmlformats.org/officeDocument/2006/relationships/hyperlink" Target="mailto:dianamarcela13@hotmail.com" TargetMode="External"/><Relationship Id="rId49" Type="http://schemas.openxmlformats.org/officeDocument/2006/relationships/hyperlink" Target="mailto:pavel.jeziel.rt@gmail.com" TargetMode="External"/><Relationship Id="rId57" Type="http://schemas.openxmlformats.org/officeDocument/2006/relationships/hyperlink" Target="mailto:xavier7ours@gmail.com" TargetMode="External"/><Relationship Id="rId106" Type="http://schemas.openxmlformats.org/officeDocument/2006/relationships/hyperlink" Target="mailto:GLADYS.MONTEMAYOR@UDEM.EDU.CO" TargetMode="External"/><Relationship Id="rId114" Type="http://schemas.openxmlformats.org/officeDocument/2006/relationships/hyperlink" Target="mailto:medinagabiota@outlook.com" TargetMode="External"/><Relationship Id="rId10" Type="http://schemas.openxmlformats.org/officeDocument/2006/relationships/hyperlink" Target="mailto:elsavila01@hotmail.com" TargetMode="External"/><Relationship Id="rId31" Type="http://schemas.openxmlformats.org/officeDocument/2006/relationships/hyperlink" Target="mailto:thatorres@yahoo.com.br" TargetMode="External"/><Relationship Id="rId44" Type="http://schemas.openxmlformats.org/officeDocument/2006/relationships/hyperlink" Target="mailto:irvingelna@hotmail.com" TargetMode="External"/><Relationship Id="rId52" Type="http://schemas.openxmlformats.org/officeDocument/2006/relationships/hyperlink" Target="mailto:viky.galarza.a@gmail.com" TargetMode="External"/><Relationship Id="rId60" Type="http://schemas.openxmlformats.org/officeDocument/2006/relationships/hyperlink" Target="mailto:carolhaber@hotmail.com" TargetMode="External"/><Relationship Id="rId65" Type="http://schemas.openxmlformats.org/officeDocument/2006/relationships/hyperlink" Target="mailto:juliarojo31@gmail.com" TargetMode="External"/><Relationship Id="rId73" Type="http://schemas.openxmlformats.org/officeDocument/2006/relationships/hyperlink" Target="mailto:tataazevedo@gmail.com" TargetMode="External"/><Relationship Id="rId78" Type="http://schemas.openxmlformats.org/officeDocument/2006/relationships/hyperlink" Target="mailto:julian.navarro@um.es" TargetMode="External"/><Relationship Id="rId81" Type="http://schemas.openxmlformats.org/officeDocument/2006/relationships/hyperlink" Target="mailto:pierre.gravinay@hotmail.fr" TargetMode="External"/><Relationship Id="rId86" Type="http://schemas.openxmlformats.org/officeDocument/2006/relationships/hyperlink" Target="mailto:yohel.mendoza.l@upch.pe" TargetMode="External"/><Relationship Id="rId94" Type="http://schemas.openxmlformats.org/officeDocument/2006/relationships/hyperlink" Target="mailto:vtbo140327@upemor.edu.mx" TargetMode="External"/><Relationship Id="rId99" Type="http://schemas.openxmlformats.org/officeDocument/2006/relationships/hyperlink" Target="mailto:nahiaralopez1@gmail.com" TargetMode="External"/><Relationship Id="rId101" Type="http://schemas.openxmlformats.org/officeDocument/2006/relationships/hyperlink" Target="mailto:charanya.kaushik@gmail.com" TargetMode="External"/><Relationship Id="rId4" Type="http://schemas.openxmlformats.org/officeDocument/2006/relationships/hyperlink" Target="mailto:squarecesar@hotmail.com" TargetMode="External"/><Relationship Id="rId9" Type="http://schemas.openxmlformats.org/officeDocument/2006/relationships/hyperlink" Target="mailto:jime_f@hotmail.com.ar" TargetMode="External"/><Relationship Id="rId13" Type="http://schemas.openxmlformats.org/officeDocument/2006/relationships/hyperlink" Target="mailto:etienne.renolleau@gmail.com" TargetMode="External"/><Relationship Id="rId18" Type="http://schemas.openxmlformats.org/officeDocument/2006/relationships/hyperlink" Target="mailto:sanchezw@agro.uba.ar" TargetMode="External"/><Relationship Id="rId39" Type="http://schemas.openxmlformats.org/officeDocument/2006/relationships/hyperlink" Target="mailto:marcelacarolinadeleon@hotmail.com" TargetMode="External"/><Relationship Id="rId109" Type="http://schemas.openxmlformats.org/officeDocument/2006/relationships/hyperlink" Target="mailto:EMILIE_LEGER@HOTMAIL.FR" TargetMode="External"/><Relationship Id="rId34" Type="http://schemas.openxmlformats.org/officeDocument/2006/relationships/hyperlink" Target="mailto:pollozani@hotmail.com" TargetMode="External"/><Relationship Id="rId50" Type="http://schemas.openxmlformats.org/officeDocument/2006/relationships/hyperlink" Target="mailto:nataly.parra.m@upch.pe" TargetMode="External"/><Relationship Id="rId55" Type="http://schemas.openxmlformats.org/officeDocument/2006/relationships/hyperlink" Target="mailto:93_matheus@gmail.com" TargetMode="External"/><Relationship Id="rId76" Type="http://schemas.openxmlformats.org/officeDocument/2006/relationships/hyperlink" Target="mailto:cristy.tati@gmail.com" TargetMode="External"/><Relationship Id="rId97" Type="http://schemas.openxmlformats.org/officeDocument/2006/relationships/hyperlink" Target="mailto:denise.egarratk@hotmail.com" TargetMode="External"/><Relationship Id="rId104" Type="http://schemas.openxmlformats.org/officeDocument/2006/relationships/hyperlink" Target="mailto:BERENICE.ZAMSA@GMAIL.COM" TargetMode="External"/><Relationship Id="rId7" Type="http://schemas.openxmlformats.org/officeDocument/2006/relationships/hyperlink" Target="mailto:matthieu.giret@gadz.org" TargetMode="External"/><Relationship Id="rId71" Type="http://schemas.openxmlformats.org/officeDocument/2006/relationships/hyperlink" Target="mailto:mfacevesh@gmail.com" TargetMode="External"/><Relationship Id="rId92" Type="http://schemas.openxmlformats.org/officeDocument/2006/relationships/hyperlink" Target="mailto:liaravernier@outlook.com" TargetMode="External"/><Relationship Id="rId2" Type="http://schemas.openxmlformats.org/officeDocument/2006/relationships/hyperlink" Target="mailto:abdelkebir.dazzaze@gadz.org" TargetMode="External"/><Relationship Id="rId29" Type="http://schemas.openxmlformats.org/officeDocument/2006/relationships/hyperlink" Target="mailto:jerome.de.massias.de.bonne@etu.univ-poitiers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4"/>
  <sheetViews>
    <sheetView zoomScale="91" zoomScaleNormal="91" workbookViewId="0">
      <pane ySplit="1" topLeftCell="A579" activePane="bottomLeft" state="frozen"/>
      <selection pane="bottomLeft" activeCell="E641" sqref="E641"/>
    </sheetView>
  </sheetViews>
  <sheetFormatPr baseColWidth="10" defaultRowHeight="13.5" x14ac:dyDescent="0.25"/>
  <cols>
    <col min="1" max="1" width="10.5703125" style="38" bestFit="1" customWidth="1"/>
    <col min="2" max="2" width="9.42578125" style="38" bestFit="1" customWidth="1"/>
    <col min="3" max="4" width="13" style="38" bestFit="1" customWidth="1"/>
    <col min="5" max="6" width="19.5703125" style="38" bestFit="1" customWidth="1"/>
    <col min="7" max="7" width="14.85546875" style="38" bestFit="1" customWidth="1"/>
    <col min="8" max="8" width="36.5703125" style="38" bestFit="1" customWidth="1"/>
    <col min="9" max="9" width="20.42578125" style="38" bestFit="1" customWidth="1"/>
    <col min="10" max="10" width="33" style="38" customWidth="1"/>
    <col min="11" max="11" width="32.140625" style="38" bestFit="1" customWidth="1"/>
    <col min="12" max="12" width="21.5703125" style="38" bestFit="1" customWidth="1"/>
    <col min="13" max="16384" width="11.42578125" style="38"/>
  </cols>
  <sheetData>
    <row r="1" spans="1:12" ht="28.5" thickTop="1" thickBot="1" x14ac:dyDescent="0.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</row>
    <row r="2" spans="1:12" s="1" customFormat="1" ht="14.25" thickTop="1" x14ac:dyDescent="0.25">
      <c r="A2" s="141">
        <v>2011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s="1" customFormat="1" x14ac:dyDescent="0.25">
      <c r="A3" s="2" t="s">
        <v>12</v>
      </c>
      <c r="B3" s="3" t="s">
        <v>13</v>
      </c>
      <c r="C3" s="4">
        <v>67025899</v>
      </c>
      <c r="D3" s="3" t="s">
        <v>14</v>
      </c>
      <c r="E3" s="3" t="s">
        <v>15</v>
      </c>
      <c r="F3" s="3" t="s">
        <v>16</v>
      </c>
      <c r="G3" s="3" t="s">
        <v>17</v>
      </c>
      <c r="H3" s="5" t="s">
        <v>18</v>
      </c>
      <c r="I3" s="2" t="s">
        <v>19</v>
      </c>
      <c r="J3" s="3" t="s">
        <v>20</v>
      </c>
      <c r="K3" s="3" t="s">
        <v>21</v>
      </c>
      <c r="L3" s="3" t="s">
        <v>2517</v>
      </c>
    </row>
    <row r="4" spans="1:12" s="1" customFormat="1" x14ac:dyDescent="0.25">
      <c r="A4" s="2" t="s">
        <v>12</v>
      </c>
      <c r="B4" s="3" t="s">
        <v>13</v>
      </c>
      <c r="C4" s="4">
        <v>52934661</v>
      </c>
      <c r="D4" s="3" t="s">
        <v>22</v>
      </c>
      <c r="E4" s="3"/>
      <c r="F4" s="3" t="s">
        <v>23</v>
      </c>
      <c r="G4" s="3" t="s">
        <v>24</v>
      </c>
      <c r="H4" s="5" t="s">
        <v>25</v>
      </c>
      <c r="I4" s="6" t="s">
        <v>34</v>
      </c>
      <c r="J4" s="3" t="s">
        <v>26</v>
      </c>
      <c r="K4" s="3" t="s">
        <v>27</v>
      </c>
      <c r="L4" s="3" t="s">
        <v>2518</v>
      </c>
    </row>
    <row r="5" spans="1:12" s="1" customFormat="1" x14ac:dyDescent="0.25">
      <c r="A5" s="2" t="s">
        <v>12</v>
      </c>
      <c r="B5" s="3" t="s">
        <v>13</v>
      </c>
      <c r="C5" s="4">
        <v>1019012944</v>
      </c>
      <c r="D5" s="3" t="s">
        <v>29</v>
      </c>
      <c r="E5" s="3" t="s">
        <v>30</v>
      </c>
      <c r="F5" s="3" t="s">
        <v>31</v>
      </c>
      <c r="G5" s="3" t="s">
        <v>32</v>
      </c>
      <c r="H5" s="5" t="s">
        <v>33</v>
      </c>
      <c r="I5" s="6" t="s">
        <v>34</v>
      </c>
      <c r="J5" s="3" t="s">
        <v>26</v>
      </c>
      <c r="K5" s="3" t="s">
        <v>27</v>
      </c>
      <c r="L5" s="3" t="s">
        <v>2518</v>
      </c>
    </row>
    <row r="6" spans="1:12" s="1" customFormat="1" x14ac:dyDescent="0.25">
      <c r="A6" s="2" t="s">
        <v>12</v>
      </c>
      <c r="B6" s="3" t="s">
        <v>13</v>
      </c>
      <c r="C6" s="4">
        <v>52991247</v>
      </c>
      <c r="D6" s="3" t="s">
        <v>35</v>
      </c>
      <c r="E6" s="3" t="s">
        <v>36</v>
      </c>
      <c r="F6" s="3" t="s">
        <v>37</v>
      </c>
      <c r="G6" s="3" t="s">
        <v>38</v>
      </c>
      <c r="H6" s="5" t="s">
        <v>39</v>
      </c>
      <c r="I6" s="2" t="s">
        <v>19</v>
      </c>
      <c r="J6" s="3" t="s">
        <v>20</v>
      </c>
      <c r="K6" s="3" t="s">
        <v>21</v>
      </c>
      <c r="L6" s="3" t="s">
        <v>2517</v>
      </c>
    </row>
    <row r="7" spans="1:12" s="1" customFormat="1" ht="14.25" thickBot="1" x14ac:dyDescent="0.3">
      <c r="A7" s="60" t="s">
        <v>12</v>
      </c>
      <c r="B7" s="61" t="s">
        <v>40</v>
      </c>
      <c r="C7" s="107">
        <v>17982680</v>
      </c>
      <c r="D7" s="61" t="s">
        <v>14</v>
      </c>
      <c r="E7" s="61" t="s">
        <v>22</v>
      </c>
      <c r="F7" s="61" t="s">
        <v>41</v>
      </c>
      <c r="G7" s="61" t="s">
        <v>42</v>
      </c>
      <c r="H7" s="62" t="s">
        <v>43</v>
      </c>
      <c r="I7" s="60" t="s">
        <v>19</v>
      </c>
      <c r="J7" s="61" t="s">
        <v>20</v>
      </c>
      <c r="K7" s="61" t="s">
        <v>21</v>
      </c>
      <c r="L7" s="61" t="s">
        <v>2517</v>
      </c>
    </row>
    <row r="8" spans="1:12" s="1" customFormat="1" ht="15" thickTop="1" thickBot="1" x14ac:dyDescent="0.3">
      <c r="A8" s="64" t="s">
        <v>12</v>
      </c>
      <c r="B8" s="125" t="s">
        <v>13</v>
      </c>
      <c r="C8" s="126">
        <v>1020732271</v>
      </c>
      <c r="D8" s="125" t="s">
        <v>44</v>
      </c>
      <c r="E8" s="125" t="s">
        <v>45</v>
      </c>
      <c r="F8" s="125" t="s">
        <v>46</v>
      </c>
      <c r="G8" s="125" t="s">
        <v>47</v>
      </c>
      <c r="H8" s="127" t="s">
        <v>48</v>
      </c>
      <c r="I8" s="64" t="s">
        <v>49</v>
      </c>
      <c r="J8" s="125"/>
      <c r="K8" s="125" t="s">
        <v>27</v>
      </c>
      <c r="L8" s="125" t="s">
        <v>2518</v>
      </c>
    </row>
    <row r="9" spans="1:12" s="1" customFormat="1" ht="15" thickTop="1" thickBot="1" x14ac:dyDescent="0.3">
      <c r="A9" s="112" t="s">
        <v>50</v>
      </c>
      <c r="B9" s="113" t="s">
        <v>13</v>
      </c>
      <c r="C9" s="114">
        <v>1020752555</v>
      </c>
      <c r="D9" s="113" t="s">
        <v>30</v>
      </c>
      <c r="E9" s="113" t="s">
        <v>51</v>
      </c>
      <c r="F9" s="113" t="s">
        <v>52</v>
      </c>
      <c r="G9" s="113" t="s">
        <v>53</v>
      </c>
      <c r="H9" s="115" t="s">
        <v>54</v>
      </c>
      <c r="I9" s="112" t="s">
        <v>55</v>
      </c>
      <c r="J9" s="113" t="s">
        <v>56</v>
      </c>
      <c r="K9" s="113" t="s">
        <v>27</v>
      </c>
      <c r="L9" s="113" t="s">
        <v>2518</v>
      </c>
    </row>
    <row r="10" spans="1:12" s="1" customFormat="1" ht="15" thickTop="1" thickBot="1" x14ac:dyDescent="0.3">
      <c r="A10" s="64" t="s">
        <v>50</v>
      </c>
      <c r="B10" s="125" t="s">
        <v>13</v>
      </c>
      <c r="C10" s="126">
        <v>1019008409</v>
      </c>
      <c r="D10" s="125" t="s">
        <v>57</v>
      </c>
      <c r="E10" s="125" t="s">
        <v>58</v>
      </c>
      <c r="F10" s="125" t="s">
        <v>59</v>
      </c>
      <c r="G10" s="125" t="s">
        <v>60</v>
      </c>
      <c r="H10" s="127" t="s">
        <v>61</v>
      </c>
      <c r="I10" s="64" t="s">
        <v>49</v>
      </c>
      <c r="J10" s="125"/>
      <c r="K10" s="125" t="s">
        <v>27</v>
      </c>
      <c r="L10" s="125" t="s">
        <v>2518</v>
      </c>
    </row>
    <row r="11" spans="1:12" s="1" customFormat="1" ht="15" thickTop="1" thickBot="1" x14ac:dyDescent="0.3">
      <c r="A11" s="112" t="s">
        <v>50</v>
      </c>
      <c r="B11" s="113" t="s">
        <v>13</v>
      </c>
      <c r="C11" s="114">
        <v>1020738719</v>
      </c>
      <c r="D11" s="113" t="s">
        <v>62</v>
      </c>
      <c r="E11" s="113"/>
      <c r="F11" s="113" t="s">
        <v>63</v>
      </c>
      <c r="G11" s="113" t="s">
        <v>64</v>
      </c>
      <c r="H11" s="115" t="s">
        <v>65</v>
      </c>
      <c r="I11" s="116" t="s">
        <v>34</v>
      </c>
      <c r="J11" s="113" t="s">
        <v>26</v>
      </c>
      <c r="K11" s="113" t="s">
        <v>27</v>
      </c>
      <c r="L11" s="113" t="s">
        <v>2518</v>
      </c>
    </row>
    <row r="12" spans="1:12" s="1" customFormat="1" ht="15" thickTop="1" thickBot="1" x14ac:dyDescent="0.3">
      <c r="A12" s="64" t="s">
        <v>50</v>
      </c>
      <c r="B12" s="125" t="s">
        <v>13</v>
      </c>
      <c r="C12" s="126">
        <v>1020742382</v>
      </c>
      <c r="D12" s="125" t="s">
        <v>66</v>
      </c>
      <c r="E12" s="125" t="s">
        <v>67</v>
      </c>
      <c r="F12" s="125" t="s">
        <v>68</v>
      </c>
      <c r="G12" s="125" t="s">
        <v>69</v>
      </c>
      <c r="H12" s="127" t="s">
        <v>70</v>
      </c>
      <c r="I12" s="64" t="s">
        <v>49</v>
      </c>
      <c r="J12" s="125" t="s">
        <v>71</v>
      </c>
      <c r="K12" s="125" t="s">
        <v>27</v>
      </c>
      <c r="L12" s="125" t="s">
        <v>2518</v>
      </c>
    </row>
    <row r="13" spans="1:12" s="1" customFormat="1" ht="14.25" thickTop="1" x14ac:dyDescent="0.25">
      <c r="A13" s="117" t="s">
        <v>50</v>
      </c>
      <c r="B13" s="118" t="s">
        <v>13</v>
      </c>
      <c r="C13" s="119">
        <v>1020734246</v>
      </c>
      <c r="D13" s="118" t="s">
        <v>72</v>
      </c>
      <c r="E13" s="118" t="s">
        <v>73</v>
      </c>
      <c r="F13" s="118" t="s">
        <v>74</v>
      </c>
      <c r="G13" s="118" t="s">
        <v>75</v>
      </c>
      <c r="H13" s="120" t="s">
        <v>76</v>
      </c>
      <c r="I13" s="121" t="s">
        <v>34</v>
      </c>
      <c r="J13" s="118" t="s">
        <v>26</v>
      </c>
      <c r="K13" s="118" t="s">
        <v>27</v>
      </c>
      <c r="L13" s="118" t="s">
        <v>2518</v>
      </c>
    </row>
    <row r="14" spans="1:12" s="1" customFormat="1" x14ac:dyDescent="0.25">
      <c r="A14" s="2" t="s">
        <v>50</v>
      </c>
      <c r="B14" s="3" t="s">
        <v>13</v>
      </c>
      <c r="C14" s="4">
        <v>1020732866</v>
      </c>
      <c r="D14" s="3" t="s">
        <v>77</v>
      </c>
      <c r="E14" s="3" t="s">
        <v>22</v>
      </c>
      <c r="F14" s="3" t="s">
        <v>78</v>
      </c>
      <c r="G14" s="3" t="s">
        <v>79</v>
      </c>
      <c r="H14" s="5" t="s">
        <v>80</v>
      </c>
      <c r="I14" s="2" t="s">
        <v>55</v>
      </c>
      <c r="J14" s="3" t="s">
        <v>56</v>
      </c>
      <c r="K14" s="3" t="s">
        <v>27</v>
      </c>
      <c r="L14" s="3" t="s">
        <v>2518</v>
      </c>
    </row>
    <row r="15" spans="1:12" s="1" customFormat="1" x14ac:dyDescent="0.25">
      <c r="A15" s="2" t="s">
        <v>50</v>
      </c>
      <c r="B15" s="3" t="s">
        <v>13</v>
      </c>
      <c r="C15" s="7">
        <v>1018408105</v>
      </c>
      <c r="D15" s="3" t="s">
        <v>81</v>
      </c>
      <c r="E15" s="3"/>
      <c r="F15" s="3" t="s">
        <v>82</v>
      </c>
      <c r="G15" s="3" t="s">
        <v>83</v>
      </c>
      <c r="H15" s="5" t="s">
        <v>84</v>
      </c>
      <c r="I15" s="2" t="s">
        <v>85</v>
      </c>
      <c r="J15" s="3" t="s">
        <v>86</v>
      </c>
      <c r="K15" s="3" t="s">
        <v>27</v>
      </c>
      <c r="L15" s="3" t="s">
        <v>2518</v>
      </c>
    </row>
    <row r="16" spans="1:12" s="1" customFormat="1" x14ac:dyDescent="0.25">
      <c r="A16" s="2" t="s">
        <v>50</v>
      </c>
      <c r="B16" s="3" t="s">
        <v>13</v>
      </c>
      <c r="C16" s="4">
        <v>1020741444</v>
      </c>
      <c r="D16" s="3" t="s">
        <v>87</v>
      </c>
      <c r="E16" s="3" t="s">
        <v>88</v>
      </c>
      <c r="F16" s="3" t="s">
        <v>23</v>
      </c>
      <c r="G16" s="3" t="s">
        <v>89</v>
      </c>
      <c r="H16" s="5" t="s">
        <v>90</v>
      </c>
      <c r="I16" s="2" t="s">
        <v>55</v>
      </c>
      <c r="J16" s="3" t="s">
        <v>56</v>
      </c>
      <c r="K16" s="3" t="s">
        <v>27</v>
      </c>
      <c r="L16" s="3" t="s">
        <v>2518</v>
      </c>
    </row>
    <row r="17" spans="1:12" s="1" customFormat="1" x14ac:dyDescent="0.25">
      <c r="A17" s="142">
        <v>2012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</row>
    <row r="18" spans="1:12" s="1" customFormat="1" x14ac:dyDescent="0.25">
      <c r="A18" s="2" t="s">
        <v>91</v>
      </c>
      <c r="B18" s="3" t="s">
        <v>13</v>
      </c>
      <c r="C18" s="4">
        <v>80216520</v>
      </c>
      <c r="D18" s="3" t="s">
        <v>30</v>
      </c>
      <c r="E18" s="3" t="s">
        <v>92</v>
      </c>
      <c r="F18" s="3" t="s">
        <v>93</v>
      </c>
      <c r="G18" s="3" t="s">
        <v>94</v>
      </c>
      <c r="H18" s="5" t="s">
        <v>95</v>
      </c>
      <c r="I18" s="2" t="s">
        <v>19</v>
      </c>
      <c r="J18" s="3" t="s">
        <v>96</v>
      </c>
      <c r="K18" s="3" t="s">
        <v>27</v>
      </c>
      <c r="L18" s="3" t="s">
        <v>2518</v>
      </c>
    </row>
    <row r="19" spans="1:12" s="1" customFormat="1" x14ac:dyDescent="0.25">
      <c r="A19" s="2" t="s">
        <v>91</v>
      </c>
      <c r="B19" s="3" t="s">
        <v>13</v>
      </c>
      <c r="C19" s="4">
        <v>1016014128</v>
      </c>
      <c r="D19" s="3" t="s">
        <v>97</v>
      </c>
      <c r="E19" s="3" t="s">
        <v>15</v>
      </c>
      <c r="F19" s="3" t="s">
        <v>98</v>
      </c>
      <c r="G19" s="3" t="s">
        <v>99</v>
      </c>
      <c r="H19" s="5" t="s">
        <v>100</v>
      </c>
      <c r="I19" s="2" t="s">
        <v>55</v>
      </c>
      <c r="J19" s="3" t="s">
        <v>101</v>
      </c>
      <c r="K19" s="3" t="s">
        <v>27</v>
      </c>
      <c r="L19" s="3" t="s">
        <v>2518</v>
      </c>
    </row>
    <row r="20" spans="1:12" s="1" customFormat="1" x14ac:dyDescent="0.25">
      <c r="A20" s="2" t="s">
        <v>91</v>
      </c>
      <c r="B20" s="3" t="s">
        <v>13</v>
      </c>
      <c r="C20" s="4">
        <v>1019012944</v>
      </c>
      <c r="D20" s="3" t="s">
        <v>29</v>
      </c>
      <c r="E20" s="3" t="s">
        <v>30</v>
      </c>
      <c r="F20" s="3" t="s">
        <v>31</v>
      </c>
      <c r="G20" s="3" t="s">
        <v>32</v>
      </c>
      <c r="H20" s="5" t="s">
        <v>33</v>
      </c>
      <c r="I20" s="6" t="s">
        <v>34</v>
      </c>
      <c r="J20" s="3"/>
      <c r="K20" s="3" t="s">
        <v>27</v>
      </c>
      <c r="L20" s="3" t="s">
        <v>2518</v>
      </c>
    </row>
    <row r="21" spans="1:12" s="1" customFormat="1" x14ac:dyDescent="0.25">
      <c r="A21" s="2" t="s">
        <v>91</v>
      </c>
      <c r="B21" s="3" t="s">
        <v>13</v>
      </c>
      <c r="C21" s="4">
        <v>52817375</v>
      </c>
      <c r="D21" s="3" t="s">
        <v>102</v>
      </c>
      <c r="E21" s="3" t="s">
        <v>22</v>
      </c>
      <c r="F21" s="3" t="s">
        <v>103</v>
      </c>
      <c r="G21" s="3" t="s">
        <v>104</v>
      </c>
      <c r="H21" s="5" t="s">
        <v>105</v>
      </c>
      <c r="I21" s="2" t="s">
        <v>19</v>
      </c>
      <c r="J21" s="3" t="s">
        <v>20</v>
      </c>
      <c r="K21" s="3" t="s">
        <v>21</v>
      </c>
      <c r="L21" s="3" t="s">
        <v>2518</v>
      </c>
    </row>
    <row r="22" spans="1:12" s="1" customFormat="1" x14ac:dyDescent="0.25">
      <c r="A22" s="2" t="s">
        <v>91</v>
      </c>
      <c r="B22" s="3" t="s">
        <v>13</v>
      </c>
      <c r="C22" s="4">
        <v>1020738719</v>
      </c>
      <c r="D22" s="3" t="s">
        <v>62</v>
      </c>
      <c r="E22" s="3"/>
      <c r="F22" s="3" t="s">
        <v>63</v>
      </c>
      <c r="G22" s="3" t="s">
        <v>64</v>
      </c>
      <c r="H22" s="5" t="s">
        <v>65</v>
      </c>
      <c r="I22" s="2" t="s">
        <v>85</v>
      </c>
      <c r="J22" s="3" t="s">
        <v>106</v>
      </c>
      <c r="K22" s="3" t="s">
        <v>27</v>
      </c>
      <c r="L22" s="3" t="s">
        <v>2518</v>
      </c>
    </row>
    <row r="23" spans="1:12" s="1" customFormat="1" x14ac:dyDescent="0.25">
      <c r="A23" s="2" t="s">
        <v>91</v>
      </c>
      <c r="B23" s="3" t="s">
        <v>13</v>
      </c>
      <c r="C23" s="4">
        <v>1053770484</v>
      </c>
      <c r="D23" s="3" t="s">
        <v>107</v>
      </c>
      <c r="E23" s="3"/>
      <c r="F23" s="3" t="s">
        <v>108</v>
      </c>
      <c r="G23" s="3" t="s">
        <v>109</v>
      </c>
      <c r="H23" s="5" t="s">
        <v>110</v>
      </c>
      <c r="I23" s="2" t="s">
        <v>19</v>
      </c>
      <c r="J23" s="3" t="s">
        <v>111</v>
      </c>
      <c r="K23" s="3" t="s">
        <v>21</v>
      </c>
      <c r="L23" s="3" t="s">
        <v>2516</v>
      </c>
    </row>
    <row r="24" spans="1:12" s="1" customFormat="1" x14ac:dyDescent="0.25">
      <c r="A24" s="2" t="s">
        <v>91</v>
      </c>
      <c r="B24" s="3" t="s">
        <v>13</v>
      </c>
      <c r="C24" s="4">
        <v>1061692142</v>
      </c>
      <c r="D24" s="3" t="s">
        <v>112</v>
      </c>
      <c r="E24" s="3" t="s">
        <v>88</v>
      </c>
      <c r="F24" s="3" t="s">
        <v>113</v>
      </c>
      <c r="G24" s="3" t="s">
        <v>114</v>
      </c>
      <c r="H24" s="5" t="s">
        <v>115</v>
      </c>
      <c r="I24" s="2" t="s">
        <v>19</v>
      </c>
      <c r="J24" s="3" t="s">
        <v>20</v>
      </c>
      <c r="K24" s="3" t="s">
        <v>21</v>
      </c>
      <c r="L24" s="3" t="s">
        <v>2517</v>
      </c>
    </row>
    <row r="25" spans="1:12" s="1" customFormat="1" x14ac:dyDescent="0.25">
      <c r="A25" s="2" t="s">
        <v>91</v>
      </c>
      <c r="B25" s="3" t="s">
        <v>13</v>
      </c>
      <c r="C25" s="4">
        <v>1013595323</v>
      </c>
      <c r="D25" s="3" t="s">
        <v>116</v>
      </c>
      <c r="E25" s="3" t="s">
        <v>117</v>
      </c>
      <c r="F25" s="3" t="s">
        <v>118</v>
      </c>
      <c r="G25" s="3" t="s">
        <v>119</v>
      </c>
      <c r="H25" s="5" t="s">
        <v>120</v>
      </c>
      <c r="I25" s="6" t="s">
        <v>34</v>
      </c>
      <c r="J25" s="3" t="s">
        <v>26</v>
      </c>
      <c r="K25" s="10" t="s">
        <v>1257</v>
      </c>
      <c r="L25" s="11" t="s">
        <v>958</v>
      </c>
    </row>
    <row r="26" spans="1:12" s="1" customFormat="1" x14ac:dyDescent="0.25">
      <c r="A26" s="2" t="s">
        <v>91</v>
      </c>
      <c r="B26" s="3" t="s">
        <v>13</v>
      </c>
      <c r="C26" s="4">
        <v>1018408105</v>
      </c>
      <c r="D26" s="3" t="s">
        <v>81</v>
      </c>
      <c r="E26" s="3"/>
      <c r="F26" s="3" t="s">
        <v>82</v>
      </c>
      <c r="G26" s="3" t="s">
        <v>83</v>
      </c>
      <c r="H26" s="5" t="s">
        <v>84</v>
      </c>
      <c r="I26" s="2" t="s">
        <v>85</v>
      </c>
      <c r="J26" s="3" t="s">
        <v>86</v>
      </c>
      <c r="K26" s="3" t="s">
        <v>27</v>
      </c>
      <c r="L26" s="3" t="s">
        <v>2518</v>
      </c>
    </row>
    <row r="27" spans="1:12" s="1" customFormat="1" x14ac:dyDescent="0.25">
      <c r="A27" s="2" t="s">
        <v>122</v>
      </c>
      <c r="B27" s="3" t="s">
        <v>13</v>
      </c>
      <c r="C27" s="4">
        <v>52773398</v>
      </c>
      <c r="D27" s="3" t="s">
        <v>14</v>
      </c>
      <c r="E27" s="3" t="s">
        <v>15</v>
      </c>
      <c r="F27" s="3" t="s">
        <v>99</v>
      </c>
      <c r="G27" s="3" t="s">
        <v>123</v>
      </c>
      <c r="H27" s="5" t="s">
        <v>124</v>
      </c>
      <c r="I27" s="2" t="s">
        <v>19</v>
      </c>
      <c r="J27" s="3" t="s">
        <v>20</v>
      </c>
      <c r="K27" s="3" t="s">
        <v>21</v>
      </c>
      <c r="L27" s="3" t="s">
        <v>2516</v>
      </c>
    </row>
    <row r="28" spans="1:12" s="1" customFormat="1" x14ac:dyDescent="0.25">
      <c r="A28" s="2" t="s">
        <v>122</v>
      </c>
      <c r="B28" s="3" t="s">
        <v>13</v>
      </c>
      <c r="C28" s="4">
        <v>1032367897</v>
      </c>
      <c r="D28" s="3" t="s">
        <v>125</v>
      </c>
      <c r="E28" s="3" t="s">
        <v>30</v>
      </c>
      <c r="F28" s="3" t="s">
        <v>126</v>
      </c>
      <c r="G28" s="3" t="s">
        <v>127</v>
      </c>
      <c r="H28" s="5" t="s">
        <v>128</v>
      </c>
      <c r="I28" s="2" t="s">
        <v>55</v>
      </c>
      <c r="J28" s="3" t="s">
        <v>56</v>
      </c>
      <c r="K28" s="3" t="s">
        <v>27</v>
      </c>
      <c r="L28" s="3" t="s">
        <v>2518</v>
      </c>
    </row>
    <row r="29" spans="1:12" s="1" customFormat="1" x14ac:dyDescent="0.25">
      <c r="A29" s="2" t="s">
        <v>122</v>
      </c>
      <c r="B29" s="3" t="s">
        <v>13</v>
      </c>
      <c r="C29" s="4">
        <v>1019011857</v>
      </c>
      <c r="D29" s="3" t="s">
        <v>129</v>
      </c>
      <c r="E29" s="3" t="s">
        <v>30</v>
      </c>
      <c r="F29" s="3" t="s">
        <v>130</v>
      </c>
      <c r="G29" s="3" t="s">
        <v>131</v>
      </c>
      <c r="H29" s="5" t="s">
        <v>132</v>
      </c>
      <c r="I29" s="2" t="s">
        <v>133</v>
      </c>
      <c r="J29" s="3"/>
      <c r="K29" s="3" t="s">
        <v>27</v>
      </c>
      <c r="L29" s="3" t="s">
        <v>2518</v>
      </c>
    </row>
    <row r="30" spans="1:12" s="1" customFormat="1" x14ac:dyDescent="0.25">
      <c r="A30" s="2" t="s">
        <v>122</v>
      </c>
      <c r="B30" s="3" t="s">
        <v>13</v>
      </c>
      <c r="C30" s="4">
        <v>1056708565</v>
      </c>
      <c r="D30" s="3" t="s">
        <v>134</v>
      </c>
      <c r="E30" s="3" t="s">
        <v>135</v>
      </c>
      <c r="F30" s="3" t="s">
        <v>109</v>
      </c>
      <c r="G30" s="3" t="s">
        <v>136</v>
      </c>
      <c r="H30" s="5" t="s">
        <v>137</v>
      </c>
      <c r="I30" s="2" t="s">
        <v>55</v>
      </c>
      <c r="J30" s="3" t="s">
        <v>56</v>
      </c>
      <c r="K30" s="3" t="s">
        <v>27</v>
      </c>
      <c r="L30" s="3" t="s">
        <v>2518</v>
      </c>
    </row>
    <row r="31" spans="1:12" s="1" customFormat="1" x14ac:dyDescent="0.25">
      <c r="A31" s="2" t="s">
        <v>122</v>
      </c>
      <c r="B31" s="3" t="s">
        <v>13</v>
      </c>
      <c r="C31" s="4">
        <v>1122809792</v>
      </c>
      <c r="D31" s="3" t="s">
        <v>138</v>
      </c>
      <c r="E31" s="3" t="s">
        <v>139</v>
      </c>
      <c r="F31" s="3" t="s">
        <v>140</v>
      </c>
      <c r="G31" s="3" t="s">
        <v>141</v>
      </c>
      <c r="H31" s="5" t="s">
        <v>142</v>
      </c>
      <c r="I31" s="2" t="s">
        <v>19</v>
      </c>
      <c r="J31" s="3" t="s">
        <v>111</v>
      </c>
      <c r="K31" s="3" t="s">
        <v>21</v>
      </c>
      <c r="L31" s="3" t="s">
        <v>2516</v>
      </c>
    </row>
    <row r="32" spans="1:12" s="1" customFormat="1" ht="14.25" thickBot="1" x14ac:dyDescent="0.3">
      <c r="A32" s="60" t="s">
        <v>122</v>
      </c>
      <c r="B32" s="61" t="s">
        <v>13</v>
      </c>
      <c r="C32" s="107">
        <v>52997991</v>
      </c>
      <c r="D32" s="61" t="s">
        <v>143</v>
      </c>
      <c r="E32" s="61" t="s">
        <v>15</v>
      </c>
      <c r="F32" s="61" t="s">
        <v>52</v>
      </c>
      <c r="G32" s="61" t="s">
        <v>144</v>
      </c>
      <c r="H32" s="62" t="s">
        <v>145</v>
      </c>
      <c r="I32" s="60" t="s">
        <v>19</v>
      </c>
      <c r="J32" s="61" t="s">
        <v>111</v>
      </c>
      <c r="K32" s="61" t="s">
        <v>146</v>
      </c>
      <c r="L32" s="109" t="s">
        <v>958</v>
      </c>
    </row>
    <row r="33" spans="1:12" s="1" customFormat="1" ht="15" thickTop="1" thickBot="1" x14ac:dyDescent="0.3">
      <c r="A33" s="64" t="s">
        <v>122</v>
      </c>
      <c r="B33" s="125" t="s">
        <v>13</v>
      </c>
      <c r="C33" s="126">
        <v>24717161</v>
      </c>
      <c r="D33" s="125" t="s">
        <v>81</v>
      </c>
      <c r="E33" s="125"/>
      <c r="F33" s="125" t="s">
        <v>147</v>
      </c>
      <c r="G33" s="125" t="s">
        <v>148</v>
      </c>
      <c r="H33" s="127" t="s">
        <v>149</v>
      </c>
      <c r="I33" s="64" t="s">
        <v>49</v>
      </c>
      <c r="J33" s="125" t="s">
        <v>71</v>
      </c>
      <c r="K33" s="125" t="s">
        <v>27</v>
      </c>
      <c r="L33" s="125" t="s">
        <v>2518</v>
      </c>
    </row>
    <row r="34" spans="1:12" s="1" customFormat="1" ht="15" thickTop="1" thickBot="1" x14ac:dyDescent="0.3">
      <c r="A34" s="112" t="s">
        <v>122</v>
      </c>
      <c r="B34" s="113" t="s">
        <v>13</v>
      </c>
      <c r="C34" s="114">
        <v>53001011</v>
      </c>
      <c r="D34" s="113" t="s">
        <v>150</v>
      </c>
      <c r="E34" s="113" t="s">
        <v>151</v>
      </c>
      <c r="F34" s="113" t="s">
        <v>152</v>
      </c>
      <c r="G34" s="113" t="s">
        <v>130</v>
      </c>
      <c r="H34" s="115" t="s">
        <v>153</v>
      </c>
      <c r="I34" s="116" t="s">
        <v>34</v>
      </c>
      <c r="J34" s="113" t="s">
        <v>154</v>
      </c>
      <c r="K34" s="113" t="s">
        <v>27</v>
      </c>
      <c r="L34" s="113" t="s">
        <v>2518</v>
      </c>
    </row>
    <row r="35" spans="1:12" s="1" customFormat="1" ht="15" thickTop="1" thickBot="1" x14ac:dyDescent="0.3">
      <c r="A35" s="64" t="s">
        <v>122</v>
      </c>
      <c r="B35" s="125" t="s">
        <v>155</v>
      </c>
      <c r="C35" s="126">
        <v>16929435</v>
      </c>
      <c r="D35" s="125" t="s">
        <v>156</v>
      </c>
      <c r="E35" s="125"/>
      <c r="F35" s="125" t="s">
        <v>157</v>
      </c>
      <c r="G35" s="125" t="s">
        <v>158</v>
      </c>
      <c r="H35" s="127" t="s">
        <v>159</v>
      </c>
      <c r="I35" s="64" t="s">
        <v>49</v>
      </c>
      <c r="J35" s="125"/>
      <c r="K35" s="125" t="s">
        <v>21</v>
      </c>
      <c r="L35" s="125" t="s">
        <v>2516</v>
      </c>
    </row>
    <row r="36" spans="1:12" s="1" customFormat="1" ht="15" thickTop="1" thickBot="1" x14ac:dyDescent="0.3">
      <c r="A36" s="64" t="s">
        <v>122</v>
      </c>
      <c r="B36" s="125" t="s">
        <v>155</v>
      </c>
      <c r="C36" s="126">
        <v>17922742</v>
      </c>
      <c r="D36" s="125" t="s">
        <v>112</v>
      </c>
      <c r="E36" s="125" t="s">
        <v>160</v>
      </c>
      <c r="F36" s="125" t="s">
        <v>161</v>
      </c>
      <c r="G36" s="125" t="s">
        <v>162</v>
      </c>
      <c r="H36" s="127" t="s">
        <v>163</v>
      </c>
      <c r="I36" s="64" t="s">
        <v>49</v>
      </c>
      <c r="J36" s="125"/>
      <c r="K36" s="125" t="s">
        <v>21</v>
      </c>
      <c r="L36" s="125" t="s">
        <v>2516</v>
      </c>
    </row>
    <row r="37" spans="1:12" s="1" customFormat="1" ht="15" thickTop="1" thickBot="1" x14ac:dyDescent="0.3">
      <c r="A37" s="64" t="s">
        <v>122</v>
      </c>
      <c r="B37" s="125" t="s">
        <v>13</v>
      </c>
      <c r="C37" s="126">
        <v>52646571</v>
      </c>
      <c r="D37" s="125" t="s">
        <v>164</v>
      </c>
      <c r="E37" s="125"/>
      <c r="F37" s="125" t="s">
        <v>165</v>
      </c>
      <c r="G37" s="125" t="s">
        <v>166</v>
      </c>
      <c r="H37" s="127" t="s">
        <v>167</v>
      </c>
      <c r="I37" s="64" t="s">
        <v>49</v>
      </c>
      <c r="J37" s="125"/>
      <c r="K37" s="125" t="s">
        <v>27</v>
      </c>
      <c r="L37" s="125" t="s">
        <v>2518</v>
      </c>
    </row>
    <row r="38" spans="1:12" s="1" customFormat="1" ht="15" thickTop="1" thickBot="1" x14ac:dyDescent="0.3">
      <c r="A38" s="64" t="s">
        <v>122</v>
      </c>
      <c r="B38" s="125" t="s">
        <v>13</v>
      </c>
      <c r="C38" s="126">
        <v>9726392</v>
      </c>
      <c r="D38" s="125" t="s">
        <v>168</v>
      </c>
      <c r="E38" s="125"/>
      <c r="F38" s="125" t="s">
        <v>169</v>
      </c>
      <c r="G38" s="125" t="s">
        <v>170</v>
      </c>
      <c r="H38" s="127" t="s">
        <v>171</v>
      </c>
      <c r="I38" s="64" t="s">
        <v>49</v>
      </c>
      <c r="J38" s="125"/>
      <c r="K38" s="125" t="s">
        <v>27</v>
      </c>
      <c r="L38" s="125" t="s">
        <v>2518</v>
      </c>
    </row>
    <row r="39" spans="1:12" s="1" customFormat="1" ht="14.25" thickTop="1" x14ac:dyDescent="0.25">
      <c r="A39" s="141">
        <v>2013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</row>
    <row r="40" spans="1:12" s="1" customFormat="1" x14ac:dyDescent="0.25">
      <c r="A40" s="2" t="s">
        <v>172</v>
      </c>
      <c r="B40" s="3" t="s">
        <v>13</v>
      </c>
      <c r="C40" s="4">
        <v>1015427393</v>
      </c>
      <c r="D40" s="3" t="s">
        <v>173</v>
      </c>
      <c r="E40" s="3" t="s">
        <v>174</v>
      </c>
      <c r="F40" s="3" t="s">
        <v>175</v>
      </c>
      <c r="G40" s="3" t="s">
        <v>176</v>
      </c>
      <c r="H40" s="5" t="s">
        <v>177</v>
      </c>
      <c r="I40" s="2" t="s">
        <v>19</v>
      </c>
      <c r="J40" s="3" t="s">
        <v>111</v>
      </c>
      <c r="K40" s="3" t="s">
        <v>21</v>
      </c>
      <c r="L40" s="11" t="s">
        <v>958</v>
      </c>
    </row>
    <row r="41" spans="1:12" s="1" customFormat="1" x14ac:dyDescent="0.25">
      <c r="A41" s="2" t="s">
        <v>172</v>
      </c>
      <c r="B41" s="3" t="s">
        <v>13</v>
      </c>
      <c r="C41" s="4">
        <v>103243577</v>
      </c>
      <c r="D41" s="3" t="s">
        <v>102</v>
      </c>
      <c r="E41" s="3" t="s">
        <v>178</v>
      </c>
      <c r="F41" s="3" t="s">
        <v>179</v>
      </c>
      <c r="G41" s="3" t="s">
        <v>180</v>
      </c>
      <c r="H41" s="5" t="s">
        <v>181</v>
      </c>
      <c r="I41" s="2" t="s">
        <v>19</v>
      </c>
      <c r="J41" s="3" t="s">
        <v>111</v>
      </c>
      <c r="K41" s="3" t="s">
        <v>27</v>
      </c>
      <c r="L41" s="3" t="s">
        <v>2518</v>
      </c>
    </row>
    <row r="42" spans="1:12" s="1" customFormat="1" x14ac:dyDescent="0.25">
      <c r="A42" s="2" t="s">
        <v>172</v>
      </c>
      <c r="B42" s="3" t="s">
        <v>13</v>
      </c>
      <c r="C42" s="4">
        <v>1019068411</v>
      </c>
      <c r="D42" s="3" t="s">
        <v>182</v>
      </c>
      <c r="E42" s="3" t="s">
        <v>112</v>
      </c>
      <c r="F42" s="3" t="s">
        <v>183</v>
      </c>
      <c r="G42" s="3" t="s">
        <v>184</v>
      </c>
      <c r="H42" s="5" t="s">
        <v>185</v>
      </c>
      <c r="I42" s="2" t="s">
        <v>19</v>
      </c>
      <c r="J42" s="3" t="s">
        <v>111</v>
      </c>
      <c r="K42" s="3" t="s">
        <v>21</v>
      </c>
      <c r="L42" s="3" t="s">
        <v>2517</v>
      </c>
    </row>
    <row r="43" spans="1:12" s="1" customFormat="1" x14ac:dyDescent="0.25">
      <c r="A43" s="2" t="s">
        <v>172</v>
      </c>
      <c r="B43" s="3" t="s">
        <v>13</v>
      </c>
      <c r="C43" s="4">
        <v>1018413697</v>
      </c>
      <c r="D43" s="3" t="s">
        <v>186</v>
      </c>
      <c r="E43" s="3" t="s">
        <v>187</v>
      </c>
      <c r="F43" s="3" t="s">
        <v>188</v>
      </c>
      <c r="G43" s="3" t="s">
        <v>189</v>
      </c>
      <c r="H43" s="5" t="s">
        <v>190</v>
      </c>
      <c r="I43" s="2" t="s">
        <v>85</v>
      </c>
      <c r="J43" s="3" t="s">
        <v>191</v>
      </c>
      <c r="K43" s="3" t="s">
        <v>27</v>
      </c>
      <c r="L43" s="3" t="s">
        <v>2517</v>
      </c>
    </row>
    <row r="44" spans="1:12" s="1" customFormat="1" x14ac:dyDescent="0.25">
      <c r="A44" s="2" t="s">
        <v>172</v>
      </c>
      <c r="B44" s="3" t="s">
        <v>13</v>
      </c>
      <c r="C44" s="4">
        <v>1016019940</v>
      </c>
      <c r="D44" s="3" t="s">
        <v>192</v>
      </c>
      <c r="E44" s="3" t="s">
        <v>117</v>
      </c>
      <c r="F44" s="3" t="s">
        <v>193</v>
      </c>
      <c r="G44" s="3" t="s">
        <v>194</v>
      </c>
      <c r="H44" s="5" t="s">
        <v>195</v>
      </c>
      <c r="I44" s="2" t="s">
        <v>85</v>
      </c>
      <c r="J44" s="3" t="s">
        <v>196</v>
      </c>
      <c r="K44" s="3" t="s">
        <v>27</v>
      </c>
      <c r="L44" s="3" t="s">
        <v>2518</v>
      </c>
    </row>
    <row r="45" spans="1:12" s="1" customFormat="1" x14ac:dyDescent="0.25">
      <c r="A45" s="2" t="s">
        <v>172</v>
      </c>
      <c r="B45" s="3" t="s">
        <v>13</v>
      </c>
      <c r="C45" s="4">
        <v>1026566068</v>
      </c>
      <c r="D45" s="3" t="s">
        <v>197</v>
      </c>
      <c r="E45" s="3" t="s">
        <v>198</v>
      </c>
      <c r="F45" s="3" t="s">
        <v>199</v>
      </c>
      <c r="G45" s="3" t="s">
        <v>200</v>
      </c>
      <c r="H45" s="5" t="s">
        <v>201</v>
      </c>
      <c r="I45" s="6" t="s">
        <v>202</v>
      </c>
      <c r="J45" s="3" t="s">
        <v>203</v>
      </c>
      <c r="K45" s="3" t="s">
        <v>21</v>
      </c>
      <c r="L45" s="3" t="s">
        <v>2517</v>
      </c>
    </row>
    <row r="46" spans="1:12" s="1" customFormat="1" x14ac:dyDescent="0.25">
      <c r="A46" s="2" t="s">
        <v>172</v>
      </c>
      <c r="B46" s="3" t="s">
        <v>13</v>
      </c>
      <c r="C46" s="4">
        <v>1026560268</v>
      </c>
      <c r="D46" s="3" t="s">
        <v>87</v>
      </c>
      <c r="E46" s="3" t="s">
        <v>88</v>
      </c>
      <c r="F46" s="3" t="s">
        <v>204</v>
      </c>
      <c r="G46" s="3" t="s">
        <v>52</v>
      </c>
      <c r="H46" s="5" t="s">
        <v>205</v>
      </c>
      <c r="I46" s="2" t="s">
        <v>85</v>
      </c>
      <c r="J46" s="3" t="s">
        <v>191</v>
      </c>
      <c r="K46" s="3" t="s">
        <v>27</v>
      </c>
      <c r="L46" s="3" t="s">
        <v>2517</v>
      </c>
    </row>
    <row r="47" spans="1:12" s="1" customFormat="1" x14ac:dyDescent="0.25">
      <c r="A47" s="2" t="s">
        <v>172</v>
      </c>
      <c r="B47" s="3" t="s">
        <v>13</v>
      </c>
      <c r="C47" s="4">
        <v>1013613066</v>
      </c>
      <c r="D47" s="3" t="s">
        <v>143</v>
      </c>
      <c r="E47" s="3" t="s">
        <v>15</v>
      </c>
      <c r="F47" s="3" t="s">
        <v>175</v>
      </c>
      <c r="G47" s="3" t="s">
        <v>99</v>
      </c>
      <c r="H47" s="5" t="s">
        <v>206</v>
      </c>
      <c r="I47" s="2" t="s">
        <v>19</v>
      </c>
      <c r="J47" s="3" t="s">
        <v>111</v>
      </c>
      <c r="K47" s="3" t="s">
        <v>21</v>
      </c>
      <c r="L47" s="3" t="s">
        <v>2517</v>
      </c>
    </row>
    <row r="48" spans="1:12" s="1" customFormat="1" ht="14.25" thickBot="1" x14ac:dyDescent="0.3">
      <c r="A48" s="60" t="s">
        <v>172</v>
      </c>
      <c r="B48" s="61" t="s">
        <v>155</v>
      </c>
      <c r="C48" s="107">
        <v>365104</v>
      </c>
      <c r="D48" s="61" t="s">
        <v>207</v>
      </c>
      <c r="E48" s="61" t="s">
        <v>29</v>
      </c>
      <c r="F48" s="61" t="s">
        <v>208</v>
      </c>
      <c r="G48" s="61" t="s">
        <v>209</v>
      </c>
      <c r="H48" s="62" t="s">
        <v>210</v>
      </c>
      <c r="I48" s="60" t="s">
        <v>19</v>
      </c>
      <c r="J48" s="61" t="s">
        <v>111</v>
      </c>
      <c r="K48" s="110" t="s">
        <v>211</v>
      </c>
      <c r="L48" s="61" t="s">
        <v>2517</v>
      </c>
    </row>
    <row r="49" spans="1:12" s="1" customFormat="1" ht="15" thickTop="1" thickBot="1" x14ac:dyDescent="0.3">
      <c r="A49" s="64" t="s">
        <v>172</v>
      </c>
      <c r="B49" s="125" t="s">
        <v>13</v>
      </c>
      <c r="C49" s="126">
        <v>1136882388</v>
      </c>
      <c r="D49" s="125" t="s">
        <v>212</v>
      </c>
      <c r="E49" s="125"/>
      <c r="F49" s="125" t="s">
        <v>213</v>
      </c>
      <c r="G49" s="125" t="s">
        <v>214</v>
      </c>
      <c r="H49" s="127" t="s">
        <v>215</v>
      </c>
      <c r="I49" s="64" t="s">
        <v>49</v>
      </c>
      <c r="J49" s="125" t="s">
        <v>216</v>
      </c>
      <c r="K49" s="68" t="s">
        <v>1257</v>
      </c>
      <c r="L49" s="128" t="s">
        <v>958</v>
      </c>
    </row>
    <row r="50" spans="1:12" s="1" customFormat="1" ht="14.25" thickTop="1" x14ac:dyDescent="0.25">
      <c r="A50" s="117" t="s">
        <v>172</v>
      </c>
      <c r="B50" s="118" t="s">
        <v>13</v>
      </c>
      <c r="C50" s="119">
        <v>1075244651</v>
      </c>
      <c r="D50" s="118" t="s">
        <v>217</v>
      </c>
      <c r="E50" s="118" t="s">
        <v>15</v>
      </c>
      <c r="F50" s="118" t="s">
        <v>46</v>
      </c>
      <c r="G50" s="118" t="s">
        <v>218</v>
      </c>
      <c r="H50" s="120" t="s">
        <v>219</v>
      </c>
      <c r="I50" s="117" t="s">
        <v>55</v>
      </c>
      <c r="J50" s="118" t="s">
        <v>220</v>
      </c>
      <c r="K50" s="118" t="s">
        <v>21</v>
      </c>
      <c r="L50" s="118" t="s">
        <v>2517</v>
      </c>
    </row>
    <row r="51" spans="1:12" s="1" customFormat="1" ht="14.25" thickBot="1" x14ac:dyDescent="0.3">
      <c r="A51" s="60" t="s">
        <v>221</v>
      </c>
      <c r="B51" s="61" t="s">
        <v>13</v>
      </c>
      <c r="C51" s="107">
        <v>1054678107</v>
      </c>
      <c r="D51" s="61" t="s">
        <v>125</v>
      </c>
      <c r="E51" s="61" t="s">
        <v>135</v>
      </c>
      <c r="F51" s="61" t="s">
        <v>222</v>
      </c>
      <c r="G51" s="61" t="s">
        <v>204</v>
      </c>
      <c r="H51" s="62" t="s">
        <v>223</v>
      </c>
      <c r="I51" s="108" t="s">
        <v>34</v>
      </c>
      <c r="J51" s="61" t="s">
        <v>154</v>
      </c>
      <c r="K51" s="61" t="s">
        <v>27</v>
      </c>
      <c r="L51" s="61" t="s">
        <v>2518</v>
      </c>
    </row>
    <row r="52" spans="1:12" s="1" customFormat="1" ht="15" thickTop="1" thickBot="1" x14ac:dyDescent="0.3">
      <c r="A52" s="64" t="s">
        <v>221</v>
      </c>
      <c r="B52" s="125" t="s">
        <v>13</v>
      </c>
      <c r="C52" s="126">
        <v>1020744133</v>
      </c>
      <c r="D52" s="125" t="s">
        <v>29</v>
      </c>
      <c r="E52" s="125"/>
      <c r="F52" s="125" t="s">
        <v>52</v>
      </c>
      <c r="G52" s="125" t="s">
        <v>224</v>
      </c>
      <c r="H52" s="127" t="s">
        <v>225</v>
      </c>
      <c r="I52" s="64" t="s">
        <v>49</v>
      </c>
      <c r="J52" s="125" t="s">
        <v>71</v>
      </c>
      <c r="K52" s="125" t="s">
        <v>27</v>
      </c>
      <c r="L52" s="125" t="s">
        <v>2518</v>
      </c>
    </row>
    <row r="53" spans="1:12" s="1" customFormat="1" ht="14.25" thickTop="1" x14ac:dyDescent="0.25">
      <c r="A53" s="117" t="s">
        <v>221</v>
      </c>
      <c r="B53" s="118" t="s">
        <v>13</v>
      </c>
      <c r="C53" s="119">
        <v>1020747718</v>
      </c>
      <c r="D53" s="118" t="s">
        <v>102</v>
      </c>
      <c r="E53" s="118" t="s">
        <v>226</v>
      </c>
      <c r="F53" s="118" t="s">
        <v>227</v>
      </c>
      <c r="G53" s="118" t="s">
        <v>228</v>
      </c>
      <c r="H53" s="120" t="s">
        <v>229</v>
      </c>
      <c r="I53" s="121" t="s">
        <v>34</v>
      </c>
      <c r="J53" s="118" t="s">
        <v>154</v>
      </c>
      <c r="K53" s="118" t="s">
        <v>27</v>
      </c>
      <c r="L53" s="118" t="s">
        <v>2518</v>
      </c>
    </row>
    <row r="54" spans="1:12" s="1" customFormat="1" x14ac:dyDescent="0.25">
      <c r="A54" s="2" t="s">
        <v>221</v>
      </c>
      <c r="B54" s="3" t="s">
        <v>13</v>
      </c>
      <c r="C54" s="4">
        <v>1019037151</v>
      </c>
      <c r="D54" s="3" t="s">
        <v>230</v>
      </c>
      <c r="E54" s="3" t="s">
        <v>231</v>
      </c>
      <c r="F54" s="3" t="s">
        <v>204</v>
      </c>
      <c r="G54" s="3" t="s">
        <v>232</v>
      </c>
      <c r="H54" s="5" t="s">
        <v>233</v>
      </c>
      <c r="I54" s="2" t="s">
        <v>234</v>
      </c>
      <c r="J54" s="3" t="s">
        <v>235</v>
      </c>
      <c r="K54" s="10" t="s">
        <v>211</v>
      </c>
      <c r="L54" s="3" t="s">
        <v>2517</v>
      </c>
    </row>
    <row r="55" spans="1:12" s="1" customFormat="1" x14ac:dyDescent="0.25">
      <c r="A55" s="2" t="s">
        <v>221</v>
      </c>
      <c r="B55" s="3" t="s">
        <v>13</v>
      </c>
      <c r="C55" s="4">
        <v>80201249</v>
      </c>
      <c r="D55" s="3" t="s">
        <v>139</v>
      </c>
      <c r="E55" s="3" t="s">
        <v>236</v>
      </c>
      <c r="F55" s="3" t="s">
        <v>237</v>
      </c>
      <c r="G55" s="3" t="s">
        <v>238</v>
      </c>
      <c r="H55" s="5" t="s">
        <v>239</v>
      </c>
      <c r="I55" s="2" t="s">
        <v>55</v>
      </c>
      <c r="J55" s="3" t="s">
        <v>56</v>
      </c>
      <c r="K55" s="3" t="s">
        <v>27</v>
      </c>
      <c r="L55" s="3" t="s">
        <v>2518</v>
      </c>
    </row>
    <row r="56" spans="1:12" s="1" customFormat="1" x14ac:dyDescent="0.25">
      <c r="A56" s="2" t="s">
        <v>221</v>
      </c>
      <c r="B56" s="3" t="s">
        <v>13</v>
      </c>
      <c r="C56" s="4">
        <v>96020304020</v>
      </c>
      <c r="D56" s="3" t="s">
        <v>198</v>
      </c>
      <c r="E56" s="3" t="s">
        <v>240</v>
      </c>
      <c r="F56" s="3" t="s">
        <v>241</v>
      </c>
      <c r="G56" s="3" t="s">
        <v>242</v>
      </c>
      <c r="H56" s="5" t="s">
        <v>243</v>
      </c>
      <c r="I56" s="2" t="s">
        <v>244</v>
      </c>
      <c r="J56" s="3" t="s">
        <v>245</v>
      </c>
      <c r="K56" s="10" t="s">
        <v>1257</v>
      </c>
      <c r="L56" s="3" t="s">
        <v>2263</v>
      </c>
    </row>
    <row r="57" spans="1:12" s="1" customFormat="1" x14ac:dyDescent="0.25">
      <c r="A57" s="2" t="s">
        <v>221</v>
      </c>
      <c r="B57" s="3" t="s">
        <v>13</v>
      </c>
      <c r="C57" s="4">
        <v>1020808875</v>
      </c>
      <c r="D57" s="3" t="s">
        <v>246</v>
      </c>
      <c r="E57" s="3"/>
      <c r="F57" s="3" t="s">
        <v>247</v>
      </c>
      <c r="G57" s="3" t="s">
        <v>113</v>
      </c>
      <c r="H57" s="5" t="s">
        <v>248</v>
      </c>
      <c r="I57" s="2" t="s">
        <v>244</v>
      </c>
      <c r="J57" s="3" t="s">
        <v>245</v>
      </c>
      <c r="K57" s="10" t="s">
        <v>1257</v>
      </c>
      <c r="L57" s="3" t="s">
        <v>2263</v>
      </c>
    </row>
    <row r="58" spans="1:12" s="1" customFormat="1" x14ac:dyDescent="0.25">
      <c r="A58" s="2" t="s">
        <v>221</v>
      </c>
      <c r="B58" s="3" t="s">
        <v>13</v>
      </c>
      <c r="C58" s="4">
        <v>1072666270</v>
      </c>
      <c r="D58" s="3" t="s">
        <v>249</v>
      </c>
      <c r="E58" s="3" t="s">
        <v>250</v>
      </c>
      <c r="F58" s="3" t="s">
        <v>251</v>
      </c>
      <c r="G58" s="3" t="s">
        <v>24</v>
      </c>
      <c r="H58" s="5" t="s">
        <v>252</v>
      </c>
      <c r="I58" s="2" t="s">
        <v>244</v>
      </c>
      <c r="J58" s="3" t="s">
        <v>245</v>
      </c>
      <c r="K58" s="10" t="s">
        <v>1257</v>
      </c>
      <c r="L58" s="3" t="s">
        <v>2263</v>
      </c>
    </row>
    <row r="59" spans="1:12" s="1" customFormat="1" x14ac:dyDescent="0.25">
      <c r="A59" s="2" t="s">
        <v>221</v>
      </c>
      <c r="B59" s="3" t="s">
        <v>13</v>
      </c>
      <c r="C59" s="4">
        <v>1022361727</v>
      </c>
      <c r="D59" s="3" t="s">
        <v>253</v>
      </c>
      <c r="E59" s="3" t="s">
        <v>51</v>
      </c>
      <c r="F59" s="3" t="s">
        <v>254</v>
      </c>
      <c r="G59" s="3" t="s">
        <v>255</v>
      </c>
      <c r="H59" s="5" t="s">
        <v>256</v>
      </c>
      <c r="I59" s="2" t="s">
        <v>244</v>
      </c>
      <c r="J59" s="3" t="s">
        <v>245</v>
      </c>
      <c r="K59" s="10" t="s">
        <v>1257</v>
      </c>
      <c r="L59" s="3" t="s">
        <v>2263</v>
      </c>
    </row>
    <row r="60" spans="1:12" s="1" customFormat="1" x14ac:dyDescent="0.25">
      <c r="A60" s="2" t="s">
        <v>221</v>
      </c>
      <c r="B60" s="3" t="s">
        <v>13</v>
      </c>
      <c r="C60" s="4">
        <v>1020766607</v>
      </c>
      <c r="D60" s="3" t="s">
        <v>257</v>
      </c>
      <c r="E60" s="3"/>
      <c r="F60" s="3" t="s">
        <v>258</v>
      </c>
      <c r="G60" s="3" t="s">
        <v>259</v>
      </c>
      <c r="H60" s="5" t="s">
        <v>260</v>
      </c>
      <c r="I60" s="2" t="s">
        <v>244</v>
      </c>
      <c r="J60" s="3" t="s">
        <v>245</v>
      </c>
      <c r="K60" s="10" t="s">
        <v>1257</v>
      </c>
      <c r="L60" s="3" t="s">
        <v>2263</v>
      </c>
    </row>
    <row r="61" spans="1:12" s="1" customFormat="1" x14ac:dyDescent="0.25">
      <c r="A61" s="2" t="s">
        <v>221</v>
      </c>
      <c r="B61" s="3" t="s">
        <v>13</v>
      </c>
      <c r="C61" s="4">
        <v>1214727460</v>
      </c>
      <c r="D61" s="3" t="s">
        <v>261</v>
      </c>
      <c r="E61" s="3"/>
      <c r="F61" s="3" t="s">
        <v>262</v>
      </c>
      <c r="G61" s="3" t="s">
        <v>152</v>
      </c>
      <c r="H61" s="5" t="s">
        <v>263</v>
      </c>
      <c r="I61" s="2" t="s">
        <v>244</v>
      </c>
      <c r="J61" s="3" t="s">
        <v>245</v>
      </c>
      <c r="K61" s="10" t="s">
        <v>1257</v>
      </c>
      <c r="L61" s="3" t="s">
        <v>2263</v>
      </c>
    </row>
    <row r="62" spans="1:12" s="1" customFormat="1" x14ac:dyDescent="0.25">
      <c r="A62" s="2" t="s">
        <v>221</v>
      </c>
      <c r="B62" s="3" t="s">
        <v>13</v>
      </c>
      <c r="C62" s="4">
        <v>1016074301</v>
      </c>
      <c r="D62" s="3" t="s">
        <v>264</v>
      </c>
      <c r="E62" s="3"/>
      <c r="F62" s="3" t="s">
        <v>265</v>
      </c>
      <c r="G62" s="3" t="s">
        <v>266</v>
      </c>
      <c r="H62" s="5" t="s">
        <v>267</v>
      </c>
      <c r="I62" s="2" t="s">
        <v>244</v>
      </c>
      <c r="J62" s="3" t="s">
        <v>245</v>
      </c>
      <c r="K62" s="10" t="s">
        <v>1257</v>
      </c>
      <c r="L62" s="3" t="s">
        <v>2263</v>
      </c>
    </row>
    <row r="63" spans="1:12" s="1" customFormat="1" x14ac:dyDescent="0.25">
      <c r="A63" s="2" t="s">
        <v>221</v>
      </c>
      <c r="B63" s="3" t="s">
        <v>13</v>
      </c>
      <c r="C63" s="4">
        <v>1026567396</v>
      </c>
      <c r="D63" s="3" t="s">
        <v>268</v>
      </c>
      <c r="E63" s="3" t="s">
        <v>269</v>
      </c>
      <c r="F63" s="3" t="s">
        <v>270</v>
      </c>
      <c r="G63" s="3" t="s">
        <v>271</v>
      </c>
      <c r="H63" s="5" t="s">
        <v>272</v>
      </c>
      <c r="I63" s="2" t="s">
        <v>244</v>
      </c>
      <c r="J63" s="3" t="s">
        <v>245</v>
      </c>
      <c r="K63" s="10" t="s">
        <v>1257</v>
      </c>
      <c r="L63" s="3" t="s">
        <v>2263</v>
      </c>
    </row>
    <row r="64" spans="1:12" s="1" customFormat="1" x14ac:dyDescent="0.25">
      <c r="A64" s="2" t="s">
        <v>221</v>
      </c>
      <c r="B64" s="3" t="s">
        <v>13</v>
      </c>
      <c r="C64" s="4">
        <v>1136885188</v>
      </c>
      <c r="D64" s="3" t="s">
        <v>273</v>
      </c>
      <c r="E64" s="3" t="s">
        <v>274</v>
      </c>
      <c r="F64" s="3" t="s">
        <v>194</v>
      </c>
      <c r="G64" s="3" t="s">
        <v>275</v>
      </c>
      <c r="H64" s="5" t="s">
        <v>276</v>
      </c>
      <c r="I64" s="2" t="s">
        <v>244</v>
      </c>
      <c r="J64" s="3" t="s">
        <v>245</v>
      </c>
      <c r="K64" s="10" t="s">
        <v>1257</v>
      </c>
      <c r="L64" s="3" t="s">
        <v>2263</v>
      </c>
    </row>
    <row r="65" spans="1:12" s="1" customFormat="1" x14ac:dyDescent="0.25">
      <c r="A65" s="2" t="s">
        <v>221</v>
      </c>
      <c r="B65" s="3" t="s">
        <v>13</v>
      </c>
      <c r="C65" s="4">
        <v>1020786097</v>
      </c>
      <c r="D65" s="3" t="s">
        <v>88</v>
      </c>
      <c r="E65" s="3"/>
      <c r="F65" s="3" t="s">
        <v>277</v>
      </c>
      <c r="G65" s="3" t="s">
        <v>278</v>
      </c>
      <c r="H65" s="5" t="s">
        <v>279</v>
      </c>
      <c r="I65" s="2" t="s">
        <v>244</v>
      </c>
      <c r="J65" s="3" t="s">
        <v>245</v>
      </c>
      <c r="K65" s="10" t="s">
        <v>1257</v>
      </c>
      <c r="L65" s="3" t="s">
        <v>2263</v>
      </c>
    </row>
    <row r="66" spans="1:12" s="1" customFormat="1" x14ac:dyDescent="0.25">
      <c r="A66" s="2" t="s">
        <v>221</v>
      </c>
      <c r="B66" s="3" t="s">
        <v>13</v>
      </c>
      <c r="C66" s="4"/>
      <c r="D66" s="3" t="s">
        <v>280</v>
      </c>
      <c r="E66" s="3" t="s">
        <v>281</v>
      </c>
      <c r="F66" s="3" t="s">
        <v>282</v>
      </c>
      <c r="G66" s="3" t="s">
        <v>283</v>
      </c>
      <c r="H66" s="5" t="s">
        <v>284</v>
      </c>
      <c r="I66" s="2" t="s">
        <v>244</v>
      </c>
      <c r="J66" s="3" t="s">
        <v>245</v>
      </c>
      <c r="K66" s="10" t="s">
        <v>1257</v>
      </c>
      <c r="L66" s="3" t="s">
        <v>2263</v>
      </c>
    </row>
    <row r="67" spans="1:12" s="1" customFormat="1" x14ac:dyDescent="0.25">
      <c r="A67" s="2" t="s">
        <v>221</v>
      </c>
      <c r="B67" s="3" t="s">
        <v>13</v>
      </c>
      <c r="C67" s="4">
        <v>1018446569</v>
      </c>
      <c r="D67" s="3" t="s">
        <v>285</v>
      </c>
      <c r="E67" s="3" t="s">
        <v>30</v>
      </c>
      <c r="F67" s="3" t="s">
        <v>286</v>
      </c>
      <c r="G67" s="3" t="s">
        <v>99</v>
      </c>
      <c r="H67" s="5" t="s">
        <v>287</v>
      </c>
      <c r="I67" s="2" t="s">
        <v>244</v>
      </c>
      <c r="J67" s="3" t="s">
        <v>245</v>
      </c>
      <c r="K67" s="10" t="s">
        <v>1257</v>
      </c>
      <c r="L67" s="3" t="s">
        <v>2263</v>
      </c>
    </row>
    <row r="68" spans="1:12" s="1" customFormat="1" x14ac:dyDescent="0.25">
      <c r="A68" s="2" t="s">
        <v>221</v>
      </c>
      <c r="B68" s="3" t="s">
        <v>13</v>
      </c>
      <c r="C68" s="4">
        <v>1020742947</v>
      </c>
      <c r="D68" s="3" t="s">
        <v>139</v>
      </c>
      <c r="E68" s="3" t="s">
        <v>62</v>
      </c>
      <c r="F68" s="3" t="s">
        <v>52</v>
      </c>
      <c r="G68" s="3" t="s">
        <v>288</v>
      </c>
      <c r="H68" s="5" t="s">
        <v>289</v>
      </c>
      <c r="I68" s="2" t="s">
        <v>244</v>
      </c>
      <c r="J68" s="3" t="s">
        <v>245</v>
      </c>
      <c r="K68" s="10" t="s">
        <v>1257</v>
      </c>
      <c r="L68" s="3" t="s">
        <v>2263</v>
      </c>
    </row>
    <row r="69" spans="1:12" s="1" customFormat="1" x14ac:dyDescent="0.25">
      <c r="A69" s="2" t="s">
        <v>221</v>
      </c>
      <c r="B69" s="3" t="s">
        <v>13</v>
      </c>
      <c r="C69" s="4">
        <v>1020759735</v>
      </c>
      <c r="D69" s="3" t="s">
        <v>290</v>
      </c>
      <c r="E69" s="3" t="s">
        <v>291</v>
      </c>
      <c r="F69" s="3" t="s">
        <v>126</v>
      </c>
      <c r="G69" s="3" t="s">
        <v>292</v>
      </c>
      <c r="H69" s="5" t="s">
        <v>293</v>
      </c>
      <c r="I69" s="2" t="s">
        <v>244</v>
      </c>
      <c r="J69" s="3" t="s">
        <v>245</v>
      </c>
      <c r="K69" s="10" t="s">
        <v>1257</v>
      </c>
      <c r="L69" s="3" t="s">
        <v>2263</v>
      </c>
    </row>
    <row r="70" spans="1:12" s="1" customFormat="1" x14ac:dyDescent="0.25">
      <c r="A70" s="2" t="s">
        <v>221</v>
      </c>
      <c r="B70" s="3" t="s">
        <v>13</v>
      </c>
      <c r="C70" s="4">
        <v>1072648809</v>
      </c>
      <c r="D70" s="3" t="s">
        <v>294</v>
      </c>
      <c r="E70" s="3" t="s">
        <v>295</v>
      </c>
      <c r="F70" s="3" t="s">
        <v>296</v>
      </c>
      <c r="G70" s="3" t="s">
        <v>297</v>
      </c>
      <c r="H70" s="5" t="s">
        <v>298</v>
      </c>
      <c r="I70" s="2" t="s">
        <v>244</v>
      </c>
      <c r="J70" s="3" t="s">
        <v>245</v>
      </c>
      <c r="K70" s="10" t="s">
        <v>1257</v>
      </c>
      <c r="L70" s="3" t="s">
        <v>2263</v>
      </c>
    </row>
    <row r="71" spans="1:12" s="1" customFormat="1" x14ac:dyDescent="0.25">
      <c r="A71" s="2" t="s">
        <v>221</v>
      </c>
      <c r="B71" s="3" t="s">
        <v>13</v>
      </c>
      <c r="C71" s="4">
        <v>1032421687</v>
      </c>
      <c r="D71" s="3" t="s">
        <v>299</v>
      </c>
      <c r="E71" s="3" t="s">
        <v>300</v>
      </c>
      <c r="F71" s="3" t="s">
        <v>301</v>
      </c>
      <c r="G71" s="3" t="s">
        <v>302</v>
      </c>
      <c r="H71" s="5" t="s">
        <v>303</v>
      </c>
      <c r="I71" s="2" t="s">
        <v>244</v>
      </c>
      <c r="J71" s="3" t="s">
        <v>245</v>
      </c>
      <c r="K71" s="10" t="s">
        <v>1257</v>
      </c>
      <c r="L71" s="3" t="s">
        <v>2263</v>
      </c>
    </row>
    <row r="72" spans="1:12" s="1" customFormat="1" x14ac:dyDescent="0.25">
      <c r="A72" s="2" t="s">
        <v>221</v>
      </c>
      <c r="B72" s="3" t="s">
        <v>13</v>
      </c>
      <c r="C72" s="4">
        <v>53125006</v>
      </c>
      <c r="D72" s="3" t="s">
        <v>304</v>
      </c>
      <c r="E72" s="3" t="s">
        <v>305</v>
      </c>
      <c r="F72" s="3" t="s">
        <v>266</v>
      </c>
      <c r="G72" s="3" t="s">
        <v>179</v>
      </c>
      <c r="H72" s="5" t="s">
        <v>306</v>
      </c>
      <c r="I72" s="2" t="s">
        <v>244</v>
      </c>
      <c r="J72" s="3" t="s">
        <v>245</v>
      </c>
      <c r="K72" s="10" t="s">
        <v>1257</v>
      </c>
      <c r="L72" s="3" t="s">
        <v>2263</v>
      </c>
    </row>
    <row r="73" spans="1:12" s="1" customFormat="1" x14ac:dyDescent="0.25">
      <c r="A73" s="2" t="s">
        <v>221</v>
      </c>
      <c r="B73" s="3" t="s">
        <v>13</v>
      </c>
      <c r="C73" s="4">
        <v>1020789458</v>
      </c>
      <c r="D73" s="3" t="s">
        <v>307</v>
      </c>
      <c r="E73" s="3" t="s">
        <v>308</v>
      </c>
      <c r="F73" s="3" t="s">
        <v>309</v>
      </c>
      <c r="G73" s="3" t="s">
        <v>310</v>
      </c>
      <c r="H73" s="5" t="s">
        <v>311</v>
      </c>
      <c r="I73" s="2" t="s">
        <v>244</v>
      </c>
      <c r="J73" s="3" t="s">
        <v>245</v>
      </c>
      <c r="K73" s="10" t="s">
        <v>1257</v>
      </c>
      <c r="L73" s="3" t="s">
        <v>2263</v>
      </c>
    </row>
    <row r="74" spans="1:12" s="1" customFormat="1" x14ac:dyDescent="0.25">
      <c r="A74" s="2" t="s">
        <v>221</v>
      </c>
      <c r="B74" s="3" t="s">
        <v>13</v>
      </c>
      <c r="C74" s="4">
        <v>1020760839</v>
      </c>
      <c r="D74" s="3" t="s">
        <v>312</v>
      </c>
      <c r="E74" s="3"/>
      <c r="F74" s="3" t="s">
        <v>277</v>
      </c>
      <c r="G74" s="3" t="s">
        <v>68</v>
      </c>
      <c r="H74" s="5" t="s">
        <v>313</v>
      </c>
      <c r="I74" s="2" t="s">
        <v>244</v>
      </c>
      <c r="J74" s="3" t="s">
        <v>245</v>
      </c>
      <c r="K74" s="10" t="s">
        <v>1257</v>
      </c>
      <c r="L74" s="3" t="s">
        <v>2263</v>
      </c>
    </row>
    <row r="75" spans="1:12" s="1" customFormat="1" x14ac:dyDescent="0.25">
      <c r="A75" s="2" t="s">
        <v>221</v>
      </c>
      <c r="B75" s="3" t="s">
        <v>13</v>
      </c>
      <c r="C75" s="4">
        <v>1020768689</v>
      </c>
      <c r="D75" s="3" t="s">
        <v>314</v>
      </c>
      <c r="E75" s="3" t="s">
        <v>135</v>
      </c>
      <c r="F75" s="3" t="s">
        <v>315</v>
      </c>
      <c r="G75" s="3" t="s">
        <v>52</v>
      </c>
      <c r="H75" s="5" t="s">
        <v>316</v>
      </c>
      <c r="I75" s="2" t="s">
        <v>244</v>
      </c>
      <c r="J75" s="3" t="s">
        <v>245</v>
      </c>
      <c r="K75" s="10" t="s">
        <v>1257</v>
      </c>
      <c r="L75" s="3" t="s">
        <v>2263</v>
      </c>
    </row>
    <row r="76" spans="1:12" s="1" customFormat="1" x14ac:dyDescent="0.25">
      <c r="A76" s="2" t="s">
        <v>221</v>
      </c>
      <c r="B76" s="3" t="s">
        <v>13</v>
      </c>
      <c r="C76" s="4">
        <v>1024524128</v>
      </c>
      <c r="D76" s="3" t="s">
        <v>317</v>
      </c>
      <c r="E76" s="3" t="s">
        <v>318</v>
      </c>
      <c r="F76" s="3" t="s">
        <v>319</v>
      </c>
      <c r="G76" s="3" t="s">
        <v>320</v>
      </c>
      <c r="H76" s="5" t="s">
        <v>321</v>
      </c>
      <c r="I76" s="2" t="s">
        <v>244</v>
      </c>
      <c r="J76" s="3" t="s">
        <v>245</v>
      </c>
      <c r="K76" s="10" t="s">
        <v>1257</v>
      </c>
      <c r="L76" s="3" t="s">
        <v>2263</v>
      </c>
    </row>
    <row r="77" spans="1:12" s="1" customFormat="1" x14ac:dyDescent="0.25">
      <c r="A77" s="2" t="s">
        <v>221</v>
      </c>
      <c r="B77" s="3" t="s">
        <v>13</v>
      </c>
      <c r="C77" s="4">
        <v>1023893310</v>
      </c>
      <c r="D77" s="3" t="s">
        <v>322</v>
      </c>
      <c r="E77" s="3" t="s">
        <v>323</v>
      </c>
      <c r="F77" s="3" t="s">
        <v>31</v>
      </c>
      <c r="G77" s="3" t="s">
        <v>324</v>
      </c>
      <c r="H77" s="5" t="s">
        <v>325</v>
      </c>
      <c r="I77" s="2" t="s">
        <v>244</v>
      </c>
      <c r="J77" s="3" t="s">
        <v>245</v>
      </c>
      <c r="K77" s="10" t="s">
        <v>1257</v>
      </c>
      <c r="L77" s="3" t="s">
        <v>2263</v>
      </c>
    </row>
    <row r="78" spans="1:12" s="1" customFormat="1" x14ac:dyDescent="0.25">
      <c r="A78" s="2" t="s">
        <v>221</v>
      </c>
      <c r="B78" s="3" t="s">
        <v>13</v>
      </c>
      <c r="C78" s="4">
        <v>1016019039</v>
      </c>
      <c r="D78" s="3" t="s">
        <v>304</v>
      </c>
      <c r="E78" s="3" t="s">
        <v>326</v>
      </c>
      <c r="F78" s="3" t="s">
        <v>327</v>
      </c>
      <c r="G78" s="3" t="s">
        <v>265</v>
      </c>
      <c r="H78" s="5" t="s">
        <v>328</v>
      </c>
      <c r="I78" s="2" t="s">
        <v>244</v>
      </c>
      <c r="J78" s="3" t="s">
        <v>245</v>
      </c>
      <c r="K78" s="10" t="s">
        <v>1257</v>
      </c>
      <c r="L78" s="3" t="s">
        <v>2263</v>
      </c>
    </row>
    <row r="79" spans="1:12" s="1" customFormat="1" x14ac:dyDescent="0.25">
      <c r="A79" s="2" t="s">
        <v>221</v>
      </c>
      <c r="B79" s="3" t="s">
        <v>13</v>
      </c>
      <c r="C79" s="4">
        <v>1065612324</v>
      </c>
      <c r="D79" s="3" t="s">
        <v>329</v>
      </c>
      <c r="E79" s="3" t="s">
        <v>30</v>
      </c>
      <c r="F79" s="3" t="s">
        <v>330</v>
      </c>
      <c r="G79" s="3" t="s">
        <v>255</v>
      </c>
      <c r="H79" s="5" t="s">
        <v>331</v>
      </c>
      <c r="I79" s="2" t="s">
        <v>244</v>
      </c>
      <c r="J79" s="3" t="s">
        <v>245</v>
      </c>
      <c r="K79" s="10" t="s">
        <v>1257</v>
      </c>
      <c r="L79" s="3" t="s">
        <v>2263</v>
      </c>
    </row>
    <row r="80" spans="1:12" s="1" customFormat="1" x14ac:dyDescent="0.25">
      <c r="A80" s="2" t="s">
        <v>221</v>
      </c>
      <c r="B80" s="3" t="s">
        <v>13</v>
      </c>
      <c r="C80" s="4">
        <v>1026581886</v>
      </c>
      <c r="D80" s="3" t="s">
        <v>332</v>
      </c>
      <c r="E80" s="3" t="s">
        <v>240</v>
      </c>
      <c r="F80" s="3" t="s">
        <v>333</v>
      </c>
      <c r="G80" s="3" t="s">
        <v>334</v>
      </c>
      <c r="H80" s="5" t="s">
        <v>335</v>
      </c>
      <c r="I80" s="2" t="s">
        <v>244</v>
      </c>
      <c r="J80" s="3" t="s">
        <v>245</v>
      </c>
      <c r="K80" s="10" t="s">
        <v>1257</v>
      </c>
      <c r="L80" s="3" t="s">
        <v>2263</v>
      </c>
    </row>
    <row r="81" spans="1:12" s="1" customFormat="1" x14ac:dyDescent="0.25">
      <c r="A81" s="2" t="s">
        <v>221</v>
      </c>
      <c r="B81" s="3" t="s">
        <v>13</v>
      </c>
      <c r="C81" s="4">
        <v>1020782977</v>
      </c>
      <c r="D81" s="3" t="s">
        <v>336</v>
      </c>
      <c r="E81" s="3" t="s">
        <v>236</v>
      </c>
      <c r="F81" s="3" t="s">
        <v>23</v>
      </c>
      <c r="G81" s="3" t="s">
        <v>337</v>
      </c>
      <c r="H81" s="5" t="s">
        <v>338</v>
      </c>
      <c r="I81" s="2" t="s">
        <v>244</v>
      </c>
      <c r="J81" s="3" t="s">
        <v>245</v>
      </c>
      <c r="K81" s="10" t="s">
        <v>1257</v>
      </c>
      <c r="L81" s="3" t="s">
        <v>2263</v>
      </c>
    </row>
    <row r="82" spans="1:12" s="1" customFormat="1" x14ac:dyDescent="0.25">
      <c r="A82" s="2" t="s">
        <v>221</v>
      </c>
      <c r="B82" s="3" t="s">
        <v>13</v>
      </c>
      <c r="C82" s="4">
        <v>1020743007</v>
      </c>
      <c r="D82" s="3" t="s">
        <v>268</v>
      </c>
      <c r="E82" s="3" t="s">
        <v>339</v>
      </c>
      <c r="F82" s="3" t="s">
        <v>340</v>
      </c>
      <c r="G82" s="3" t="s">
        <v>341</v>
      </c>
      <c r="H82" s="5" t="s">
        <v>342</v>
      </c>
      <c r="I82" s="2" t="s">
        <v>244</v>
      </c>
      <c r="J82" s="3" t="s">
        <v>245</v>
      </c>
      <c r="K82" s="10" t="s">
        <v>1257</v>
      </c>
      <c r="L82" s="3" t="s">
        <v>2263</v>
      </c>
    </row>
    <row r="83" spans="1:12" s="1" customFormat="1" x14ac:dyDescent="0.25">
      <c r="A83" s="2" t="s">
        <v>221</v>
      </c>
      <c r="B83" s="3" t="s">
        <v>13</v>
      </c>
      <c r="C83" s="4">
        <v>1018441100</v>
      </c>
      <c r="D83" s="3" t="s">
        <v>139</v>
      </c>
      <c r="E83" s="3" t="s">
        <v>197</v>
      </c>
      <c r="F83" s="3" t="s">
        <v>343</v>
      </c>
      <c r="G83" s="3" t="s">
        <v>344</v>
      </c>
      <c r="H83" s="5" t="s">
        <v>345</v>
      </c>
      <c r="I83" s="2" t="s">
        <v>244</v>
      </c>
      <c r="J83" s="3" t="s">
        <v>245</v>
      </c>
      <c r="K83" s="10" t="s">
        <v>1257</v>
      </c>
      <c r="L83" s="3" t="s">
        <v>2263</v>
      </c>
    </row>
    <row r="84" spans="1:12" s="1" customFormat="1" x14ac:dyDescent="0.25">
      <c r="A84" s="2" t="s">
        <v>221</v>
      </c>
      <c r="B84" s="3" t="s">
        <v>13</v>
      </c>
      <c r="C84" s="4">
        <v>1075253405</v>
      </c>
      <c r="D84" s="3" t="s">
        <v>66</v>
      </c>
      <c r="E84" s="3" t="s">
        <v>67</v>
      </c>
      <c r="F84" s="3" t="s">
        <v>346</v>
      </c>
      <c r="G84" s="3" t="s">
        <v>347</v>
      </c>
      <c r="H84" s="5" t="s">
        <v>348</v>
      </c>
      <c r="I84" s="6" t="s">
        <v>34</v>
      </c>
      <c r="J84" s="3" t="s">
        <v>349</v>
      </c>
      <c r="K84" s="10" t="s">
        <v>1257</v>
      </c>
      <c r="L84" s="11" t="s">
        <v>958</v>
      </c>
    </row>
    <row r="85" spans="1:12" s="1" customFormat="1" x14ac:dyDescent="0.25">
      <c r="A85" s="2" t="s">
        <v>221</v>
      </c>
      <c r="B85" s="3" t="s">
        <v>13</v>
      </c>
      <c r="C85" s="4">
        <v>1015420514</v>
      </c>
      <c r="D85" s="3" t="s">
        <v>66</v>
      </c>
      <c r="E85" s="3" t="s">
        <v>67</v>
      </c>
      <c r="F85" s="3" t="s">
        <v>68</v>
      </c>
      <c r="G85" s="3" t="s">
        <v>350</v>
      </c>
      <c r="H85" s="5" t="s">
        <v>351</v>
      </c>
      <c r="I85" s="2" t="s">
        <v>234</v>
      </c>
      <c r="J85" s="3" t="s">
        <v>235</v>
      </c>
      <c r="K85" s="10" t="s">
        <v>211</v>
      </c>
      <c r="L85" s="3" t="s">
        <v>2517</v>
      </c>
    </row>
    <row r="86" spans="1:12" s="1" customFormat="1" x14ac:dyDescent="0.25">
      <c r="A86" s="2" t="s">
        <v>221</v>
      </c>
      <c r="B86" s="3" t="s">
        <v>13</v>
      </c>
      <c r="C86" s="4">
        <v>1121207377</v>
      </c>
      <c r="D86" s="3" t="s">
        <v>352</v>
      </c>
      <c r="E86" s="3"/>
      <c r="F86" s="3" t="s">
        <v>127</v>
      </c>
      <c r="G86" s="3" t="s">
        <v>152</v>
      </c>
      <c r="H86" s="5" t="s">
        <v>353</v>
      </c>
      <c r="I86" s="2" t="s">
        <v>354</v>
      </c>
      <c r="J86" s="3" t="s">
        <v>355</v>
      </c>
      <c r="K86" s="3" t="s">
        <v>21</v>
      </c>
      <c r="L86" s="3" t="s">
        <v>2517</v>
      </c>
    </row>
    <row r="87" spans="1:12" s="1" customFormat="1" x14ac:dyDescent="0.25">
      <c r="A87" s="2" t="s">
        <v>221</v>
      </c>
      <c r="B87" s="3" t="s">
        <v>13</v>
      </c>
      <c r="C87" s="4">
        <v>1020774941</v>
      </c>
      <c r="D87" s="3" t="s">
        <v>356</v>
      </c>
      <c r="E87" s="3" t="s">
        <v>357</v>
      </c>
      <c r="F87" s="3" t="s">
        <v>358</v>
      </c>
      <c r="G87" s="3" t="s">
        <v>359</v>
      </c>
      <c r="H87" s="5" t="s">
        <v>360</v>
      </c>
      <c r="I87" s="2" t="s">
        <v>55</v>
      </c>
      <c r="J87" s="3" t="s">
        <v>220</v>
      </c>
      <c r="K87" s="3" t="s">
        <v>21</v>
      </c>
      <c r="L87" s="3" t="s">
        <v>2517</v>
      </c>
    </row>
    <row r="88" spans="1:12" s="1" customFormat="1" x14ac:dyDescent="0.25">
      <c r="A88" s="2" t="s">
        <v>221</v>
      </c>
      <c r="B88" s="3" t="s">
        <v>13</v>
      </c>
      <c r="C88" s="4">
        <v>1020761045</v>
      </c>
      <c r="D88" s="3" t="s">
        <v>178</v>
      </c>
      <c r="E88" s="3"/>
      <c r="F88" s="3" t="s">
        <v>361</v>
      </c>
      <c r="G88" s="3" t="s">
        <v>259</v>
      </c>
      <c r="H88" s="5" t="s">
        <v>362</v>
      </c>
      <c r="I88" s="2" t="s">
        <v>55</v>
      </c>
      <c r="J88" s="3" t="s">
        <v>220</v>
      </c>
      <c r="K88" s="3" t="s">
        <v>21</v>
      </c>
      <c r="L88" s="3" t="s">
        <v>2517</v>
      </c>
    </row>
    <row r="89" spans="1:12" s="1" customFormat="1" x14ac:dyDescent="0.25">
      <c r="A89" s="2" t="s">
        <v>221</v>
      </c>
      <c r="B89" s="3" t="s">
        <v>155</v>
      </c>
      <c r="C89" s="4">
        <v>398997</v>
      </c>
      <c r="D89" s="3" t="s">
        <v>363</v>
      </c>
      <c r="E89" s="3" t="s">
        <v>364</v>
      </c>
      <c r="F89" s="3" t="s">
        <v>365</v>
      </c>
      <c r="G89" s="3"/>
      <c r="H89" s="5" t="s">
        <v>366</v>
      </c>
      <c r="I89" s="2" t="s">
        <v>55</v>
      </c>
      <c r="J89" s="3" t="s">
        <v>220</v>
      </c>
      <c r="K89" s="3" t="s">
        <v>21</v>
      </c>
      <c r="L89" s="3" t="s">
        <v>2517</v>
      </c>
    </row>
    <row r="90" spans="1:12" s="1" customFormat="1" ht="14.25" thickBot="1" x14ac:dyDescent="0.3">
      <c r="A90" s="60" t="s">
        <v>221</v>
      </c>
      <c r="B90" s="61" t="s">
        <v>13</v>
      </c>
      <c r="C90" s="107">
        <v>1032450645</v>
      </c>
      <c r="D90" s="61" t="s">
        <v>112</v>
      </c>
      <c r="E90" s="61" t="s">
        <v>88</v>
      </c>
      <c r="F90" s="61" t="s">
        <v>367</v>
      </c>
      <c r="G90" s="61" t="s">
        <v>47</v>
      </c>
      <c r="H90" s="62" t="s">
        <v>368</v>
      </c>
      <c r="I90" s="60" t="s">
        <v>19</v>
      </c>
      <c r="J90" s="61" t="s">
        <v>111</v>
      </c>
      <c r="K90" s="61" t="s">
        <v>21</v>
      </c>
      <c r="L90" s="61" t="s">
        <v>2517</v>
      </c>
    </row>
    <row r="91" spans="1:12" s="1" customFormat="1" ht="15" thickTop="1" thickBot="1" x14ac:dyDescent="0.3">
      <c r="A91" s="64" t="s">
        <v>221</v>
      </c>
      <c r="B91" s="125" t="s">
        <v>13</v>
      </c>
      <c r="C91" s="126">
        <v>1020778244</v>
      </c>
      <c r="D91" s="125" t="s">
        <v>112</v>
      </c>
      <c r="E91" s="125" t="s">
        <v>369</v>
      </c>
      <c r="F91" s="125" t="s">
        <v>370</v>
      </c>
      <c r="G91" s="125" t="s">
        <v>371</v>
      </c>
      <c r="H91" s="127" t="s">
        <v>372</v>
      </c>
      <c r="I91" s="64" t="s">
        <v>49</v>
      </c>
      <c r="J91" s="125" t="s">
        <v>216</v>
      </c>
      <c r="K91" s="125" t="s">
        <v>373</v>
      </c>
      <c r="L91" s="128" t="s">
        <v>958</v>
      </c>
    </row>
    <row r="92" spans="1:12" s="1" customFormat="1" ht="14.25" thickTop="1" x14ac:dyDescent="0.25">
      <c r="A92" s="117" t="s">
        <v>221</v>
      </c>
      <c r="B92" s="118" t="s">
        <v>13</v>
      </c>
      <c r="C92" s="119">
        <v>1015425041</v>
      </c>
      <c r="D92" s="118" t="s">
        <v>374</v>
      </c>
      <c r="E92" s="118" t="s">
        <v>77</v>
      </c>
      <c r="F92" s="118" t="s">
        <v>375</v>
      </c>
      <c r="G92" s="118" t="s">
        <v>179</v>
      </c>
      <c r="H92" s="120" t="s">
        <v>376</v>
      </c>
      <c r="I92" s="121" t="s">
        <v>202</v>
      </c>
      <c r="J92" s="118" t="s">
        <v>377</v>
      </c>
      <c r="K92" s="118" t="s">
        <v>21</v>
      </c>
      <c r="L92" s="118" t="s">
        <v>2517</v>
      </c>
    </row>
    <row r="93" spans="1:12" s="1" customFormat="1" ht="14.25" thickBot="1" x14ac:dyDescent="0.3">
      <c r="A93" s="60" t="s">
        <v>221</v>
      </c>
      <c r="B93" s="61" t="s">
        <v>13</v>
      </c>
      <c r="C93" s="107">
        <v>1049627782</v>
      </c>
      <c r="D93" s="61" t="s">
        <v>81</v>
      </c>
      <c r="E93" s="61" t="s">
        <v>378</v>
      </c>
      <c r="F93" s="61" t="s">
        <v>379</v>
      </c>
      <c r="G93" s="61" t="s">
        <v>380</v>
      </c>
      <c r="H93" s="62" t="s">
        <v>381</v>
      </c>
      <c r="I93" s="108" t="s">
        <v>34</v>
      </c>
      <c r="J93" s="61" t="s">
        <v>154</v>
      </c>
      <c r="K93" s="61" t="s">
        <v>27</v>
      </c>
      <c r="L93" s="61" t="s">
        <v>2518</v>
      </c>
    </row>
    <row r="94" spans="1:12" s="1" customFormat="1" ht="15" thickTop="1" thickBot="1" x14ac:dyDescent="0.3">
      <c r="A94" s="64" t="s">
        <v>221</v>
      </c>
      <c r="B94" s="125" t="s">
        <v>13</v>
      </c>
      <c r="C94" s="126">
        <v>1014192365</v>
      </c>
      <c r="D94" s="125" t="s">
        <v>382</v>
      </c>
      <c r="E94" s="125" t="s">
        <v>15</v>
      </c>
      <c r="F94" s="125" t="s">
        <v>383</v>
      </c>
      <c r="G94" s="125" t="s">
        <v>68</v>
      </c>
      <c r="H94" s="127" t="s">
        <v>384</v>
      </c>
      <c r="I94" s="64" t="s">
        <v>49</v>
      </c>
      <c r="J94" s="125" t="s">
        <v>385</v>
      </c>
      <c r="K94" s="125" t="s">
        <v>21</v>
      </c>
      <c r="L94" s="125" t="s">
        <v>2517</v>
      </c>
    </row>
    <row r="95" spans="1:12" s="1" customFormat="1" ht="14.25" thickTop="1" x14ac:dyDescent="0.25">
      <c r="A95" s="117" t="s">
        <v>221</v>
      </c>
      <c r="B95" s="118" t="s">
        <v>13</v>
      </c>
      <c r="C95" s="119">
        <v>52998601</v>
      </c>
      <c r="D95" s="118" t="s">
        <v>386</v>
      </c>
      <c r="E95" s="118" t="s">
        <v>387</v>
      </c>
      <c r="F95" s="118" t="s">
        <v>388</v>
      </c>
      <c r="G95" s="118" t="s">
        <v>389</v>
      </c>
      <c r="H95" s="120" t="s">
        <v>390</v>
      </c>
      <c r="I95" s="121" t="s">
        <v>34</v>
      </c>
      <c r="J95" s="118" t="s">
        <v>154</v>
      </c>
      <c r="K95" s="118" t="s">
        <v>27</v>
      </c>
      <c r="L95" s="118" t="s">
        <v>2518</v>
      </c>
    </row>
    <row r="96" spans="1:12" s="1" customFormat="1" x14ac:dyDescent="0.25">
      <c r="A96" s="2" t="s">
        <v>221</v>
      </c>
      <c r="B96" s="3" t="s">
        <v>13</v>
      </c>
      <c r="C96" s="4">
        <v>1012373409</v>
      </c>
      <c r="D96" s="3" t="s">
        <v>391</v>
      </c>
      <c r="E96" s="3"/>
      <c r="F96" s="3" t="s">
        <v>340</v>
      </c>
      <c r="G96" s="3" t="s">
        <v>392</v>
      </c>
      <c r="H96" s="5" t="s">
        <v>393</v>
      </c>
      <c r="I96" s="6" t="s">
        <v>34</v>
      </c>
      <c r="J96" s="3" t="s">
        <v>349</v>
      </c>
      <c r="K96" s="3" t="s">
        <v>394</v>
      </c>
      <c r="L96" s="11" t="s">
        <v>958</v>
      </c>
    </row>
    <row r="97" spans="1:12" s="1" customFormat="1" x14ac:dyDescent="0.25">
      <c r="A97" s="2" t="s">
        <v>221</v>
      </c>
      <c r="B97" s="3" t="s">
        <v>13</v>
      </c>
      <c r="C97" s="4">
        <v>1032418015</v>
      </c>
      <c r="D97" s="3" t="s">
        <v>395</v>
      </c>
      <c r="E97" s="3" t="s">
        <v>396</v>
      </c>
      <c r="F97" s="3" t="s">
        <v>397</v>
      </c>
      <c r="G97" s="3" t="s">
        <v>398</v>
      </c>
      <c r="H97" s="5" t="s">
        <v>399</v>
      </c>
      <c r="I97" s="2" t="s">
        <v>19</v>
      </c>
      <c r="J97" s="3" t="s">
        <v>400</v>
      </c>
      <c r="K97" s="3" t="s">
        <v>21</v>
      </c>
      <c r="L97" s="3" t="s">
        <v>2517</v>
      </c>
    </row>
    <row r="98" spans="1:12" s="1" customFormat="1" x14ac:dyDescent="0.25">
      <c r="A98" s="142">
        <v>2014</v>
      </c>
      <c r="B98" s="142"/>
      <c r="C98" s="142"/>
      <c r="D98" s="142"/>
      <c r="E98" s="142"/>
      <c r="F98" s="142"/>
      <c r="G98" s="142"/>
      <c r="H98" s="142"/>
      <c r="I98" s="142"/>
      <c r="J98" s="142"/>
      <c r="K98" s="142"/>
      <c r="L98" s="142"/>
    </row>
    <row r="99" spans="1:12" s="1" customFormat="1" x14ac:dyDescent="0.25">
      <c r="A99" s="2" t="s">
        <v>401</v>
      </c>
      <c r="B99" s="3" t="s">
        <v>13</v>
      </c>
      <c r="C99" s="4">
        <v>1014236325</v>
      </c>
      <c r="D99" s="3" t="s">
        <v>182</v>
      </c>
      <c r="E99" s="3" t="s">
        <v>402</v>
      </c>
      <c r="F99" s="3" t="s">
        <v>403</v>
      </c>
      <c r="G99" s="3" t="s">
        <v>397</v>
      </c>
      <c r="H99" s="5" t="s">
        <v>404</v>
      </c>
      <c r="I99" s="6" t="s">
        <v>34</v>
      </c>
      <c r="J99" s="3" t="s">
        <v>154</v>
      </c>
      <c r="K99" s="3" t="s">
        <v>27</v>
      </c>
      <c r="L99" s="11" t="s">
        <v>958</v>
      </c>
    </row>
    <row r="100" spans="1:12" s="1" customFormat="1" x14ac:dyDescent="0.25">
      <c r="A100" s="2" t="s">
        <v>401</v>
      </c>
      <c r="B100" s="3" t="s">
        <v>13</v>
      </c>
      <c r="C100" s="4">
        <v>53164837</v>
      </c>
      <c r="D100" s="3" t="s">
        <v>363</v>
      </c>
      <c r="E100" s="3" t="s">
        <v>369</v>
      </c>
      <c r="F100" s="3" t="s">
        <v>405</v>
      </c>
      <c r="G100" s="3" t="s">
        <v>406</v>
      </c>
      <c r="H100" s="5" t="s">
        <v>407</v>
      </c>
      <c r="I100" s="6" t="s">
        <v>34</v>
      </c>
      <c r="J100" s="3" t="s">
        <v>154</v>
      </c>
      <c r="K100" s="3" t="s">
        <v>408</v>
      </c>
      <c r="L100" s="3" t="s">
        <v>2518</v>
      </c>
    </row>
    <row r="101" spans="1:12" s="1" customFormat="1" x14ac:dyDescent="0.25">
      <c r="A101" s="2" t="s">
        <v>401</v>
      </c>
      <c r="B101" s="3" t="s">
        <v>13</v>
      </c>
      <c r="C101" s="4">
        <v>1020739882</v>
      </c>
      <c r="D101" s="3" t="s">
        <v>22</v>
      </c>
      <c r="E101" s="3"/>
      <c r="F101" s="3" t="s">
        <v>52</v>
      </c>
      <c r="G101" s="3" t="s">
        <v>409</v>
      </c>
      <c r="H101" s="5" t="s">
        <v>410</v>
      </c>
      <c r="I101" s="2" t="s">
        <v>234</v>
      </c>
      <c r="J101" s="3" t="s">
        <v>235</v>
      </c>
      <c r="K101" s="10" t="s">
        <v>211</v>
      </c>
      <c r="L101" s="3" t="s">
        <v>2517</v>
      </c>
    </row>
    <row r="102" spans="1:12" s="1" customFormat="1" x14ac:dyDescent="0.25">
      <c r="A102" s="2" t="s">
        <v>401</v>
      </c>
      <c r="B102" s="3" t="s">
        <v>13</v>
      </c>
      <c r="C102" s="4">
        <v>1019070475</v>
      </c>
      <c r="D102" s="3" t="s">
        <v>411</v>
      </c>
      <c r="E102" s="3"/>
      <c r="F102" s="3" t="s">
        <v>412</v>
      </c>
      <c r="G102" s="3" t="s">
        <v>361</v>
      </c>
      <c r="H102" s="5" t="s">
        <v>413</v>
      </c>
      <c r="I102" s="2" t="s">
        <v>19</v>
      </c>
      <c r="J102" s="3" t="s">
        <v>400</v>
      </c>
      <c r="K102" s="3" t="s">
        <v>414</v>
      </c>
      <c r="L102" s="11" t="s">
        <v>958</v>
      </c>
    </row>
    <row r="103" spans="1:12" s="1" customFormat="1" x14ac:dyDescent="0.25">
      <c r="A103" s="2" t="s">
        <v>401</v>
      </c>
      <c r="B103" s="3" t="s">
        <v>13</v>
      </c>
      <c r="C103" s="4">
        <v>53125551</v>
      </c>
      <c r="D103" s="3" t="s">
        <v>411</v>
      </c>
      <c r="E103" s="3"/>
      <c r="F103" s="3" t="s">
        <v>415</v>
      </c>
      <c r="G103" s="3" t="s">
        <v>416</v>
      </c>
      <c r="H103" s="5" t="s">
        <v>417</v>
      </c>
      <c r="I103" s="2" t="s">
        <v>418</v>
      </c>
      <c r="J103" s="3" t="s">
        <v>419</v>
      </c>
      <c r="K103" s="3" t="s">
        <v>21</v>
      </c>
      <c r="L103" s="3" t="s">
        <v>2517</v>
      </c>
    </row>
    <row r="104" spans="1:12" s="1" customFormat="1" x14ac:dyDescent="0.25">
      <c r="A104" s="2" t="s">
        <v>401</v>
      </c>
      <c r="B104" s="3" t="s">
        <v>13</v>
      </c>
      <c r="C104" s="4">
        <v>1014221376</v>
      </c>
      <c r="D104" s="3" t="s">
        <v>420</v>
      </c>
      <c r="E104" s="3" t="s">
        <v>421</v>
      </c>
      <c r="F104" s="3" t="s">
        <v>422</v>
      </c>
      <c r="G104" s="3" t="s">
        <v>423</v>
      </c>
      <c r="H104" s="5" t="s">
        <v>424</v>
      </c>
      <c r="I104" s="2" t="s">
        <v>85</v>
      </c>
      <c r="J104" s="3" t="s">
        <v>425</v>
      </c>
      <c r="K104" s="3" t="s">
        <v>426</v>
      </c>
      <c r="L104" s="3" t="s">
        <v>2399</v>
      </c>
    </row>
    <row r="105" spans="1:12" s="1" customFormat="1" x14ac:dyDescent="0.25">
      <c r="A105" s="2" t="s">
        <v>401</v>
      </c>
      <c r="B105" s="3" t="s">
        <v>13</v>
      </c>
      <c r="C105" s="4">
        <v>1019075347</v>
      </c>
      <c r="D105" s="3" t="s">
        <v>29</v>
      </c>
      <c r="E105" s="3" t="s">
        <v>51</v>
      </c>
      <c r="F105" s="3" t="s">
        <v>427</v>
      </c>
      <c r="G105" s="3" t="s">
        <v>359</v>
      </c>
      <c r="H105" s="5" t="s">
        <v>428</v>
      </c>
      <c r="I105" s="2" t="s">
        <v>19</v>
      </c>
      <c r="J105" s="3" t="s">
        <v>400</v>
      </c>
      <c r="K105" s="3" t="s">
        <v>414</v>
      </c>
      <c r="L105" s="11" t="s">
        <v>958</v>
      </c>
    </row>
    <row r="106" spans="1:12" s="1" customFormat="1" x14ac:dyDescent="0.25">
      <c r="A106" s="2" t="s">
        <v>401</v>
      </c>
      <c r="B106" s="3" t="s">
        <v>13</v>
      </c>
      <c r="C106" s="4">
        <v>1094931522</v>
      </c>
      <c r="D106" s="3" t="s">
        <v>429</v>
      </c>
      <c r="E106" s="3"/>
      <c r="F106" s="3" t="s">
        <v>430</v>
      </c>
      <c r="G106" s="3" t="s">
        <v>42</v>
      </c>
      <c r="H106" s="5" t="s">
        <v>431</v>
      </c>
      <c r="I106" s="2" t="s">
        <v>19</v>
      </c>
      <c r="J106" s="3" t="s">
        <v>432</v>
      </c>
      <c r="K106" s="3" t="s">
        <v>21</v>
      </c>
      <c r="L106" s="3" t="s">
        <v>2517</v>
      </c>
    </row>
    <row r="107" spans="1:12" s="1" customFormat="1" x14ac:dyDescent="0.25">
      <c r="A107" s="2" t="s">
        <v>401</v>
      </c>
      <c r="B107" s="3" t="s">
        <v>13</v>
      </c>
      <c r="C107" s="4">
        <v>1019040094</v>
      </c>
      <c r="D107" s="3" t="s">
        <v>433</v>
      </c>
      <c r="E107" s="3" t="s">
        <v>240</v>
      </c>
      <c r="F107" s="3" t="s">
        <v>370</v>
      </c>
      <c r="G107" s="3" t="s">
        <v>339</v>
      </c>
      <c r="H107" s="5" t="s">
        <v>434</v>
      </c>
      <c r="I107" s="2" t="s">
        <v>19</v>
      </c>
      <c r="J107" s="3" t="s">
        <v>111</v>
      </c>
      <c r="K107" s="10" t="s">
        <v>435</v>
      </c>
      <c r="L107" s="11" t="s">
        <v>958</v>
      </c>
    </row>
    <row r="108" spans="1:12" s="1" customFormat="1" x14ac:dyDescent="0.25">
      <c r="A108" s="2" t="s">
        <v>401</v>
      </c>
      <c r="B108" s="3" t="s">
        <v>13</v>
      </c>
      <c r="C108" s="4">
        <v>1020777462</v>
      </c>
      <c r="D108" s="3" t="s">
        <v>66</v>
      </c>
      <c r="E108" s="3" t="s">
        <v>436</v>
      </c>
      <c r="F108" s="3" t="s">
        <v>147</v>
      </c>
      <c r="G108" s="3" t="s">
        <v>46</v>
      </c>
      <c r="H108" s="5" t="s">
        <v>437</v>
      </c>
      <c r="I108" s="2" t="s">
        <v>19</v>
      </c>
      <c r="J108" s="3" t="s">
        <v>432</v>
      </c>
      <c r="K108" s="3" t="s">
        <v>21</v>
      </c>
      <c r="L108" s="3" t="s">
        <v>2517</v>
      </c>
    </row>
    <row r="109" spans="1:12" s="1" customFormat="1" x14ac:dyDescent="0.25">
      <c r="A109" s="2" t="s">
        <v>401</v>
      </c>
      <c r="B109" s="3" t="s">
        <v>13</v>
      </c>
      <c r="C109" s="4">
        <v>1032450195</v>
      </c>
      <c r="D109" s="3" t="s">
        <v>66</v>
      </c>
      <c r="E109" s="3" t="s">
        <v>438</v>
      </c>
      <c r="F109" s="3" t="s">
        <v>439</v>
      </c>
      <c r="G109" s="3" t="s">
        <v>440</v>
      </c>
      <c r="H109" s="5" t="s">
        <v>441</v>
      </c>
      <c r="I109" s="2" t="s">
        <v>19</v>
      </c>
      <c r="J109" s="3" t="s">
        <v>432</v>
      </c>
      <c r="K109" s="3" t="s">
        <v>21</v>
      </c>
      <c r="L109" s="3" t="s">
        <v>2517</v>
      </c>
    </row>
    <row r="110" spans="1:12" s="1" customFormat="1" ht="14.25" thickBot="1" x14ac:dyDescent="0.3">
      <c r="A110" s="60" t="s">
        <v>401</v>
      </c>
      <c r="B110" s="61" t="s">
        <v>13</v>
      </c>
      <c r="C110" s="107">
        <v>1020784409</v>
      </c>
      <c r="D110" s="61" t="s">
        <v>192</v>
      </c>
      <c r="E110" s="61" t="s">
        <v>112</v>
      </c>
      <c r="F110" s="61" t="s">
        <v>442</v>
      </c>
      <c r="G110" s="61" t="s">
        <v>443</v>
      </c>
      <c r="H110" s="62" t="s">
        <v>444</v>
      </c>
      <c r="I110" s="60" t="s">
        <v>85</v>
      </c>
      <c r="J110" s="61" t="s">
        <v>191</v>
      </c>
      <c r="K110" s="61" t="s">
        <v>373</v>
      </c>
      <c r="L110" s="109" t="s">
        <v>958</v>
      </c>
    </row>
    <row r="111" spans="1:12" s="1" customFormat="1" ht="15" thickTop="1" thickBot="1" x14ac:dyDescent="0.3">
      <c r="A111" s="64" t="s">
        <v>401</v>
      </c>
      <c r="B111" s="125" t="s">
        <v>13</v>
      </c>
      <c r="C111" s="126">
        <v>1026572964</v>
      </c>
      <c r="D111" s="125" t="s">
        <v>72</v>
      </c>
      <c r="E111" s="125" t="s">
        <v>178</v>
      </c>
      <c r="F111" s="125" t="s">
        <v>445</v>
      </c>
      <c r="G111" s="125" t="s">
        <v>93</v>
      </c>
      <c r="H111" s="127" t="s">
        <v>446</v>
      </c>
      <c r="I111" s="64" t="s">
        <v>49</v>
      </c>
      <c r="J111" s="125" t="s">
        <v>216</v>
      </c>
      <c r="K111" s="125" t="s">
        <v>373</v>
      </c>
      <c r="L111" s="128" t="s">
        <v>958</v>
      </c>
    </row>
    <row r="112" spans="1:12" s="1" customFormat="1" ht="14.25" thickTop="1" x14ac:dyDescent="0.25">
      <c r="A112" s="117" t="s">
        <v>401</v>
      </c>
      <c r="B112" s="118" t="s">
        <v>13</v>
      </c>
      <c r="C112" s="119">
        <v>1020779346</v>
      </c>
      <c r="D112" s="118" t="s">
        <v>72</v>
      </c>
      <c r="E112" s="118"/>
      <c r="F112" s="118" t="s">
        <v>447</v>
      </c>
      <c r="G112" s="118" t="s">
        <v>147</v>
      </c>
      <c r="H112" s="120" t="s">
        <v>448</v>
      </c>
      <c r="I112" s="117" t="s">
        <v>19</v>
      </c>
      <c r="J112" s="118" t="s">
        <v>400</v>
      </c>
      <c r="K112" s="118" t="s">
        <v>414</v>
      </c>
      <c r="L112" s="122" t="s">
        <v>958</v>
      </c>
    </row>
    <row r="113" spans="1:12" s="1" customFormat="1" x14ac:dyDescent="0.25">
      <c r="A113" s="2" t="s">
        <v>401</v>
      </c>
      <c r="B113" s="3" t="s">
        <v>13</v>
      </c>
      <c r="C113" s="4">
        <v>1010192502</v>
      </c>
      <c r="D113" s="3" t="s">
        <v>72</v>
      </c>
      <c r="E113" s="3" t="s">
        <v>151</v>
      </c>
      <c r="F113" s="3" t="s">
        <v>449</v>
      </c>
      <c r="G113" s="3" t="s">
        <v>450</v>
      </c>
      <c r="H113" s="5" t="s">
        <v>451</v>
      </c>
      <c r="I113" s="2" t="s">
        <v>19</v>
      </c>
      <c r="J113" s="3" t="s">
        <v>111</v>
      </c>
      <c r="K113" s="3" t="s">
        <v>27</v>
      </c>
      <c r="L113" s="3" t="s">
        <v>2518</v>
      </c>
    </row>
    <row r="114" spans="1:12" s="1" customFormat="1" ht="14.25" thickBot="1" x14ac:dyDescent="0.3">
      <c r="A114" s="60" t="s">
        <v>401</v>
      </c>
      <c r="B114" s="61" t="s">
        <v>13</v>
      </c>
      <c r="C114" s="107">
        <v>1020766024</v>
      </c>
      <c r="D114" s="61" t="s">
        <v>197</v>
      </c>
      <c r="E114" s="61" t="s">
        <v>58</v>
      </c>
      <c r="F114" s="61" t="s">
        <v>452</v>
      </c>
      <c r="G114" s="61" t="s">
        <v>453</v>
      </c>
      <c r="H114" s="62" t="s">
        <v>454</v>
      </c>
      <c r="I114" s="108" t="s">
        <v>34</v>
      </c>
      <c r="J114" s="61" t="s">
        <v>455</v>
      </c>
      <c r="K114" s="110" t="s">
        <v>1257</v>
      </c>
      <c r="L114" s="109" t="s">
        <v>958</v>
      </c>
    </row>
    <row r="115" spans="1:12" s="1" customFormat="1" ht="15" thickTop="1" thickBot="1" x14ac:dyDescent="0.3">
      <c r="A115" s="64" t="s">
        <v>401</v>
      </c>
      <c r="B115" s="125" t="s">
        <v>13</v>
      </c>
      <c r="C115" s="126">
        <v>1110495848</v>
      </c>
      <c r="D115" s="125" t="s">
        <v>112</v>
      </c>
      <c r="E115" s="125" t="s">
        <v>456</v>
      </c>
      <c r="F115" s="125" t="s">
        <v>457</v>
      </c>
      <c r="G115" s="125" t="s">
        <v>458</v>
      </c>
      <c r="H115" s="127" t="s">
        <v>459</v>
      </c>
      <c r="I115" s="64" t="s">
        <v>49</v>
      </c>
      <c r="J115" s="125" t="s">
        <v>216</v>
      </c>
      <c r="K115" s="125" t="s">
        <v>373</v>
      </c>
      <c r="L115" s="128" t="s">
        <v>958</v>
      </c>
    </row>
    <row r="116" spans="1:12" s="1" customFormat="1" ht="15" thickTop="1" thickBot="1" x14ac:dyDescent="0.3">
      <c r="A116" s="64" t="s">
        <v>401</v>
      </c>
      <c r="B116" s="125" t="s">
        <v>13</v>
      </c>
      <c r="C116" s="126">
        <v>1020778244</v>
      </c>
      <c r="D116" s="125" t="s">
        <v>112</v>
      </c>
      <c r="E116" s="125" t="s">
        <v>369</v>
      </c>
      <c r="F116" s="125" t="s">
        <v>370</v>
      </c>
      <c r="G116" s="125" t="s">
        <v>371</v>
      </c>
      <c r="H116" s="127" t="s">
        <v>372</v>
      </c>
      <c r="I116" s="64" t="s">
        <v>49</v>
      </c>
      <c r="J116" s="125" t="s">
        <v>216</v>
      </c>
      <c r="K116" s="125" t="s">
        <v>373</v>
      </c>
      <c r="L116" s="128" t="s">
        <v>958</v>
      </c>
    </row>
    <row r="117" spans="1:12" s="1" customFormat="1" ht="14.25" thickTop="1" x14ac:dyDescent="0.25">
      <c r="A117" s="117" t="s">
        <v>401</v>
      </c>
      <c r="B117" s="118" t="s">
        <v>13</v>
      </c>
      <c r="C117" s="119">
        <v>1015426120</v>
      </c>
      <c r="D117" s="118" t="s">
        <v>87</v>
      </c>
      <c r="E117" s="118" t="s">
        <v>369</v>
      </c>
      <c r="F117" s="118" t="s">
        <v>460</v>
      </c>
      <c r="G117" s="118" t="s">
        <v>258</v>
      </c>
      <c r="H117" s="120" t="s">
        <v>461</v>
      </c>
      <c r="I117" s="117" t="s">
        <v>234</v>
      </c>
      <c r="J117" s="118" t="s">
        <v>235</v>
      </c>
      <c r="K117" s="123" t="s">
        <v>211</v>
      </c>
      <c r="L117" s="118" t="s">
        <v>2517</v>
      </c>
    </row>
    <row r="118" spans="1:12" s="1" customFormat="1" ht="14.25" thickBot="1" x14ac:dyDescent="0.3">
      <c r="A118" s="60" t="s">
        <v>401</v>
      </c>
      <c r="B118" s="61" t="s">
        <v>13</v>
      </c>
      <c r="C118" s="107">
        <v>1033749711</v>
      </c>
      <c r="D118" s="61" t="s">
        <v>81</v>
      </c>
      <c r="E118" s="61"/>
      <c r="F118" s="61" t="s">
        <v>462</v>
      </c>
      <c r="G118" s="61" t="s">
        <v>463</v>
      </c>
      <c r="H118" s="62" t="s">
        <v>464</v>
      </c>
      <c r="I118" s="60" t="s">
        <v>19</v>
      </c>
      <c r="J118" s="61" t="s">
        <v>400</v>
      </c>
      <c r="K118" s="61" t="s">
        <v>414</v>
      </c>
      <c r="L118" s="109" t="s">
        <v>958</v>
      </c>
    </row>
    <row r="119" spans="1:12" s="1" customFormat="1" ht="15" thickTop="1" thickBot="1" x14ac:dyDescent="0.3">
      <c r="A119" s="64" t="s">
        <v>401</v>
      </c>
      <c r="B119" s="125" t="s">
        <v>13</v>
      </c>
      <c r="C119" s="126">
        <v>1019082705</v>
      </c>
      <c r="D119" s="125" t="s">
        <v>465</v>
      </c>
      <c r="E119" s="125"/>
      <c r="F119" s="125" t="s">
        <v>213</v>
      </c>
      <c r="G119" s="125" t="s">
        <v>214</v>
      </c>
      <c r="H119" s="127" t="s">
        <v>466</v>
      </c>
      <c r="I119" s="64" t="s">
        <v>49</v>
      </c>
      <c r="J119" s="125" t="s">
        <v>216</v>
      </c>
      <c r="K119" s="125" t="s">
        <v>373</v>
      </c>
      <c r="L119" s="128" t="s">
        <v>958</v>
      </c>
    </row>
    <row r="120" spans="1:12" s="1" customFormat="1" ht="14.25" thickTop="1" x14ac:dyDescent="0.25">
      <c r="A120" s="117" t="s">
        <v>401</v>
      </c>
      <c r="B120" s="118" t="s">
        <v>13</v>
      </c>
      <c r="C120" s="119">
        <v>1015425320</v>
      </c>
      <c r="D120" s="118" t="s">
        <v>467</v>
      </c>
      <c r="E120" s="118" t="s">
        <v>117</v>
      </c>
      <c r="F120" s="118" t="s">
        <v>468</v>
      </c>
      <c r="G120" s="118" t="s">
        <v>296</v>
      </c>
      <c r="H120" s="120" t="s">
        <v>469</v>
      </c>
      <c r="I120" s="117" t="s">
        <v>234</v>
      </c>
      <c r="J120" s="118" t="s">
        <v>235</v>
      </c>
      <c r="K120" s="123" t="s">
        <v>211</v>
      </c>
      <c r="L120" s="118" t="s">
        <v>2517</v>
      </c>
    </row>
    <row r="121" spans="1:12" s="1" customFormat="1" x14ac:dyDescent="0.25">
      <c r="A121" s="2" t="s">
        <v>401</v>
      </c>
      <c r="B121" s="3" t="s">
        <v>13</v>
      </c>
      <c r="C121" s="4">
        <v>1053331471</v>
      </c>
      <c r="D121" s="3" t="s">
        <v>117</v>
      </c>
      <c r="E121" s="3" t="s">
        <v>470</v>
      </c>
      <c r="F121" s="3" t="s">
        <v>471</v>
      </c>
      <c r="G121" s="3" t="s">
        <v>258</v>
      </c>
      <c r="H121" s="5" t="s">
        <v>472</v>
      </c>
      <c r="I121" s="2" t="s">
        <v>19</v>
      </c>
      <c r="J121" s="3" t="s">
        <v>111</v>
      </c>
      <c r="K121" s="3" t="s">
        <v>27</v>
      </c>
      <c r="L121" s="3" t="s">
        <v>2518</v>
      </c>
    </row>
    <row r="122" spans="1:12" s="1" customFormat="1" x14ac:dyDescent="0.25">
      <c r="A122" s="2" t="s">
        <v>401</v>
      </c>
      <c r="B122" s="3" t="s">
        <v>13</v>
      </c>
      <c r="C122" s="4">
        <v>1019075393</v>
      </c>
      <c r="D122" s="3" t="s">
        <v>396</v>
      </c>
      <c r="E122" s="3"/>
      <c r="F122" s="3" t="s">
        <v>31</v>
      </c>
      <c r="G122" s="3" t="s">
        <v>259</v>
      </c>
      <c r="H122" s="5" t="s">
        <v>473</v>
      </c>
      <c r="I122" s="2" t="s">
        <v>19</v>
      </c>
      <c r="J122" s="3" t="s">
        <v>400</v>
      </c>
      <c r="K122" s="3" t="s">
        <v>21</v>
      </c>
      <c r="L122" s="3" t="s">
        <v>2517</v>
      </c>
    </row>
    <row r="123" spans="1:12" s="1" customFormat="1" x14ac:dyDescent="0.25">
      <c r="A123" s="2" t="s">
        <v>401</v>
      </c>
      <c r="B123" s="3" t="s">
        <v>13</v>
      </c>
      <c r="C123" s="4">
        <v>1032382436</v>
      </c>
      <c r="D123" s="3" t="s">
        <v>395</v>
      </c>
      <c r="E123" s="3" t="s">
        <v>474</v>
      </c>
      <c r="F123" s="3" t="s">
        <v>475</v>
      </c>
      <c r="G123" s="3" t="s">
        <v>476</v>
      </c>
      <c r="H123" s="5" t="s">
        <v>477</v>
      </c>
      <c r="I123" s="2" t="s">
        <v>19</v>
      </c>
      <c r="J123" s="3" t="s">
        <v>400</v>
      </c>
      <c r="K123" s="3" t="s">
        <v>21</v>
      </c>
      <c r="L123" s="3" t="s">
        <v>2517</v>
      </c>
    </row>
    <row r="124" spans="1:12" s="1" customFormat="1" ht="14.25" thickBot="1" x14ac:dyDescent="0.3">
      <c r="A124" s="60" t="s">
        <v>401</v>
      </c>
      <c r="B124" s="61" t="s">
        <v>155</v>
      </c>
      <c r="C124" s="107">
        <v>17717849</v>
      </c>
      <c r="D124" s="61" t="s">
        <v>478</v>
      </c>
      <c r="E124" s="61" t="s">
        <v>479</v>
      </c>
      <c r="F124" s="61" t="s">
        <v>480</v>
      </c>
      <c r="G124" s="61" t="s">
        <v>52</v>
      </c>
      <c r="H124" s="62" t="s">
        <v>481</v>
      </c>
      <c r="I124" s="108" t="s">
        <v>202</v>
      </c>
      <c r="J124" s="61" t="s">
        <v>377</v>
      </c>
      <c r="K124" s="61" t="s">
        <v>21</v>
      </c>
      <c r="L124" s="61" t="s">
        <v>2517</v>
      </c>
    </row>
    <row r="125" spans="1:12" s="1" customFormat="1" ht="15" thickTop="1" thickBot="1" x14ac:dyDescent="0.3">
      <c r="A125" s="64" t="s">
        <v>401</v>
      </c>
      <c r="B125" s="125" t="s">
        <v>155</v>
      </c>
      <c r="C125" s="126">
        <v>17926846</v>
      </c>
      <c r="D125" s="125" t="s">
        <v>478</v>
      </c>
      <c r="E125" s="125" t="s">
        <v>160</v>
      </c>
      <c r="F125" s="125" t="s">
        <v>482</v>
      </c>
      <c r="G125" s="125" t="s">
        <v>483</v>
      </c>
      <c r="H125" s="127" t="s">
        <v>484</v>
      </c>
      <c r="I125" s="64" t="s">
        <v>49</v>
      </c>
      <c r="J125" s="125" t="s">
        <v>485</v>
      </c>
      <c r="K125" s="125" t="s">
        <v>21</v>
      </c>
      <c r="L125" s="125" t="s">
        <v>2517</v>
      </c>
    </row>
    <row r="126" spans="1:12" s="1" customFormat="1" ht="14.25" thickTop="1" x14ac:dyDescent="0.25">
      <c r="A126" s="117" t="s">
        <v>486</v>
      </c>
      <c r="B126" s="118" t="s">
        <v>13</v>
      </c>
      <c r="C126" s="119">
        <v>1020796593</v>
      </c>
      <c r="D126" s="118" t="s">
        <v>29</v>
      </c>
      <c r="E126" s="118" t="s">
        <v>487</v>
      </c>
      <c r="F126" s="118" t="s">
        <v>238</v>
      </c>
      <c r="G126" s="118" t="s">
        <v>488</v>
      </c>
      <c r="H126" s="120" t="s">
        <v>489</v>
      </c>
      <c r="I126" s="124" t="s">
        <v>490</v>
      </c>
      <c r="J126" s="118" t="s">
        <v>491</v>
      </c>
      <c r="K126" s="123" t="s">
        <v>1257</v>
      </c>
      <c r="L126" s="118" t="s">
        <v>2263</v>
      </c>
    </row>
    <row r="127" spans="1:12" s="1" customFormat="1" x14ac:dyDescent="0.25">
      <c r="A127" s="2" t="s">
        <v>486</v>
      </c>
      <c r="B127" s="3" t="s">
        <v>13</v>
      </c>
      <c r="C127" s="4">
        <v>1136882388</v>
      </c>
      <c r="D127" s="3" t="s">
        <v>212</v>
      </c>
      <c r="E127" s="3"/>
      <c r="F127" s="3" t="s">
        <v>213</v>
      </c>
      <c r="G127" s="3" t="s">
        <v>214</v>
      </c>
      <c r="H127" s="5" t="s">
        <v>215</v>
      </c>
      <c r="I127" s="8" t="s">
        <v>490</v>
      </c>
      <c r="J127" s="3" t="s">
        <v>491</v>
      </c>
      <c r="K127" s="10" t="s">
        <v>1257</v>
      </c>
      <c r="L127" s="3" t="s">
        <v>2263</v>
      </c>
    </row>
    <row r="128" spans="1:12" s="1" customFormat="1" x14ac:dyDescent="0.25">
      <c r="A128" s="2" t="s">
        <v>486</v>
      </c>
      <c r="B128" s="3" t="s">
        <v>13</v>
      </c>
      <c r="C128" s="4">
        <v>1098652377</v>
      </c>
      <c r="D128" s="3" t="s">
        <v>492</v>
      </c>
      <c r="E128" s="3" t="s">
        <v>493</v>
      </c>
      <c r="F128" s="3" t="s">
        <v>494</v>
      </c>
      <c r="G128" s="3" t="s">
        <v>457</v>
      </c>
      <c r="H128" s="5" t="s">
        <v>495</v>
      </c>
      <c r="I128" s="8" t="s">
        <v>490</v>
      </c>
      <c r="J128" s="3" t="s">
        <v>491</v>
      </c>
      <c r="K128" s="10" t="s">
        <v>1257</v>
      </c>
      <c r="L128" s="3" t="s">
        <v>2263</v>
      </c>
    </row>
    <row r="129" spans="1:12" s="1" customFormat="1" x14ac:dyDescent="0.25">
      <c r="A129" s="2" t="s">
        <v>486</v>
      </c>
      <c r="B129" s="3" t="s">
        <v>13</v>
      </c>
      <c r="C129" s="4">
        <v>1082876690</v>
      </c>
      <c r="D129" s="3" t="s">
        <v>197</v>
      </c>
      <c r="E129" s="3" t="s">
        <v>487</v>
      </c>
      <c r="F129" s="3" t="s">
        <v>496</v>
      </c>
      <c r="G129" s="3" t="s">
        <v>497</v>
      </c>
      <c r="H129" s="5" t="s">
        <v>498</v>
      </c>
      <c r="I129" s="8" t="s">
        <v>490</v>
      </c>
      <c r="J129" s="3" t="s">
        <v>491</v>
      </c>
      <c r="K129" s="10" t="s">
        <v>1257</v>
      </c>
      <c r="L129" s="3" t="s">
        <v>2263</v>
      </c>
    </row>
    <row r="130" spans="1:12" s="1" customFormat="1" x14ac:dyDescent="0.25">
      <c r="A130" s="2" t="s">
        <v>486</v>
      </c>
      <c r="B130" s="3" t="s">
        <v>13</v>
      </c>
      <c r="C130" s="4">
        <v>1052400468</v>
      </c>
      <c r="D130" s="3" t="s">
        <v>499</v>
      </c>
      <c r="E130" s="3" t="s">
        <v>500</v>
      </c>
      <c r="F130" s="3" t="s">
        <v>501</v>
      </c>
      <c r="G130" s="3" t="s">
        <v>502</v>
      </c>
      <c r="H130" s="5" t="s">
        <v>503</v>
      </c>
      <c r="I130" s="8" t="s">
        <v>490</v>
      </c>
      <c r="J130" s="3" t="s">
        <v>491</v>
      </c>
      <c r="K130" s="10" t="s">
        <v>1257</v>
      </c>
      <c r="L130" s="3" t="s">
        <v>2263</v>
      </c>
    </row>
    <row r="131" spans="1:12" s="1" customFormat="1" x14ac:dyDescent="0.25">
      <c r="A131" s="2" t="s">
        <v>486</v>
      </c>
      <c r="B131" s="3" t="s">
        <v>13</v>
      </c>
      <c r="C131" s="4">
        <v>1013655918</v>
      </c>
      <c r="D131" s="3" t="s">
        <v>504</v>
      </c>
      <c r="E131" s="3" t="s">
        <v>326</v>
      </c>
      <c r="F131" s="3" t="s">
        <v>288</v>
      </c>
      <c r="G131" s="3" t="s">
        <v>505</v>
      </c>
      <c r="H131" s="5" t="s">
        <v>506</v>
      </c>
      <c r="I131" s="8" t="s">
        <v>490</v>
      </c>
      <c r="J131" s="3" t="s">
        <v>491</v>
      </c>
      <c r="K131" s="10" t="s">
        <v>1257</v>
      </c>
      <c r="L131" s="3" t="s">
        <v>2263</v>
      </c>
    </row>
    <row r="132" spans="1:12" s="1" customFormat="1" x14ac:dyDescent="0.25">
      <c r="A132" s="2" t="s">
        <v>486</v>
      </c>
      <c r="B132" s="3" t="s">
        <v>13</v>
      </c>
      <c r="C132" s="4">
        <v>1022398133</v>
      </c>
      <c r="D132" s="3" t="s">
        <v>14</v>
      </c>
      <c r="E132" s="3"/>
      <c r="F132" s="3" t="s">
        <v>507</v>
      </c>
      <c r="G132" s="3" t="s">
        <v>147</v>
      </c>
      <c r="H132" s="5" t="s">
        <v>508</v>
      </c>
      <c r="I132" s="8" t="s">
        <v>490</v>
      </c>
      <c r="J132" s="3" t="s">
        <v>491</v>
      </c>
      <c r="K132" s="10" t="s">
        <v>1257</v>
      </c>
      <c r="L132" s="3" t="s">
        <v>2263</v>
      </c>
    </row>
    <row r="133" spans="1:12" s="1" customFormat="1" x14ac:dyDescent="0.25">
      <c r="A133" s="2" t="s">
        <v>486</v>
      </c>
      <c r="B133" s="3" t="s">
        <v>13</v>
      </c>
      <c r="C133" s="4">
        <v>1032446051</v>
      </c>
      <c r="D133" s="3" t="s">
        <v>66</v>
      </c>
      <c r="E133" s="3" t="s">
        <v>509</v>
      </c>
      <c r="F133" s="3" t="s">
        <v>510</v>
      </c>
      <c r="G133" s="3" t="s">
        <v>511</v>
      </c>
      <c r="H133" s="5" t="s">
        <v>512</v>
      </c>
      <c r="I133" s="8" t="s">
        <v>490</v>
      </c>
      <c r="J133" s="3" t="s">
        <v>491</v>
      </c>
      <c r="K133" s="10" t="s">
        <v>1257</v>
      </c>
      <c r="L133" s="3" t="s">
        <v>2263</v>
      </c>
    </row>
    <row r="134" spans="1:12" s="1" customFormat="1" x14ac:dyDescent="0.25">
      <c r="A134" s="2" t="s">
        <v>486</v>
      </c>
      <c r="B134" s="3" t="s">
        <v>13</v>
      </c>
      <c r="C134" s="4">
        <v>1015455685</v>
      </c>
      <c r="D134" s="3" t="s">
        <v>513</v>
      </c>
      <c r="E134" s="3" t="s">
        <v>269</v>
      </c>
      <c r="F134" s="3" t="s">
        <v>403</v>
      </c>
      <c r="G134" s="3" t="s">
        <v>514</v>
      </c>
      <c r="H134" s="5" t="s">
        <v>515</v>
      </c>
      <c r="I134" s="8" t="s">
        <v>490</v>
      </c>
      <c r="J134" s="3" t="s">
        <v>491</v>
      </c>
      <c r="K134" s="10" t="s">
        <v>1257</v>
      </c>
      <c r="L134" s="3" t="s">
        <v>2263</v>
      </c>
    </row>
    <row r="135" spans="1:12" s="1" customFormat="1" x14ac:dyDescent="0.25">
      <c r="A135" s="2" t="s">
        <v>486</v>
      </c>
      <c r="B135" s="3" t="s">
        <v>13</v>
      </c>
      <c r="C135" s="4">
        <v>1118551796</v>
      </c>
      <c r="D135" s="3" t="s">
        <v>516</v>
      </c>
      <c r="E135" s="3" t="s">
        <v>257</v>
      </c>
      <c r="F135" s="3" t="s">
        <v>517</v>
      </c>
      <c r="G135" s="3" t="s">
        <v>518</v>
      </c>
      <c r="H135" s="5" t="s">
        <v>519</v>
      </c>
      <c r="I135" s="8" t="s">
        <v>490</v>
      </c>
      <c r="J135" s="3" t="s">
        <v>491</v>
      </c>
      <c r="K135" s="10" t="s">
        <v>1257</v>
      </c>
      <c r="L135" s="3" t="s">
        <v>2263</v>
      </c>
    </row>
    <row r="136" spans="1:12" s="1" customFormat="1" x14ac:dyDescent="0.25">
      <c r="A136" s="2" t="s">
        <v>486</v>
      </c>
      <c r="B136" s="3" t="s">
        <v>13</v>
      </c>
      <c r="C136" s="4">
        <v>1020797059</v>
      </c>
      <c r="D136" s="3" t="s">
        <v>363</v>
      </c>
      <c r="E136" s="3" t="s">
        <v>456</v>
      </c>
      <c r="F136" s="3" t="s">
        <v>520</v>
      </c>
      <c r="G136" s="3" t="s">
        <v>521</v>
      </c>
      <c r="H136" s="5" t="s">
        <v>522</v>
      </c>
      <c r="I136" s="8" t="s">
        <v>490</v>
      </c>
      <c r="J136" s="3" t="s">
        <v>491</v>
      </c>
      <c r="K136" s="10" t="s">
        <v>1257</v>
      </c>
      <c r="L136" s="3" t="s">
        <v>2263</v>
      </c>
    </row>
    <row r="137" spans="1:12" s="1" customFormat="1" x14ac:dyDescent="0.25">
      <c r="A137" s="2" t="s">
        <v>486</v>
      </c>
      <c r="B137" s="3" t="s">
        <v>13</v>
      </c>
      <c r="C137" s="4">
        <v>1020809221</v>
      </c>
      <c r="D137" s="3" t="s">
        <v>523</v>
      </c>
      <c r="E137" s="3" t="s">
        <v>513</v>
      </c>
      <c r="F137" s="3" t="s">
        <v>524</v>
      </c>
      <c r="G137" s="3" t="s">
        <v>193</v>
      </c>
      <c r="H137" s="5" t="s">
        <v>525</v>
      </c>
      <c r="I137" s="8" t="s">
        <v>490</v>
      </c>
      <c r="J137" s="3" t="s">
        <v>491</v>
      </c>
      <c r="K137" s="10" t="s">
        <v>1257</v>
      </c>
      <c r="L137" s="3" t="s">
        <v>2263</v>
      </c>
    </row>
    <row r="138" spans="1:12" s="1" customFormat="1" x14ac:dyDescent="0.25">
      <c r="A138" s="2" t="s">
        <v>486</v>
      </c>
      <c r="B138" s="3" t="s">
        <v>13</v>
      </c>
      <c r="C138" s="4">
        <v>1090438753</v>
      </c>
      <c r="D138" s="3" t="s">
        <v>336</v>
      </c>
      <c r="E138" s="3" t="s">
        <v>135</v>
      </c>
      <c r="F138" s="3" t="s">
        <v>526</v>
      </c>
      <c r="G138" s="3" t="s">
        <v>527</v>
      </c>
      <c r="H138" s="5" t="s">
        <v>528</v>
      </c>
      <c r="I138" s="8" t="s">
        <v>490</v>
      </c>
      <c r="J138" s="3" t="s">
        <v>491</v>
      </c>
      <c r="K138" s="10" t="s">
        <v>1257</v>
      </c>
      <c r="L138" s="3" t="s">
        <v>2263</v>
      </c>
    </row>
    <row r="139" spans="1:12" s="1" customFormat="1" x14ac:dyDescent="0.25">
      <c r="A139" s="2" t="s">
        <v>486</v>
      </c>
      <c r="B139" s="3" t="s">
        <v>13</v>
      </c>
      <c r="C139" s="4">
        <v>1020782977</v>
      </c>
      <c r="D139" s="3" t="s">
        <v>336</v>
      </c>
      <c r="E139" s="3" t="s">
        <v>236</v>
      </c>
      <c r="F139" s="3" t="s">
        <v>529</v>
      </c>
      <c r="G139" s="3" t="s">
        <v>337</v>
      </c>
      <c r="H139" s="5" t="s">
        <v>338</v>
      </c>
      <c r="I139" s="8" t="s">
        <v>490</v>
      </c>
      <c r="J139" s="3" t="s">
        <v>491</v>
      </c>
      <c r="K139" s="10" t="s">
        <v>1257</v>
      </c>
      <c r="L139" s="3" t="s">
        <v>2263</v>
      </c>
    </row>
    <row r="140" spans="1:12" s="1" customFormat="1" x14ac:dyDescent="0.25">
      <c r="A140" s="2" t="s">
        <v>486</v>
      </c>
      <c r="B140" s="3" t="s">
        <v>13</v>
      </c>
      <c r="C140" s="4">
        <v>1014217596</v>
      </c>
      <c r="D140" s="3" t="s">
        <v>304</v>
      </c>
      <c r="E140" s="3" t="s">
        <v>530</v>
      </c>
      <c r="F140" s="3" t="s">
        <v>531</v>
      </c>
      <c r="G140" s="3" t="s">
        <v>517</v>
      </c>
      <c r="H140" s="5" t="s">
        <v>532</v>
      </c>
      <c r="I140" s="8" t="s">
        <v>490</v>
      </c>
      <c r="J140" s="3" t="s">
        <v>491</v>
      </c>
      <c r="K140" s="10" t="s">
        <v>1257</v>
      </c>
      <c r="L140" s="3" t="s">
        <v>2263</v>
      </c>
    </row>
    <row r="141" spans="1:12" s="1" customFormat="1" x14ac:dyDescent="0.25">
      <c r="A141" s="2" t="s">
        <v>486</v>
      </c>
      <c r="B141" s="3" t="s">
        <v>13</v>
      </c>
      <c r="C141" s="4">
        <v>1087412773</v>
      </c>
      <c r="D141" s="3" t="s">
        <v>533</v>
      </c>
      <c r="E141" s="3" t="s">
        <v>436</v>
      </c>
      <c r="F141" s="3" t="s">
        <v>99</v>
      </c>
      <c r="G141" s="3" t="s">
        <v>389</v>
      </c>
      <c r="H141" s="5" t="s">
        <v>534</v>
      </c>
      <c r="I141" s="8" t="s">
        <v>490</v>
      </c>
      <c r="J141" s="3" t="s">
        <v>491</v>
      </c>
      <c r="K141" s="10" t="s">
        <v>1257</v>
      </c>
      <c r="L141" s="3" t="s">
        <v>2263</v>
      </c>
    </row>
    <row r="142" spans="1:12" s="1" customFormat="1" x14ac:dyDescent="0.25">
      <c r="A142" s="2" t="s">
        <v>486</v>
      </c>
      <c r="B142" s="3" t="s">
        <v>13</v>
      </c>
      <c r="C142" s="4">
        <v>1032451683</v>
      </c>
      <c r="D142" s="3" t="s">
        <v>285</v>
      </c>
      <c r="E142" s="3" t="s">
        <v>339</v>
      </c>
      <c r="F142" s="3" t="s">
        <v>113</v>
      </c>
      <c r="G142" s="3" t="s">
        <v>535</v>
      </c>
      <c r="H142" s="5" t="s">
        <v>536</v>
      </c>
      <c r="I142" s="8" t="s">
        <v>490</v>
      </c>
      <c r="J142" s="3" t="s">
        <v>491</v>
      </c>
      <c r="K142" s="10" t="s">
        <v>1257</v>
      </c>
      <c r="L142" s="3" t="s">
        <v>2263</v>
      </c>
    </row>
    <row r="143" spans="1:12" s="1" customFormat="1" x14ac:dyDescent="0.25">
      <c r="A143" s="2" t="s">
        <v>486</v>
      </c>
      <c r="B143" s="3" t="s">
        <v>13</v>
      </c>
      <c r="C143" s="4">
        <v>1098667830</v>
      </c>
      <c r="D143" s="3" t="s">
        <v>537</v>
      </c>
      <c r="E143" s="3"/>
      <c r="F143" s="3" t="s">
        <v>521</v>
      </c>
      <c r="G143" s="3" t="s">
        <v>64</v>
      </c>
      <c r="H143" s="5" t="s">
        <v>538</v>
      </c>
      <c r="I143" s="8" t="s">
        <v>490</v>
      </c>
      <c r="J143" s="3" t="s">
        <v>491</v>
      </c>
      <c r="K143" s="10" t="s">
        <v>1257</v>
      </c>
      <c r="L143" s="3" t="s">
        <v>2263</v>
      </c>
    </row>
    <row r="144" spans="1:12" s="1" customFormat="1" x14ac:dyDescent="0.25">
      <c r="A144" s="2" t="s">
        <v>486</v>
      </c>
      <c r="B144" s="3" t="s">
        <v>13</v>
      </c>
      <c r="C144" s="4">
        <v>1026581182</v>
      </c>
      <c r="D144" s="3" t="s">
        <v>81</v>
      </c>
      <c r="E144" s="3"/>
      <c r="F144" s="3" t="s">
        <v>237</v>
      </c>
      <c r="G144" s="3" t="s">
        <v>458</v>
      </c>
      <c r="H144" s="5" t="s">
        <v>539</v>
      </c>
      <c r="I144" s="8" t="s">
        <v>490</v>
      </c>
      <c r="J144" s="3" t="s">
        <v>491</v>
      </c>
      <c r="K144" s="10" t="s">
        <v>1257</v>
      </c>
      <c r="L144" s="3" t="s">
        <v>2263</v>
      </c>
    </row>
    <row r="145" spans="1:12" s="1" customFormat="1" x14ac:dyDescent="0.25">
      <c r="A145" s="2" t="s">
        <v>486</v>
      </c>
      <c r="B145" s="3" t="s">
        <v>13</v>
      </c>
      <c r="C145" s="4">
        <v>1020736714</v>
      </c>
      <c r="D145" s="3" t="s">
        <v>129</v>
      </c>
      <c r="E145" s="3" t="s">
        <v>540</v>
      </c>
      <c r="F145" s="3" t="s">
        <v>541</v>
      </c>
      <c r="G145" s="3" t="s">
        <v>527</v>
      </c>
      <c r="H145" s="5" t="s">
        <v>542</v>
      </c>
      <c r="I145" s="8" t="s">
        <v>490</v>
      </c>
      <c r="J145" s="3" t="s">
        <v>491</v>
      </c>
      <c r="K145" s="10" t="s">
        <v>1257</v>
      </c>
      <c r="L145" s="3" t="s">
        <v>2263</v>
      </c>
    </row>
    <row r="146" spans="1:12" s="1" customFormat="1" x14ac:dyDescent="0.25">
      <c r="A146" s="2" t="s">
        <v>486</v>
      </c>
      <c r="B146" s="3" t="s">
        <v>13</v>
      </c>
      <c r="C146" s="4">
        <v>1026572780</v>
      </c>
      <c r="D146" s="3" t="s">
        <v>543</v>
      </c>
      <c r="E146" s="3"/>
      <c r="F146" s="3" t="s">
        <v>544</v>
      </c>
      <c r="G146" s="3" t="s">
        <v>74</v>
      </c>
      <c r="H146" s="5" t="s">
        <v>545</v>
      </c>
      <c r="I146" s="8" t="s">
        <v>490</v>
      </c>
      <c r="J146" s="3" t="s">
        <v>491</v>
      </c>
      <c r="K146" s="10" t="s">
        <v>1257</v>
      </c>
      <c r="L146" s="3" t="s">
        <v>2263</v>
      </c>
    </row>
    <row r="147" spans="1:12" s="1" customFormat="1" x14ac:dyDescent="0.25">
      <c r="A147" s="2" t="s">
        <v>486</v>
      </c>
      <c r="B147" s="3" t="s">
        <v>13</v>
      </c>
      <c r="C147" s="4">
        <v>1020767490</v>
      </c>
      <c r="D147" s="3" t="s">
        <v>236</v>
      </c>
      <c r="E147" s="3" t="s">
        <v>546</v>
      </c>
      <c r="F147" s="3" t="s">
        <v>547</v>
      </c>
      <c r="G147" s="3" t="s">
        <v>548</v>
      </c>
      <c r="H147" s="5" t="s">
        <v>549</v>
      </c>
      <c r="I147" s="8" t="s">
        <v>490</v>
      </c>
      <c r="J147" s="3" t="s">
        <v>491</v>
      </c>
      <c r="K147" s="10" t="s">
        <v>1257</v>
      </c>
      <c r="L147" s="3" t="s">
        <v>2263</v>
      </c>
    </row>
    <row r="148" spans="1:12" s="1" customFormat="1" x14ac:dyDescent="0.25">
      <c r="A148" s="2" t="s">
        <v>486</v>
      </c>
      <c r="B148" s="3" t="s">
        <v>13</v>
      </c>
      <c r="C148" s="4">
        <v>1020784063</v>
      </c>
      <c r="D148" s="3" t="s">
        <v>268</v>
      </c>
      <c r="E148" s="3" t="s">
        <v>125</v>
      </c>
      <c r="F148" s="3" t="s">
        <v>550</v>
      </c>
      <c r="G148" s="3" t="s">
        <v>551</v>
      </c>
      <c r="H148" s="5" t="s">
        <v>552</v>
      </c>
      <c r="I148" s="8" t="s">
        <v>490</v>
      </c>
      <c r="J148" s="3" t="s">
        <v>491</v>
      </c>
      <c r="K148" s="10" t="s">
        <v>1257</v>
      </c>
      <c r="L148" s="3" t="s">
        <v>2263</v>
      </c>
    </row>
    <row r="149" spans="1:12" s="1" customFormat="1" x14ac:dyDescent="0.25">
      <c r="A149" s="2" t="s">
        <v>486</v>
      </c>
      <c r="B149" s="3" t="s">
        <v>13</v>
      </c>
      <c r="C149" s="4">
        <v>1118551859</v>
      </c>
      <c r="D149" s="3" t="s">
        <v>553</v>
      </c>
      <c r="E149" s="3" t="s">
        <v>88</v>
      </c>
      <c r="F149" s="3" t="s">
        <v>270</v>
      </c>
      <c r="G149" s="3" t="s">
        <v>554</v>
      </c>
      <c r="H149" s="5" t="s">
        <v>555</v>
      </c>
      <c r="I149" s="8" t="s">
        <v>490</v>
      </c>
      <c r="J149" s="3" t="s">
        <v>491</v>
      </c>
      <c r="K149" s="10" t="s">
        <v>1257</v>
      </c>
      <c r="L149" s="3" t="s">
        <v>2263</v>
      </c>
    </row>
    <row r="150" spans="1:12" s="1" customFormat="1" x14ac:dyDescent="0.25">
      <c r="A150" s="2" t="s">
        <v>486</v>
      </c>
      <c r="B150" s="3" t="s">
        <v>13</v>
      </c>
      <c r="C150" s="4">
        <v>1019073271</v>
      </c>
      <c r="D150" s="3" t="s">
        <v>332</v>
      </c>
      <c r="E150" s="3" t="s">
        <v>269</v>
      </c>
      <c r="F150" s="3" t="s">
        <v>52</v>
      </c>
      <c r="G150" s="3" t="s">
        <v>52</v>
      </c>
      <c r="H150" s="5" t="s">
        <v>556</v>
      </c>
      <c r="I150" s="8" t="s">
        <v>490</v>
      </c>
      <c r="J150" s="3" t="s">
        <v>491</v>
      </c>
      <c r="K150" s="10" t="s">
        <v>1257</v>
      </c>
      <c r="L150" s="3" t="s">
        <v>2263</v>
      </c>
    </row>
    <row r="151" spans="1:12" s="1" customFormat="1" x14ac:dyDescent="0.25">
      <c r="A151" s="2" t="s">
        <v>486</v>
      </c>
      <c r="B151" s="3" t="s">
        <v>13</v>
      </c>
      <c r="C151" s="4">
        <v>1019052424</v>
      </c>
      <c r="D151" s="3" t="s">
        <v>557</v>
      </c>
      <c r="E151" s="3" t="s">
        <v>15</v>
      </c>
      <c r="F151" s="3" t="s">
        <v>458</v>
      </c>
      <c r="G151" s="3" t="s">
        <v>558</v>
      </c>
      <c r="H151" s="5" t="s">
        <v>559</v>
      </c>
      <c r="I151" s="8" t="s">
        <v>490</v>
      </c>
      <c r="J151" s="3" t="s">
        <v>491</v>
      </c>
      <c r="K151" s="10" t="s">
        <v>1257</v>
      </c>
      <c r="L151" s="3" t="s">
        <v>2263</v>
      </c>
    </row>
    <row r="152" spans="1:12" s="1" customFormat="1" x14ac:dyDescent="0.25">
      <c r="A152" s="2" t="s">
        <v>486</v>
      </c>
      <c r="B152" s="3" t="s">
        <v>13</v>
      </c>
      <c r="C152" s="4">
        <v>1072663185</v>
      </c>
      <c r="D152" s="3" t="s">
        <v>560</v>
      </c>
      <c r="E152" s="3"/>
      <c r="F152" s="3" t="s">
        <v>561</v>
      </c>
      <c r="G152" s="3" t="s">
        <v>562</v>
      </c>
      <c r="H152" s="5" t="s">
        <v>563</v>
      </c>
      <c r="I152" s="8" t="s">
        <v>490</v>
      </c>
      <c r="J152" s="3" t="s">
        <v>491</v>
      </c>
      <c r="K152" s="10" t="s">
        <v>1257</v>
      </c>
      <c r="L152" s="3" t="s">
        <v>2263</v>
      </c>
    </row>
    <row r="153" spans="1:12" s="1" customFormat="1" x14ac:dyDescent="0.25">
      <c r="A153" s="2" t="s">
        <v>486</v>
      </c>
      <c r="B153" s="3" t="s">
        <v>13</v>
      </c>
      <c r="C153" s="4">
        <v>1064838667</v>
      </c>
      <c r="D153" s="3" t="s">
        <v>336</v>
      </c>
      <c r="E153" s="3" t="s">
        <v>546</v>
      </c>
      <c r="F153" s="3" t="s">
        <v>564</v>
      </c>
      <c r="G153" s="3" t="s">
        <v>565</v>
      </c>
      <c r="H153" s="5" t="s">
        <v>566</v>
      </c>
      <c r="I153" s="8" t="s">
        <v>490</v>
      </c>
      <c r="J153" s="3" t="s">
        <v>491</v>
      </c>
      <c r="K153" s="10" t="s">
        <v>1257</v>
      </c>
      <c r="L153" s="3" t="s">
        <v>2263</v>
      </c>
    </row>
    <row r="154" spans="1:12" s="1" customFormat="1" x14ac:dyDescent="0.25">
      <c r="A154" s="2" t="s">
        <v>486</v>
      </c>
      <c r="B154" s="3" t="s">
        <v>567</v>
      </c>
      <c r="C154" s="4">
        <v>96021603128</v>
      </c>
      <c r="D154" s="3" t="s">
        <v>30</v>
      </c>
      <c r="E154" s="3" t="s">
        <v>51</v>
      </c>
      <c r="F154" s="3" t="s">
        <v>568</v>
      </c>
      <c r="G154" s="3" t="s">
        <v>199</v>
      </c>
      <c r="H154" s="5" t="s">
        <v>569</v>
      </c>
      <c r="I154" s="2" t="s">
        <v>354</v>
      </c>
      <c r="J154" s="3" t="s">
        <v>570</v>
      </c>
      <c r="K154" s="3" t="s">
        <v>426</v>
      </c>
      <c r="L154" s="3" t="s">
        <v>2263</v>
      </c>
    </row>
    <row r="155" spans="1:12" s="1" customFormat="1" x14ac:dyDescent="0.25">
      <c r="A155" s="2" t="s">
        <v>486</v>
      </c>
      <c r="B155" s="3" t="s">
        <v>13</v>
      </c>
      <c r="C155" s="4">
        <v>1069262223</v>
      </c>
      <c r="D155" s="3" t="s">
        <v>571</v>
      </c>
      <c r="E155" s="3" t="s">
        <v>572</v>
      </c>
      <c r="F155" s="3" t="s">
        <v>573</v>
      </c>
      <c r="G155" s="3" t="s">
        <v>89</v>
      </c>
      <c r="H155" s="5" t="s">
        <v>574</v>
      </c>
      <c r="I155" s="2" t="s">
        <v>354</v>
      </c>
      <c r="J155" s="3" t="s">
        <v>570</v>
      </c>
      <c r="K155" s="3" t="s">
        <v>426</v>
      </c>
      <c r="L155" s="3" t="s">
        <v>2263</v>
      </c>
    </row>
    <row r="156" spans="1:12" s="1" customFormat="1" x14ac:dyDescent="0.25">
      <c r="A156" s="2" t="s">
        <v>486</v>
      </c>
      <c r="B156" s="3" t="s">
        <v>13</v>
      </c>
      <c r="C156" s="4">
        <v>1020803429</v>
      </c>
      <c r="D156" s="3" t="s">
        <v>533</v>
      </c>
      <c r="E156" s="3" t="s">
        <v>67</v>
      </c>
      <c r="F156" s="3" t="s">
        <v>358</v>
      </c>
      <c r="G156" s="3" t="s">
        <v>237</v>
      </c>
      <c r="H156" s="5" t="s">
        <v>575</v>
      </c>
      <c r="I156" s="2" t="s">
        <v>354</v>
      </c>
      <c r="J156" s="3" t="s">
        <v>570</v>
      </c>
      <c r="K156" s="3" t="s">
        <v>426</v>
      </c>
      <c r="L156" s="3" t="s">
        <v>2263</v>
      </c>
    </row>
    <row r="157" spans="1:12" s="1" customFormat="1" x14ac:dyDescent="0.25">
      <c r="A157" s="2" t="s">
        <v>486</v>
      </c>
      <c r="B157" s="3" t="s">
        <v>13</v>
      </c>
      <c r="C157" s="4">
        <v>1018461707</v>
      </c>
      <c r="D157" s="3" t="s">
        <v>456</v>
      </c>
      <c r="E157" s="3" t="s">
        <v>88</v>
      </c>
      <c r="F157" s="3" t="s">
        <v>562</v>
      </c>
      <c r="G157" s="3" t="s">
        <v>258</v>
      </c>
      <c r="H157" s="5" t="s">
        <v>576</v>
      </c>
      <c r="I157" s="2" t="s">
        <v>354</v>
      </c>
      <c r="J157" s="3" t="s">
        <v>570</v>
      </c>
      <c r="K157" s="3" t="s">
        <v>426</v>
      </c>
      <c r="L157" s="3" t="s">
        <v>2263</v>
      </c>
    </row>
    <row r="158" spans="1:12" s="1" customFormat="1" x14ac:dyDescent="0.25">
      <c r="A158" s="2" t="s">
        <v>486</v>
      </c>
      <c r="B158" s="3" t="s">
        <v>13</v>
      </c>
      <c r="C158" s="4">
        <v>1032448076</v>
      </c>
      <c r="D158" s="3" t="s">
        <v>14</v>
      </c>
      <c r="E158" s="3" t="s">
        <v>577</v>
      </c>
      <c r="F158" s="3" t="s">
        <v>554</v>
      </c>
      <c r="G158" s="3" t="s">
        <v>46</v>
      </c>
      <c r="H158" s="5" t="s">
        <v>578</v>
      </c>
      <c r="I158" s="2" t="s">
        <v>354</v>
      </c>
      <c r="J158" s="3" t="s">
        <v>570</v>
      </c>
      <c r="K158" s="3" t="s">
        <v>426</v>
      </c>
      <c r="L158" s="3" t="s">
        <v>2263</v>
      </c>
    </row>
    <row r="159" spans="1:12" s="1" customFormat="1" x14ac:dyDescent="0.25">
      <c r="A159" s="2" t="s">
        <v>486</v>
      </c>
      <c r="B159" s="3" t="s">
        <v>13</v>
      </c>
      <c r="C159" s="4">
        <v>1020778939</v>
      </c>
      <c r="D159" s="3" t="s">
        <v>579</v>
      </c>
      <c r="E159" s="3" t="s">
        <v>580</v>
      </c>
      <c r="F159" s="3" t="s">
        <v>581</v>
      </c>
      <c r="G159" s="3" t="s">
        <v>582</v>
      </c>
      <c r="H159" s="9" t="s">
        <v>583</v>
      </c>
      <c r="I159" s="2" t="s">
        <v>354</v>
      </c>
      <c r="J159" s="3" t="s">
        <v>570</v>
      </c>
      <c r="K159" s="3" t="s">
        <v>426</v>
      </c>
      <c r="L159" s="3" t="s">
        <v>2263</v>
      </c>
    </row>
    <row r="160" spans="1:12" s="1" customFormat="1" x14ac:dyDescent="0.25">
      <c r="A160" s="2" t="s">
        <v>486</v>
      </c>
      <c r="B160" s="3" t="s">
        <v>13</v>
      </c>
      <c r="C160" s="4">
        <v>1052390793</v>
      </c>
      <c r="D160" s="3" t="s">
        <v>307</v>
      </c>
      <c r="E160" s="3" t="s">
        <v>584</v>
      </c>
      <c r="F160" s="3" t="s">
        <v>340</v>
      </c>
      <c r="G160" s="3" t="s">
        <v>585</v>
      </c>
      <c r="H160" s="5" t="s">
        <v>586</v>
      </c>
      <c r="I160" s="2" t="s">
        <v>354</v>
      </c>
      <c r="J160" s="3" t="s">
        <v>570</v>
      </c>
      <c r="K160" s="3" t="s">
        <v>426</v>
      </c>
      <c r="L160" s="3" t="s">
        <v>2263</v>
      </c>
    </row>
    <row r="161" spans="1:12" s="1" customFormat="1" x14ac:dyDescent="0.25">
      <c r="A161" s="2" t="s">
        <v>486</v>
      </c>
      <c r="B161" s="3" t="s">
        <v>13</v>
      </c>
      <c r="C161" s="4">
        <v>1136885095</v>
      </c>
      <c r="D161" s="3" t="s">
        <v>543</v>
      </c>
      <c r="E161" s="3"/>
      <c r="F161" s="3" t="s">
        <v>587</v>
      </c>
      <c r="G161" s="3" t="s">
        <v>17</v>
      </c>
      <c r="H161" s="5" t="s">
        <v>588</v>
      </c>
      <c r="I161" s="2" t="s">
        <v>354</v>
      </c>
      <c r="J161" s="3" t="s">
        <v>570</v>
      </c>
      <c r="K161" s="3" t="s">
        <v>426</v>
      </c>
      <c r="L161" s="3" t="s">
        <v>2263</v>
      </c>
    </row>
    <row r="162" spans="1:12" s="1" customFormat="1" x14ac:dyDescent="0.25">
      <c r="A162" s="2" t="s">
        <v>486</v>
      </c>
      <c r="B162" s="3" t="s">
        <v>13</v>
      </c>
      <c r="C162" s="4">
        <v>1019112629</v>
      </c>
      <c r="D162" s="3" t="s">
        <v>66</v>
      </c>
      <c r="E162" s="3" t="s">
        <v>135</v>
      </c>
      <c r="F162" s="3" t="s">
        <v>589</v>
      </c>
      <c r="G162" s="3" t="s">
        <v>590</v>
      </c>
      <c r="H162" s="9" t="s">
        <v>591</v>
      </c>
      <c r="I162" s="2" t="s">
        <v>354</v>
      </c>
      <c r="J162" s="3" t="s">
        <v>570</v>
      </c>
      <c r="K162" s="3" t="s">
        <v>426</v>
      </c>
      <c r="L162" s="3" t="s">
        <v>2263</v>
      </c>
    </row>
    <row r="163" spans="1:12" s="1" customFormat="1" x14ac:dyDescent="0.25">
      <c r="A163" s="2" t="s">
        <v>486</v>
      </c>
      <c r="B163" s="3" t="s">
        <v>13</v>
      </c>
      <c r="C163" s="4">
        <v>1018416820</v>
      </c>
      <c r="D163" s="3" t="s">
        <v>592</v>
      </c>
      <c r="E163" s="3" t="s">
        <v>593</v>
      </c>
      <c r="F163" s="3" t="s">
        <v>594</v>
      </c>
      <c r="G163" s="3" t="s">
        <v>179</v>
      </c>
      <c r="H163" s="5" t="s">
        <v>595</v>
      </c>
      <c r="I163" s="2" t="s">
        <v>354</v>
      </c>
      <c r="J163" s="3" t="s">
        <v>570</v>
      </c>
      <c r="K163" s="3" t="s">
        <v>426</v>
      </c>
      <c r="L163" s="3" t="s">
        <v>2263</v>
      </c>
    </row>
    <row r="164" spans="1:12" s="1" customFormat="1" x14ac:dyDescent="0.25">
      <c r="A164" s="2" t="s">
        <v>486</v>
      </c>
      <c r="B164" s="3" t="s">
        <v>13</v>
      </c>
      <c r="C164" s="4">
        <v>1014177762</v>
      </c>
      <c r="D164" s="3" t="s">
        <v>30</v>
      </c>
      <c r="E164" s="3" t="s">
        <v>51</v>
      </c>
      <c r="F164" s="3" t="s">
        <v>596</v>
      </c>
      <c r="G164" s="3" t="s">
        <v>379</v>
      </c>
      <c r="H164" s="5" t="s">
        <v>597</v>
      </c>
      <c r="I164" s="2" t="s">
        <v>354</v>
      </c>
      <c r="J164" s="3" t="s">
        <v>570</v>
      </c>
      <c r="K164" s="3" t="s">
        <v>426</v>
      </c>
      <c r="L164" s="3" t="s">
        <v>2263</v>
      </c>
    </row>
    <row r="165" spans="1:12" s="1" customFormat="1" x14ac:dyDescent="0.25">
      <c r="A165" s="2" t="s">
        <v>486</v>
      </c>
      <c r="B165" s="3" t="s">
        <v>13</v>
      </c>
      <c r="C165" s="4">
        <v>1019008018</v>
      </c>
      <c r="D165" s="3" t="s">
        <v>29</v>
      </c>
      <c r="E165" s="3" t="s">
        <v>598</v>
      </c>
      <c r="F165" s="3" t="s">
        <v>599</v>
      </c>
      <c r="G165" s="3" t="s">
        <v>458</v>
      </c>
      <c r="H165" s="5" t="s">
        <v>600</v>
      </c>
      <c r="I165" s="2" t="s">
        <v>354</v>
      </c>
      <c r="J165" s="3" t="s">
        <v>570</v>
      </c>
      <c r="K165" s="3" t="s">
        <v>426</v>
      </c>
      <c r="L165" s="3" t="s">
        <v>2263</v>
      </c>
    </row>
    <row r="166" spans="1:12" s="1" customFormat="1" x14ac:dyDescent="0.25">
      <c r="A166" s="2" t="s">
        <v>486</v>
      </c>
      <c r="B166" s="3" t="s">
        <v>13</v>
      </c>
      <c r="C166" s="4">
        <v>1032453516</v>
      </c>
      <c r="D166" s="3" t="s">
        <v>112</v>
      </c>
      <c r="E166" s="3" t="s">
        <v>580</v>
      </c>
      <c r="F166" s="3" t="s">
        <v>52</v>
      </c>
      <c r="G166" s="3" t="s">
        <v>601</v>
      </c>
      <c r="H166" s="5" t="s">
        <v>602</v>
      </c>
      <c r="I166" s="2" t="s">
        <v>354</v>
      </c>
      <c r="J166" s="3" t="s">
        <v>570</v>
      </c>
      <c r="K166" s="3" t="s">
        <v>426</v>
      </c>
      <c r="L166" s="3" t="s">
        <v>2263</v>
      </c>
    </row>
    <row r="167" spans="1:12" s="1" customFormat="1" x14ac:dyDescent="0.25">
      <c r="A167" s="2" t="s">
        <v>486</v>
      </c>
      <c r="B167" s="3" t="s">
        <v>13</v>
      </c>
      <c r="C167" s="4">
        <v>1032450177</v>
      </c>
      <c r="D167" s="3" t="s">
        <v>603</v>
      </c>
      <c r="E167" s="3" t="s">
        <v>572</v>
      </c>
      <c r="F167" s="3" t="s">
        <v>604</v>
      </c>
      <c r="G167" s="3" t="s">
        <v>605</v>
      </c>
      <c r="H167" s="5" t="s">
        <v>606</v>
      </c>
      <c r="I167" s="2" t="s">
        <v>354</v>
      </c>
      <c r="J167" s="3" t="s">
        <v>570</v>
      </c>
      <c r="K167" s="3" t="s">
        <v>426</v>
      </c>
      <c r="L167" s="3" t="s">
        <v>2263</v>
      </c>
    </row>
    <row r="168" spans="1:12" s="1" customFormat="1" x14ac:dyDescent="0.25">
      <c r="A168" s="2" t="s">
        <v>486</v>
      </c>
      <c r="B168" s="3" t="s">
        <v>155</v>
      </c>
      <c r="C168" s="4">
        <v>425925</v>
      </c>
      <c r="D168" s="3" t="s">
        <v>607</v>
      </c>
      <c r="E168" s="3" t="s">
        <v>139</v>
      </c>
      <c r="F168" s="3" t="s">
        <v>608</v>
      </c>
      <c r="G168" s="3" t="s">
        <v>609</v>
      </c>
      <c r="H168" s="9" t="s">
        <v>610</v>
      </c>
      <c r="I168" s="2" t="s">
        <v>19</v>
      </c>
      <c r="J168" s="3" t="s">
        <v>400</v>
      </c>
      <c r="K168" s="3" t="s">
        <v>394</v>
      </c>
      <c r="L168" s="11" t="s">
        <v>958</v>
      </c>
    </row>
    <row r="169" spans="1:12" s="1" customFormat="1" x14ac:dyDescent="0.25">
      <c r="A169" s="2" t="s">
        <v>486</v>
      </c>
      <c r="B169" s="3" t="s">
        <v>13</v>
      </c>
      <c r="C169" s="4">
        <v>1012373409</v>
      </c>
      <c r="D169" s="3" t="s">
        <v>391</v>
      </c>
      <c r="E169" s="3"/>
      <c r="F169" s="3" t="s">
        <v>340</v>
      </c>
      <c r="G169" s="3" t="s">
        <v>392</v>
      </c>
      <c r="H169" s="5" t="s">
        <v>611</v>
      </c>
      <c r="I169" s="2" t="s">
        <v>19</v>
      </c>
      <c r="J169" s="3" t="s">
        <v>111</v>
      </c>
      <c r="K169" s="3" t="s">
        <v>394</v>
      </c>
      <c r="L169" s="11" t="s">
        <v>958</v>
      </c>
    </row>
    <row r="170" spans="1:12" s="1" customFormat="1" x14ac:dyDescent="0.25">
      <c r="A170" s="2" t="s">
        <v>486</v>
      </c>
      <c r="B170" s="3" t="s">
        <v>13</v>
      </c>
      <c r="C170" s="4">
        <v>1019040094</v>
      </c>
      <c r="D170" s="3" t="s">
        <v>433</v>
      </c>
      <c r="E170" s="3" t="s">
        <v>240</v>
      </c>
      <c r="F170" s="3" t="s">
        <v>370</v>
      </c>
      <c r="G170" s="3" t="s">
        <v>339</v>
      </c>
      <c r="H170" s="5" t="s">
        <v>612</v>
      </c>
      <c r="I170" s="2" t="s">
        <v>19</v>
      </c>
      <c r="J170" s="3" t="s">
        <v>111</v>
      </c>
      <c r="K170" s="10" t="s">
        <v>435</v>
      </c>
      <c r="L170" s="11" t="s">
        <v>958</v>
      </c>
    </row>
    <row r="171" spans="1:12" s="1" customFormat="1" x14ac:dyDescent="0.25">
      <c r="A171" s="2" t="s">
        <v>486</v>
      </c>
      <c r="B171" s="3" t="s">
        <v>13</v>
      </c>
      <c r="C171" s="4">
        <v>1030634693</v>
      </c>
      <c r="D171" s="3" t="s">
        <v>613</v>
      </c>
      <c r="E171" s="3" t="s">
        <v>236</v>
      </c>
      <c r="F171" s="3" t="s">
        <v>52</v>
      </c>
      <c r="G171" s="3" t="s">
        <v>614</v>
      </c>
      <c r="H171" s="9" t="s">
        <v>615</v>
      </c>
      <c r="I171" s="6" t="s">
        <v>34</v>
      </c>
      <c r="J171" s="3" t="s">
        <v>616</v>
      </c>
      <c r="K171" s="3" t="s">
        <v>617</v>
      </c>
      <c r="L171" s="11" t="s">
        <v>958</v>
      </c>
    </row>
    <row r="172" spans="1:12" s="1" customFormat="1" x14ac:dyDescent="0.25">
      <c r="A172" s="2" t="s">
        <v>486</v>
      </c>
      <c r="B172" s="3" t="s">
        <v>13</v>
      </c>
      <c r="C172" s="4">
        <v>1015440881</v>
      </c>
      <c r="D172" s="3" t="s">
        <v>618</v>
      </c>
      <c r="E172" s="3" t="s">
        <v>619</v>
      </c>
      <c r="F172" s="3" t="s">
        <v>179</v>
      </c>
      <c r="G172" s="3" t="s">
        <v>620</v>
      </c>
      <c r="H172" s="5" t="s">
        <v>621</v>
      </c>
      <c r="I172" s="6" t="s">
        <v>34</v>
      </c>
      <c r="J172" s="3" t="s">
        <v>154</v>
      </c>
      <c r="K172" s="10" t="s">
        <v>435</v>
      </c>
      <c r="L172" s="11" t="s">
        <v>958</v>
      </c>
    </row>
    <row r="173" spans="1:12" s="1" customFormat="1" x14ac:dyDescent="0.25">
      <c r="A173" s="2" t="s">
        <v>486</v>
      </c>
      <c r="B173" s="3" t="s">
        <v>13</v>
      </c>
      <c r="C173" s="4">
        <v>1020784301</v>
      </c>
      <c r="D173" s="3" t="s">
        <v>622</v>
      </c>
      <c r="E173" s="3" t="s">
        <v>369</v>
      </c>
      <c r="F173" s="3" t="s">
        <v>623</v>
      </c>
      <c r="G173" s="3" t="s">
        <v>624</v>
      </c>
      <c r="H173" s="5" t="s">
        <v>625</v>
      </c>
      <c r="I173" s="6" t="s">
        <v>34</v>
      </c>
      <c r="J173" s="3" t="s">
        <v>349</v>
      </c>
      <c r="K173" s="3" t="s">
        <v>626</v>
      </c>
      <c r="L173" s="11" t="s">
        <v>958</v>
      </c>
    </row>
    <row r="174" spans="1:12" s="1" customFormat="1" x14ac:dyDescent="0.25">
      <c r="A174" s="2" t="s">
        <v>486</v>
      </c>
      <c r="B174" s="3" t="s">
        <v>13</v>
      </c>
      <c r="C174" s="4">
        <v>1032395066</v>
      </c>
      <c r="D174" s="3" t="s">
        <v>66</v>
      </c>
      <c r="E174" s="3" t="s">
        <v>67</v>
      </c>
      <c r="F174" s="3" t="s">
        <v>627</v>
      </c>
      <c r="G174" s="3" t="s">
        <v>628</v>
      </c>
      <c r="H174" s="9" t="s">
        <v>629</v>
      </c>
      <c r="I174" s="6" t="s">
        <v>34</v>
      </c>
      <c r="J174" s="3" t="s">
        <v>154</v>
      </c>
      <c r="K174" s="3" t="s">
        <v>27</v>
      </c>
      <c r="L174" s="11" t="s">
        <v>958</v>
      </c>
    </row>
    <row r="175" spans="1:12" s="1" customFormat="1" x14ac:dyDescent="0.25">
      <c r="A175" s="2" t="s">
        <v>486</v>
      </c>
      <c r="B175" s="3" t="s">
        <v>13</v>
      </c>
      <c r="C175" s="3">
        <v>1020770736</v>
      </c>
      <c r="D175" s="3" t="s">
        <v>630</v>
      </c>
      <c r="E175" s="3" t="s">
        <v>299</v>
      </c>
      <c r="F175" s="3" t="s">
        <v>631</v>
      </c>
      <c r="G175" s="3" t="s">
        <v>632</v>
      </c>
      <c r="H175" s="5" t="s">
        <v>633</v>
      </c>
      <c r="I175" s="6" t="s">
        <v>34</v>
      </c>
      <c r="J175" s="3" t="s">
        <v>154</v>
      </c>
      <c r="K175" s="3" t="s">
        <v>27</v>
      </c>
      <c r="L175" s="11" t="s">
        <v>958</v>
      </c>
    </row>
    <row r="176" spans="1:12" s="1" customFormat="1" x14ac:dyDescent="0.25">
      <c r="A176" s="2" t="s">
        <v>486</v>
      </c>
      <c r="B176" s="3" t="s">
        <v>13</v>
      </c>
      <c r="C176" s="3">
        <v>1012354113</v>
      </c>
      <c r="D176" s="3" t="s">
        <v>268</v>
      </c>
      <c r="E176" s="3" t="s">
        <v>634</v>
      </c>
      <c r="F176" s="3" t="s">
        <v>635</v>
      </c>
      <c r="G176" s="3" t="s">
        <v>636</v>
      </c>
      <c r="H176" s="9" t="s">
        <v>637</v>
      </c>
      <c r="I176" s="6" t="s">
        <v>34</v>
      </c>
      <c r="J176" s="3" t="s">
        <v>154</v>
      </c>
      <c r="K176" s="3" t="s">
        <v>27</v>
      </c>
      <c r="L176" s="3" t="s">
        <v>2518</v>
      </c>
    </row>
    <row r="177" spans="1:12" s="1" customFormat="1" x14ac:dyDescent="0.25">
      <c r="A177" s="2" t="s">
        <v>486</v>
      </c>
      <c r="B177" s="3" t="s">
        <v>13</v>
      </c>
      <c r="C177" s="3">
        <v>1020764588</v>
      </c>
      <c r="D177" s="3" t="s">
        <v>72</v>
      </c>
      <c r="E177" s="3" t="s">
        <v>638</v>
      </c>
      <c r="F177" s="3" t="s">
        <v>639</v>
      </c>
      <c r="G177" s="3" t="s">
        <v>640</v>
      </c>
      <c r="H177" s="5" t="s">
        <v>641</v>
      </c>
      <c r="I177" s="2" t="s">
        <v>19</v>
      </c>
      <c r="J177" s="3" t="s">
        <v>400</v>
      </c>
      <c r="K177" s="3" t="s">
        <v>21</v>
      </c>
      <c r="L177" s="3" t="s">
        <v>2517</v>
      </c>
    </row>
    <row r="178" spans="1:12" s="1" customFormat="1" x14ac:dyDescent="0.25">
      <c r="A178" s="2" t="s">
        <v>486</v>
      </c>
      <c r="B178" s="3" t="s">
        <v>13</v>
      </c>
      <c r="C178" s="3">
        <v>1073511673</v>
      </c>
      <c r="D178" s="3" t="s">
        <v>642</v>
      </c>
      <c r="E178" s="3" t="s">
        <v>356</v>
      </c>
      <c r="F178" s="3" t="s">
        <v>643</v>
      </c>
      <c r="G178" s="3" t="s">
        <v>406</v>
      </c>
      <c r="H178" s="5" t="s">
        <v>644</v>
      </c>
      <c r="I178" s="2" t="s">
        <v>19</v>
      </c>
      <c r="J178" s="3" t="s">
        <v>400</v>
      </c>
      <c r="K178" s="3" t="s">
        <v>21</v>
      </c>
      <c r="L178" s="3" t="s">
        <v>2517</v>
      </c>
    </row>
    <row r="179" spans="1:12" s="1" customFormat="1" x14ac:dyDescent="0.25">
      <c r="A179" s="2" t="s">
        <v>486</v>
      </c>
      <c r="B179" s="3" t="s">
        <v>13</v>
      </c>
      <c r="C179" s="3">
        <v>1019074248</v>
      </c>
      <c r="D179" s="3" t="s">
        <v>618</v>
      </c>
      <c r="E179" s="3" t="s">
        <v>112</v>
      </c>
      <c r="F179" s="3" t="s">
        <v>645</v>
      </c>
      <c r="G179" s="3" t="s">
        <v>646</v>
      </c>
      <c r="H179" s="5" t="s">
        <v>647</v>
      </c>
      <c r="I179" s="6" t="s">
        <v>648</v>
      </c>
      <c r="J179" s="3" t="s">
        <v>649</v>
      </c>
      <c r="K179" s="3" t="s">
        <v>21</v>
      </c>
      <c r="L179" s="3" t="s">
        <v>2517</v>
      </c>
    </row>
    <row r="180" spans="1:12" s="1" customFormat="1" x14ac:dyDescent="0.25">
      <c r="A180" s="2" t="s">
        <v>486</v>
      </c>
      <c r="B180" s="3" t="s">
        <v>13</v>
      </c>
      <c r="C180" s="3">
        <v>1073513837</v>
      </c>
      <c r="D180" s="3" t="s">
        <v>117</v>
      </c>
      <c r="E180" s="3" t="s">
        <v>14</v>
      </c>
      <c r="F180" s="3" t="s">
        <v>643</v>
      </c>
      <c r="G180" s="3" t="s">
        <v>406</v>
      </c>
      <c r="H180" s="5" t="s">
        <v>650</v>
      </c>
      <c r="I180" s="2" t="s">
        <v>19</v>
      </c>
      <c r="J180" s="3" t="s">
        <v>400</v>
      </c>
      <c r="K180" s="10" t="s">
        <v>435</v>
      </c>
      <c r="L180" s="11" t="s">
        <v>958</v>
      </c>
    </row>
    <row r="181" spans="1:12" s="1" customFormat="1" x14ac:dyDescent="0.25">
      <c r="A181" s="2" t="s">
        <v>486</v>
      </c>
      <c r="B181" s="3" t="s">
        <v>13</v>
      </c>
      <c r="C181" s="3">
        <v>1019073318</v>
      </c>
      <c r="D181" s="3" t="s">
        <v>72</v>
      </c>
      <c r="E181" s="3" t="s">
        <v>88</v>
      </c>
      <c r="F181" s="3" t="s">
        <v>361</v>
      </c>
      <c r="G181" s="3" t="s">
        <v>651</v>
      </c>
      <c r="H181" s="5" t="s">
        <v>652</v>
      </c>
      <c r="I181" s="2" t="s">
        <v>354</v>
      </c>
      <c r="J181" s="3" t="s">
        <v>653</v>
      </c>
      <c r="K181" s="10" t="s">
        <v>211</v>
      </c>
      <c r="L181" s="3" t="s">
        <v>2517</v>
      </c>
    </row>
    <row r="182" spans="1:12" s="1" customFormat="1" x14ac:dyDescent="0.25">
      <c r="A182" s="2" t="s">
        <v>486</v>
      </c>
      <c r="B182" s="3" t="s">
        <v>13</v>
      </c>
      <c r="C182" s="3">
        <v>1018446396</v>
      </c>
      <c r="D182" s="3" t="s">
        <v>654</v>
      </c>
      <c r="E182" s="3" t="s">
        <v>655</v>
      </c>
      <c r="F182" s="3" t="s">
        <v>361</v>
      </c>
      <c r="G182" s="3" t="s">
        <v>656</v>
      </c>
      <c r="H182" s="5" t="s">
        <v>657</v>
      </c>
      <c r="I182" s="2" t="s">
        <v>354</v>
      </c>
      <c r="J182" s="3" t="s">
        <v>653</v>
      </c>
      <c r="K182" s="10" t="s">
        <v>211</v>
      </c>
      <c r="L182" s="3" t="s">
        <v>2517</v>
      </c>
    </row>
    <row r="183" spans="1:12" s="1" customFormat="1" x14ac:dyDescent="0.25">
      <c r="A183" s="2" t="s">
        <v>486</v>
      </c>
      <c r="B183" s="3" t="s">
        <v>13</v>
      </c>
      <c r="C183" s="3">
        <v>1032443923</v>
      </c>
      <c r="D183" s="3" t="s">
        <v>658</v>
      </c>
      <c r="E183" s="3"/>
      <c r="F183" s="3" t="s">
        <v>113</v>
      </c>
      <c r="G183" s="3" t="s">
        <v>99</v>
      </c>
      <c r="H183" s="5" t="s">
        <v>659</v>
      </c>
      <c r="I183" s="2" t="s">
        <v>354</v>
      </c>
      <c r="J183" s="3" t="s">
        <v>653</v>
      </c>
      <c r="K183" s="10" t="s">
        <v>211</v>
      </c>
      <c r="L183" s="3" t="s">
        <v>2517</v>
      </c>
    </row>
    <row r="184" spans="1:12" s="1" customFormat="1" x14ac:dyDescent="0.25">
      <c r="A184" s="2" t="s">
        <v>486</v>
      </c>
      <c r="B184" s="3" t="s">
        <v>13</v>
      </c>
      <c r="C184" s="3">
        <v>1018446948</v>
      </c>
      <c r="D184" s="3" t="s">
        <v>660</v>
      </c>
      <c r="E184" s="3" t="s">
        <v>661</v>
      </c>
      <c r="F184" s="3" t="s">
        <v>340</v>
      </c>
      <c r="G184" s="3" t="s">
        <v>662</v>
      </c>
      <c r="H184" s="5" t="s">
        <v>663</v>
      </c>
      <c r="I184" s="2" t="s">
        <v>354</v>
      </c>
      <c r="J184" s="3" t="s">
        <v>653</v>
      </c>
      <c r="K184" s="10" t="s">
        <v>211</v>
      </c>
      <c r="L184" s="3" t="s">
        <v>2517</v>
      </c>
    </row>
    <row r="185" spans="1:12" s="1" customFormat="1" x14ac:dyDescent="0.25">
      <c r="A185" s="2" t="s">
        <v>486</v>
      </c>
      <c r="B185" s="3" t="s">
        <v>13</v>
      </c>
      <c r="C185" s="3">
        <v>1019056465</v>
      </c>
      <c r="D185" s="3" t="s">
        <v>642</v>
      </c>
      <c r="E185" s="3" t="s">
        <v>530</v>
      </c>
      <c r="F185" s="3" t="s">
        <v>664</v>
      </c>
      <c r="G185" s="3" t="s">
        <v>665</v>
      </c>
      <c r="H185" s="5" t="s">
        <v>666</v>
      </c>
      <c r="I185" s="2" t="s">
        <v>234</v>
      </c>
      <c r="J185" s="3" t="s">
        <v>235</v>
      </c>
      <c r="K185" s="10" t="s">
        <v>211</v>
      </c>
      <c r="L185" s="3" t="s">
        <v>2517</v>
      </c>
    </row>
    <row r="186" spans="1:12" s="1" customFormat="1" x14ac:dyDescent="0.25">
      <c r="A186" s="2" t="s">
        <v>486</v>
      </c>
      <c r="B186" s="3" t="s">
        <v>13</v>
      </c>
      <c r="C186" s="3">
        <v>1020783787</v>
      </c>
      <c r="D186" s="3" t="s">
        <v>618</v>
      </c>
      <c r="E186" s="3" t="s">
        <v>667</v>
      </c>
      <c r="F186" s="3" t="s">
        <v>179</v>
      </c>
      <c r="G186" s="3" t="s">
        <v>668</v>
      </c>
      <c r="H186" s="5" t="s">
        <v>669</v>
      </c>
      <c r="I186" s="2" t="s">
        <v>234</v>
      </c>
      <c r="J186" s="3" t="s">
        <v>235</v>
      </c>
      <c r="K186" s="10" t="s">
        <v>211</v>
      </c>
      <c r="L186" s="3" t="s">
        <v>2517</v>
      </c>
    </row>
    <row r="187" spans="1:12" s="1" customFormat="1" x14ac:dyDescent="0.25">
      <c r="A187" s="2" t="s">
        <v>486</v>
      </c>
      <c r="B187" s="3" t="s">
        <v>13</v>
      </c>
      <c r="C187" s="3">
        <v>1020783786</v>
      </c>
      <c r="D187" s="3" t="s">
        <v>670</v>
      </c>
      <c r="E187" s="3" t="s">
        <v>667</v>
      </c>
      <c r="F187" s="3" t="s">
        <v>340</v>
      </c>
      <c r="G187" s="3" t="s">
        <v>179</v>
      </c>
      <c r="H187" s="5" t="s">
        <v>671</v>
      </c>
      <c r="I187" s="2" t="s">
        <v>234</v>
      </c>
      <c r="J187" s="3" t="s">
        <v>235</v>
      </c>
      <c r="K187" s="10" t="s">
        <v>211</v>
      </c>
      <c r="L187" s="3" t="s">
        <v>2517</v>
      </c>
    </row>
    <row r="188" spans="1:12" s="1" customFormat="1" x14ac:dyDescent="0.25">
      <c r="A188" s="2" t="s">
        <v>486</v>
      </c>
      <c r="B188" s="3" t="s">
        <v>13</v>
      </c>
      <c r="C188" s="3">
        <v>1015435149</v>
      </c>
      <c r="D188" s="3" t="s">
        <v>672</v>
      </c>
      <c r="E188" s="3" t="s">
        <v>14</v>
      </c>
      <c r="F188" s="3" t="s">
        <v>673</v>
      </c>
      <c r="G188" s="3" t="s">
        <v>397</v>
      </c>
      <c r="H188" s="9" t="s">
        <v>674</v>
      </c>
      <c r="I188" s="2" t="s">
        <v>234</v>
      </c>
      <c r="J188" s="3" t="s">
        <v>235</v>
      </c>
      <c r="K188" s="10" t="s">
        <v>211</v>
      </c>
      <c r="L188" s="3" t="s">
        <v>2517</v>
      </c>
    </row>
    <row r="189" spans="1:12" s="1" customFormat="1" x14ac:dyDescent="0.25">
      <c r="A189" s="2" t="s">
        <v>486</v>
      </c>
      <c r="B189" s="3" t="s">
        <v>13</v>
      </c>
      <c r="C189" s="3">
        <v>1069282173</v>
      </c>
      <c r="D189" s="3" t="s">
        <v>675</v>
      </c>
      <c r="E189" s="3" t="s">
        <v>36</v>
      </c>
      <c r="F189" s="3" t="s">
        <v>175</v>
      </c>
      <c r="G189" s="3" t="s">
        <v>361</v>
      </c>
      <c r="H189" s="5" t="s">
        <v>676</v>
      </c>
      <c r="I189" s="2" t="s">
        <v>677</v>
      </c>
      <c r="J189" s="3" t="s">
        <v>678</v>
      </c>
      <c r="K189" s="10" t="s">
        <v>211</v>
      </c>
      <c r="L189" s="3" t="s">
        <v>2517</v>
      </c>
    </row>
    <row r="190" spans="1:12" s="1" customFormat="1" x14ac:dyDescent="0.25">
      <c r="A190" s="2" t="s">
        <v>486</v>
      </c>
      <c r="B190" s="3" t="s">
        <v>13</v>
      </c>
      <c r="C190" s="3">
        <v>1020770965</v>
      </c>
      <c r="D190" s="3" t="s">
        <v>35</v>
      </c>
      <c r="E190" s="3" t="s">
        <v>116</v>
      </c>
      <c r="F190" s="3" t="s">
        <v>361</v>
      </c>
      <c r="G190" s="3" t="s">
        <v>679</v>
      </c>
      <c r="H190" s="9" t="s">
        <v>680</v>
      </c>
      <c r="I190" s="2" t="s">
        <v>677</v>
      </c>
      <c r="J190" s="3" t="s">
        <v>678</v>
      </c>
      <c r="K190" s="10" t="s">
        <v>211</v>
      </c>
      <c r="L190" s="3" t="s">
        <v>2517</v>
      </c>
    </row>
    <row r="191" spans="1:12" s="1" customFormat="1" x14ac:dyDescent="0.25">
      <c r="A191" s="2" t="s">
        <v>486</v>
      </c>
      <c r="B191" s="3" t="s">
        <v>13</v>
      </c>
      <c r="C191" s="3">
        <v>1033749711</v>
      </c>
      <c r="D191" s="3" t="s">
        <v>81</v>
      </c>
      <c r="E191" s="3"/>
      <c r="F191" s="3" t="s">
        <v>462</v>
      </c>
      <c r="G191" s="3" t="s">
        <v>463</v>
      </c>
      <c r="H191" s="5" t="s">
        <v>681</v>
      </c>
      <c r="I191" s="2" t="s">
        <v>19</v>
      </c>
      <c r="J191" s="3" t="s">
        <v>682</v>
      </c>
      <c r="K191" s="3" t="s">
        <v>414</v>
      </c>
      <c r="L191" s="11" t="s">
        <v>958</v>
      </c>
    </row>
    <row r="192" spans="1:12" s="1" customFormat="1" x14ac:dyDescent="0.25">
      <c r="A192" s="2" t="s">
        <v>486</v>
      </c>
      <c r="B192" s="3" t="s">
        <v>13</v>
      </c>
      <c r="C192" s="3">
        <v>1019075347</v>
      </c>
      <c r="D192" s="3" t="s">
        <v>683</v>
      </c>
      <c r="E192" s="3" t="s">
        <v>51</v>
      </c>
      <c r="F192" s="3" t="s">
        <v>427</v>
      </c>
      <c r="G192" s="3" t="s">
        <v>359</v>
      </c>
      <c r="H192" s="5" t="s">
        <v>684</v>
      </c>
      <c r="I192" s="2" t="s">
        <v>19</v>
      </c>
      <c r="J192" s="3" t="s">
        <v>400</v>
      </c>
      <c r="K192" s="3" t="s">
        <v>414</v>
      </c>
      <c r="L192" s="11" t="s">
        <v>958</v>
      </c>
    </row>
    <row r="193" spans="1:12" s="1" customFormat="1" x14ac:dyDescent="0.25">
      <c r="A193" s="2" t="s">
        <v>486</v>
      </c>
      <c r="B193" s="3" t="s">
        <v>13</v>
      </c>
      <c r="C193" s="3">
        <v>1020779346</v>
      </c>
      <c r="D193" s="3" t="s">
        <v>72</v>
      </c>
      <c r="E193" s="3"/>
      <c r="F193" s="3" t="s">
        <v>447</v>
      </c>
      <c r="G193" s="3" t="s">
        <v>147</v>
      </c>
      <c r="H193" s="5" t="s">
        <v>685</v>
      </c>
      <c r="I193" s="2" t="s">
        <v>19</v>
      </c>
      <c r="J193" s="3" t="s">
        <v>400</v>
      </c>
      <c r="K193" s="3" t="s">
        <v>414</v>
      </c>
      <c r="L193" s="11" t="s">
        <v>958</v>
      </c>
    </row>
    <row r="194" spans="1:12" s="1" customFormat="1" x14ac:dyDescent="0.25">
      <c r="A194" s="2" t="s">
        <v>486</v>
      </c>
      <c r="B194" s="3" t="s">
        <v>13</v>
      </c>
      <c r="C194" s="3">
        <v>1082937595</v>
      </c>
      <c r="D194" s="3" t="s">
        <v>686</v>
      </c>
      <c r="E194" s="3" t="s">
        <v>139</v>
      </c>
      <c r="F194" s="3" t="s">
        <v>79</v>
      </c>
      <c r="G194" s="3" t="s">
        <v>526</v>
      </c>
      <c r="H194" s="5" t="s">
        <v>687</v>
      </c>
      <c r="I194" s="2" t="s">
        <v>244</v>
      </c>
      <c r="J194" s="3" t="s">
        <v>688</v>
      </c>
      <c r="K194" s="3" t="s">
        <v>414</v>
      </c>
      <c r="L194" s="3" t="s">
        <v>2516</v>
      </c>
    </row>
    <row r="195" spans="1:12" s="1" customFormat="1" x14ac:dyDescent="0.25">
      <c r="A195" s="2" t="s">
        <v>486</v>
      </c>
      <c r="B195" s="3" t="s">
        <v>13</v>
      </c>
      <c r="C195" s="3">
        <v>1020780647</v>
      </c>
      <c r="D195" s="3" t="s">
        <v>81</v>
      </c>
      <c r="E195" s="3"/>
      <c r="F195" s="3" t="s">
        <v>689</v>
      </c>
      <c r="G195" s="3" t="s">
        <v>147</v>
      </c>
      <c r="H195" s="5" t="s">
        <v>690</v>
      </c>
      <c r="I195" s="2" t="s">
        <v>55</v>
      </c>
      <c r="J195" s="3" t="s">
        <v>691</v>
      </c>
      <c r="K195" s="3" t="s">
        <v>27</v>
      </c>
      <c r="L195" s="3" t="s">
        <v>2518</v>
      </c>
    </row>
    <row r="196" spans="1:12" s="1" customFormat="1" ht="14.25" thickBot="1" x14ac:dyDescent="0.3">
      <c r="A196" s="60" t="s">
        <v>486</v>
      </c>
      <c r="B196" s="61" t="s">
        <v>13</v>
      </c>
      <c r="C196" s="61">
        <v>1000240161</v>
      </c>
      <c r="D196" s="61" t="s">
        <v>396</v>
      </c>
      <c r="E196" s="61"/>
      <c r="F196" s="61" t="s">
        <v>184</v>
      </c>
      <c r="G196" s="61" t="s">
        <v>68</v>
      </c>
      <c r="H196" s="111" t="s">
        <v>692</v>
      </c>
      <c r="I196" s="60" t="s">
        <v>85</v>
      </c>
      <c r="J196" s="61" t="s">
        <v>191</v>
      </c>
      <c r="K196" s="61" t="s">
        <v>27</v>
      </c>
      <c r="L196" s="61" t="s">
        <v>2518</v>
      </c>
    </row>
    <row r="197" spans="1:12" s="1" customFormat="1" ht="15" thickTop="1" thickBot="1" x14ac:dyDescent="0.3">
      <c r="A197" s="64" t="s">
        <v>486</v>
      </c>
      <c r="B197" s="125" t="s">
        <v>13</v>
      </c>
      <c r="C197" s="125">
        <v>1094881153</v>
      </c>
      <c r="D197" s="125" t="s">
        <v>693</v>
      </c>
      <c r="E197" s="125" t="s">
        <v>178</v>
      </c>
      <c r="F197" s="125" t="s">
        <v>694</v>
      </c>
      <c r="G197" s="125" t="s">
        <v>79</v>
      </c>
      <c r="H197" s="129" t="s">
        <v>695</v>
      </c>
      <c r="I197" s="64" t="s">
        <v>49</v>
      </c>
      <c r="J197" s="125" t="s">
        <v>696</v>
      </c>
      <c r="K197" s="125" t="s">
        <v>27</v>
      </c>
      <c r="L197" s="125" t="s">
        <v>2518</v>
      </c>
    </row>
    <row r="198" spans="1:12" s="1" customFormat="1" ht="15" thickTop="1" thickBot="1" x14ac:dyDescent="0.3">
      <c r="A198" s="112" t="s">
        <v>486</v>
      </c>
      <c r="B198" s="113" t="s">
        <v>13</v>
      </c>
      <c r="C198" s="113">
        <v>80767422</v>
      </c>
      <c r="D198" s="113" t="s">
        <v>129</v>
      </c>
      <c r="E198" s="113" t="s">
        <v>546</v>
      </c>
      <c r="F198" s="113" t="s">
        <v>46</v>
      </c>
      <c r="G198" s="113" t="s">
        <v>502</v>
      </c>
      <c r="H198" s="115" t="s">
        <v>697</v>
      </c>
      <c r="I198" s="112" t="s">
        <v>55</v>
      </c>
      <c r="J198" s="113" t="s">
        <v>698</v>
      </c>
      <c r="K198" s="113" t="s">
        <v>27</v>
      </c>
      <c r="L198" s="113" t="s">
        <v>2518</v>
      </c>
    </row>
    <row r="199" spans="1:12" s="1" customFormat="1" ht="15" thickTop="1" thickBot="1" x14ac:dyDescent="0.3">
      <c r="A199" s="64" t="s">
        <v>486</v>
      </c>
      <c r="B199" s="125" t="s">
        <v>13</v>
      </c>
      <c r="C199" s="125">
        <v>79888800</v>
      </c>
      <c r="D199" s="125" t="s">
        <v>129</v>
      </c>
      <c r="E199" s="125" t="s">
        <v>487</v>
      </c>
      <c r="F199" s="125" t="s">
        <v>699</v>
      </c>
      <c r="G199" s="125" t="s">
        <v>494</v>
      </c>
      <c r="H199" s="127" t="s">
        <v>700</v>
      </c>
      <c r="I199" s="64" t="s">
        <v>49</v>
      </c>
      <c r="J199" s="125" t="s">
        <v>701</v>
      </c>
      <c r="K199" s="125" t="s">
        <v>27</v>
      </c>
      <c r="L199" s="125" t="s">
        <v>2518</v>
      </c>
    </row>
    <row r="200" spans="1:12" s="1" customFormat="1" ht="15" thickTop="1" thickBot="1" x14ac:dyDescent="0.3">
      <c r="A200" s="64" t="s">
        <v>486</v>
      </c>
      <c r="B200" s="125" t="s">
        <v>13</v>
      </c>
      <c r="C200" s="125">
        <v>1067859630</v>
      </c>
      <c r="D200" s="125" t="s">
        <v>513</v>
      </c>
      <c r="E200" s="125" t="s">
        <v>702</v>
      </c>
      <c r="F200" s="125" t="s">
        <v>703</v>
      </c>
      <c r="G200" s="125" t="s">
        <v>704</v>
      </c>
      <c r="H200" s="127" t="s">
        <v>705</v>
      </c>
      <c r="I200" s="64" t="s">
        <v>49</v>
      </c>
      <c r="J200" s="125" t="s">
        <v>706</v>
      </c>
      <c r="K200" s="125" t="s">
        <v>27</v>
      </c>
      <c r="L200" s="125" t="s">
        <v>2518</v>
      </c>
    </row>
    <row r="201" spans="1:12" s="1" customFormat="1" ht="15" thickTop="1" thickBot="1" x14ac:dyDescent="0.3">
      <c r="A201" s="64" t="s">
        <v>486</v>
      </c>
      <c r="B201" s="125" t="s">
        <v>155</v>
      </c>
      <c r="C201" s="125">
        <v>347423</v>
      </c>
      <c r="D201" s="125" t="s">
        <v>707</v>
      </c>
      <c r="E201" s="125" t="s">
        <v>708</v>
      </c>
      <c r="F201" s="125" t="s">
        <v>709</v>
      </c>
      <c r="G201" s="125" t="s">
        <v>710</v>
      </c>
      <c r="H201" s="127" t="s">
        <v>711</v>
      </c>
      <c r="I201" s="64" t="s">
        <v>49</v>
      </c>
      <c r="J201" s="125" t="s">
        <v>216</v>
      </c>
      <c r="K201" s="125" t="s">
        <v>373</v>
      </c>
      <c r="L201" s="128" t="s">
        <v>958</v>
      </c>
    </row>
    <row r="202" spans="1:12" s="1" customFormat="1" ht="15" thickTop="1" thickBot="1" x14ac:dyDescent="0.3">
      <c r="A202" s="112" t="s">
        <v>486</v>
      </c>
      <c r="B202" s="113" t="s">
        <v>13</v>
      </c>
      <c r="C202" s="113">
        <v>1032454807</v>
      </c>
      <c r="D202" s="113" t="s">
        <v>712</v>
      </c>
      <c r="E202" s="113" t="s">
        <v>713</v>
      </c>
      <c r="F202" s="113" t="s">
        <v>714</v>
      </c>
      <c r="G202" s="113" t="s">
        <v>715</v>
      </c>
      <c r="H202" s="115" t="s">
        <v>716</v>
      </c>
      <c r="I202" s="112" t="s">
        <v>55</v>
      </c>
      <c r="J202" s="68" t="s">
        <v>1500</v>
      </c>
      <c r="K202" s="113" t="s">
        <v>21</v>
      </c>
      <c r="L202" s="113" t="s">
        <v>2517</v>
      </c>
    </row>
    <row r="203" spans="1:12" s="1" customFormat="1" ht="15" thickTop="1" thickBot="1" x14ac:dyDescent="0.3">
      <c r="A203" s="64" t="s">
        <v>486</v>
      </c>
      <c r="B203" s="125" t="s">
        <v>13</v>
      </c>
      <c r="C203" s="125">
        <v>1019082705</v>
      </c>
      <c r="D203" s="125" t="s">
        <v>465</v>
      </c>
      <c r="E203" s="125"/>
      <c r="F203" s="125" t="s">
        <v>213</v>
      </c>
      <c r="G203" s="125" t="s">
        <v>214</v>
      </c>
      <c r="H203" s="127" t="s">
        <v>718</v>
      </c>
      <c r="I203" s="64" t="s">
        <v>49</v>
      </c>
      <c r="J203" s="125" t="s">
        <v>216</v>
      </c>
      <c r="K203" s="125" t="s">
        <v>373</v>
      </c>
      <c r="L203" s="128" t="s">
        <v>958</v>
      </c>
    </row>
    <row r="204" spans="1:12" s="1" customFormat="1" ht="15" thickTop="1" thickBot="1" x14ac:dyDescent="0.3">
      <c r="A204" s="112" t="s">
        <v>486</v>
      </c>
      <c r="B204" s="113" t="s">
        <v>13</v>
      </c>
      <c r="C204" s="113">
        <v>1014221376</v>
      </c>
      <c r="D204" s="113" t="s">
        <v>420</v>
      </c>
      <c r="E204" s="113" t="s">
        <v>421</v>
      </c>
      <c r="F204" s="113" t="s">
        <v>422</v>
      </c>
      <c r="G204" s="113" t="s">
        <v>423</v>
      </c>
      <c r="H204" s="115" t="s">
        <v>719</v>
      </c>
      <c r="I204" s="112" t="s">
        <v>85</v>
      </c>
      <c r="J204" s="113" t="s">
        <v>425</v>
      </c>
      <c r="K204" s="113" t="s">
        <v>426</v>
      </c>
      <c r="L204" s="113" t="s">
        <v>2399</v>
      </c>
    </row>
    <row r="205" spans="1:12" ht="15" thickTop="1" thickBot="1" x14ac:dyDescent="0.3">
      <c r="A205" s="140">
        <v>2015</v>
      </c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</row>
    <row r="206" spans="1:12" ht="15" thickTop="1" thickBot="1" x14ac:dyDescent="0.3">
      <c r="A206" s="64" t="s">
        <v>720</v>
      </c>
      <c r="B206" s="64" t="s">
        <v>13</v>
      </c>
      <c r="C206" s="64">
        <v>1018442064</v>
      </c>
      <c r="D206" s="64" t="s">
        <v>560</v>
      </c>
      <c r="E206" s="64"/>
      <c r="F206" s="64" t="s">
        <v>721</v>
      </c>
      <c r="G206" s="64" t="s">
        <v>722</v>
      </c>
      <c r="H206" s="65" t="s">
        <v>723</v>
      </c>
      <c r="I206" s="64" t="s">
        <v>19</v>
      </c>
      <c r="J206" s="64" t="s">
        <v>400</v>
      </c>
      <c r="K206" s="64" t="s">
        <v>27</v>
      </c>
      <c r="L206" s="64" t="s">
        <v>2518</v>
      </c>
    </row>
    <row r="207" spans="1:12" ht="15" thickTop="1" thickBot="1" x14ac:dyDescent="0.3">
      <c r="A207" s="64" t="s">
        <v>720</v>
      </c>
      <c r="B207" s="64" t="s">
        <v>13</v>
      </c>
      <c r="C207" s="64">
        <v>1098739252</v>
      </c>
      <c r="D207" s="64" t="s">
        <v>724</v>
      </c>
      <c r="E207" s="64"/>
      <c r="F207" s="64" t="s">
        <v>126</v>
      </c>
      <c r="G207" s="64" t="s">
        <v>725</v>
      </c>
      <c r="H207" s="66" t="s">
        <v>726</v>
      </c>
      <c r="I207" s="64" t="s">
        <v>19</v>
      </c>
      <c r="J207" s="64" t="s">
        <v>400</v>
      </c>
      <c r="K207" s="64" t="s">
        <v>27</v>
      </c>
      <c r="L207" s="64" t="s">
        <v>2518</v>
      </c>
    </row>
    <row r="208" spans="1:12" ht="15" thickTop="1" thickBot="1" x14ac:dyDescent="0.3">
      <c r="A208" s="64" t="s">
        <v>720</v>
      </c>
      <c r="B208" s="64" t="s">
        <v>13</v>
      </c>
      <c r="C208" s="64">
        <v>1026569408</v>
      </c>
      <c r="D208" s="64" t="s">
        <v>102</v>
      </c>
      <c r="E208" s="64" t="s">
        <v>88</v>
      </c>
      <c r="F208" s="64" t="s">
        <v>727</v>
      </c>
      <c r="G208" s="64" t="s">
        <v>728</v>
      </c>
      <c r="H208" s="65" t="s">
        <v>729</v>
      </c>
      <c r="I208" s="67" t="s">
        <v>34</v>
      </c>
      <c r="J208" s="64" t="s">
        <v>154</v>
      </c>
      <c r="K208" s="64" t="s">
        <v>27</v>
      </c>
      <c r="L208" s="64" t="s">
        <v>2518</v>
      </c>
    </row>
    <row r="209" spans="1:12" ht="15" thickTop="1" thickBot="1" x14ac:dyDescent="0.3">
      <c r="A209" s="64" t="s">
        <v>720</v>
      </c>
      <c r="B209" s="64" t="s">
        <v>13</v>
      </c>
      <c r="C209" s="64">
        <v>1110512779</v>
      </c>
      <c r="D209" s="64" t="s">
        <v>730</v>
      </c>
      <c r="E209" s="64" t="s">
        <v>731</v>
      </c>
      <c r="F209" s="64" t="s">
        <v>732</v>
      </c>
      <c r="G209" s="64" t="s">
        <v>257</v>
      </c>
      <c r="H209" s="65" t="s">
        <v>733</v>
      </c>
      <c r="I209" s="64" t="s">
        <v>354</v>
      </c>
      <c r="J209" s="64" t="s">
        <v>734</v>
      </c>
      <c r="K209" s="64" t="s">
        <v>426</v>
      </c>
      <c r="L209" s="68" t="s">
        <v>958</v>
      </c>
    </row>
    <row r="210" spans="1:12" ht="15" thickTop="1" thickBot="1" x14ac:dyDescent="0.3">
      <c r="A210" s="64" t="s">
        <v>720</v>
      </c>
      <c r="B210" s="64" t="s">
        <v>13</v>
      </c>
      <c r="C210" s="64">
        <v>1020787083</v>
      </c>
      <c r="D210" s="64" t="s">
        <v>81</v>
      </c>
      <c r="E210" s="64"/>
      <c r="F210" s="64" t="s">
        <v>735</v>
      </c>
      <c r="G210" s="64" t="s">
        <v>449</v>
      </c>
      <c r="H210" s="66" t="s">
        <v>736</v>
      </c>
      <c r="I210" s="64" t="s">
        <v>354</v>
      </c>
      <c r="J210" s="64" t="s">
        <v>734</v>
      </c>
      <c r="K210" s="64" t="s">
        <v>373</v>
      </c>
      <c r="L210" s="68" t="s">
        <v>958</v>
      </c>
    </row>
    <row r="211" spans="1:12" ht="15" thickTop="1" thickBot="1" x14ac:dyDescent="0.3">
      <c r="A211" s="64" t="s">
        <v>720</v>
      </c>
      <c r="B211" s="64" t="s">
        <v>13</v>
      </c>
      <c r="C211" s="64">
        <v>80876392</v>
      </c>
      <c r="D211" s="64" t="s">
        <v>236</v>
      </c>
      <c r="E211" s="64" t="s">
        <v>30</v>
      </c>
      <c r="F211" s="64" t="s">
        <v>737</v>
      </c>
      <c r="G211" s="64" t="s">
        <v>427</v>
      </c>
      <c r="H211" s="65" t="s">
        <v>738</v>
      </c>
      <c r="I211" s="64" t="s">
        <v>19</v>
      </c>
      <c r="J211" s="64" t="s">
        <v>400</v>
      </c>
      <c r="K211" s="64" t="s">
        <v>27</v>
      </c>
      <c r="L211" s="64" t="s">
        <v>2518</v>
      </c>
    </row>
    <row r="212" spans="1:12" ht="15" thickTop="1" thickBot="1" x14ac:dyDescent="0.3">
      <c r="A212" s="64" t="s">
        <v>720</v>
      </c>
      <c r="B212" s="64" t="s">
        <v>13</v>
      </c>
      <c r="C212" s="64">
        <v>1014244053</v>
      </c>
      <c r="D212" s="64" t="s">
        <v>622</v>
      </c>
      <c r="E212" s="64" t="s">
        <v>369</v>
      </c>
      <c r="F212" s="64" t="s">
        <v>739</v>
      </c>
      <c r="G212" s="64" t="s">
        <v>46</v>
      </c>
      <c r="H212" s="66" t="s">
        <v>740</v>
      </c>
      <c r="I212" s="64" t="s">
        <v>19</v>
      </c>
      <c r="J212" s="64" t="s">
        <v>111</v>
      </c>
      <c r="K212" s="68" t="s">
        <v>435</v>
      </c>
      <c r="L212" s="68" t="s">
        <v>958</v>
      </c>
    </row>
    <row r="213" spans="1:12" ht="15" thickTop="1" thickBot="1" x14ac:dyDescent="0.3">
      <c r="A213" s="64" t="s">
        <v>720</v>
      </c>
      <c r="B213" s="64" t="s">
        <v>13</v>
      </c>
      <c r="C213" s="64">
        <v>1020786802</v>
      </c>
      <c r="D213" s="64" t="s">
        <v>543</v>
      </c>
      <c r="E213" s="64"/>
      <c r="F213" s="64" t="s">
        <v>52</v>
      </c>
      <c r="G213" s="64" t="s">
        <v>741</v>
      </c>
      <c r="H213" s="65" t="s">
        <v>742</v>
      </c>
      <c r="I213" s="67" t="s">
        <v>34</v>
      </c>
      <c r="J213" s="64" t="s">
        <v>349</v>
      </c>
      <c r="K213" s="64" t="s">
        <v>743</v>
      </c>
      <c r="L213" s="68" t="s">
        <v>958</v>
      </c>
    </row>
    <row r="214" spans="1:12" ht="15" thickTop="1" thickBot="1" x14ac:dyDescent="0.3">
      <c r="A214" s="64" t="s">
        <v>720</v>
      </c>
      <c r="B214" s="64" t="s">
        <v>13</v>
      </c>
      <c r="C214" s="64">
        <v>1020792224</v>
      </c>
      <c r="D214" s="64" t="s">
        <v>257</v>
      </c>
      <c r="E214" s="64" t="s">
        <v>30</v>
      </c>
      <c r="F214" s="64" t="s">
        <v>103</v>
      </c>
      <c r="G214" s="64" t="s">
        <v>550</v>
      </c>
      <c r="H214" s="65" t="s">
        <v>744</v>
      </c>
      <c r="I214" s="67" t="s">
        <v>34</v>
      </c>
      <c r="J214" s="64" t="s">
        <v>745</v>
      </c>
      <c r="K214" s="64" t="s">
        <v>146</v>
      </c>
      <c r="L214" s="68" t="s">
        <v>958</v>
      </c>
    </row>
    <row r="215" spans="1:12" ht="15" thickTop="1" thickBot="1" x14ac:dyDescent="0.3">
      <c r="A215" s="64" t="s">
        <v>720</v>
      </c>
      <c r="B215" s="64" t="s">
        <v>13</v>
      </c>
      <c r="C215" s="64">
        <v>1019100046</v>
      </c>
      <c r="D215" s="64" t="s">
        <v>72</v>
      </c>
      <c r="E215" s="64" t="s">
        <v>411</v>
      </c>
      <c r="F215" s="64" t="s">
        <v>494</v>
      </c>
      <c r="G215" s="64" t="s">
        <v>344</v>
      </c>
      <c r="H215" s="65" t="s">
        <v>746</v>
      </c>
      <c r="I215" s="67" t="s">
        <v>34</v>
      </c>
      <c r="J215" s="64" t="s">
        <v>616</v>
      </c>
      <c r="K215" s="64" t="s">
        <v>146</v>
      </c>
      <c r="L215" s="68" t="s">
        <v>958</v>
      </c>
    </row>
    <row r="216" spans="1:12" ht="15" thickTop="1" thickBot="1" x14ac:dyDescent="0.3">
      <c r="A216" s="64" t="s">
        <v>720</v>
      </c>
      <c r="B216" s="64" t="s">
        <v>13</v>
      </c>
      <c r="C216" s="64">
        <v>1032454209</v>
      </c>
      <c r="D216" s="64" t="s">
        <v>618</v>
      </c>
      <c r="E216" s="64" t="s">
        <v>117</v>
      </c>
      <c r="F216" s="64" t="s">
        <v>147</v>
      </c>
      <c r="G216" s="64" t="s">
        <v>747</v>
      </c>
      <c r="H216" s="65" t="s">
        <v>748</v>
      </c>
      <c r="I216" s="67" t="s">
        <v>34</v>
      </c>
      <c r="J216" s="64" t="s">
        <v>154</v>
      </c>
      <c r="K216" s="64" t="s">
        <v>27</v>
      </c>
      <c r="L216" s="64" t="s">
        <v>2518</v>
      </c>
    </row>
    <row r="217" spans="1:12" ht="15" thickTop="1" thickBot="1" x14ac:dyDescent="0.3">
      <c r="A217" s="64" t="s">
        <v>720</v>
      </c>
      <c r="B217" s="64" t="s">
        <v>13</v>
      </c>
      <c r="C217" s="64">
        <v>1020779206</v>
      </c>
      <c r="D217" s="64" t="s">
        <v>749</v>
      </c>
      <c r="E217" s="64" t="s">
        <v>117</v>
      </c>
      <c r="F217" s="64" t="s">
        <v>750</v>
      </c>
      <c r="G217" s="64" t="s">
        <v>751</v>
      </c>
      <c r="H217" s="65" t="s">
        <v>752</v>
      </c>
      <c r="I217" s="64" t="s">
        <v>19</v>
      </c>
      <c r="J217" s="64" t="s">
        <v>400</v>
      </c>
      <c r="K217" s="64" t="s">
        <v>21</v>
      </c>
      <c r="L217" s="64" t="s">
        <v>2517</v>
      </c>
    </row>
    <row r="218" spans="1:12" ht="15" thickTop="1" thickBot="1" x14ac:dyDescent="0.3">
      <c r="A218" s="64" t="s">
        <v>720</v>
      </c>
      <c r="B218" s="64" t="s">
        <v>13</v>
      </c>
      <c r="C218" s="64">
        <v>1020798723</v>
      </c>
      <c r="D218" s="64" t="s">
        <v>753</v>
      </c>
      <c r="E218" s="64" t="s">
        <v>22</v>
      </c>
      <c r="F218" s="64" t="s">
        <v>754</v>
      </c>
      <c r="G218" s="64" t="s">
        <v>257</v>
      </c>
      <c r="H218" s="65" t="s">
        <v>755</v>
      </c>
      <c r="I218" s="67" t="s">
        <v>34</v>
      </c>
      <c r="J218" s="64" t="s">
        <v>349</v>
      </c>
      <c r="K218" s="64" t="s">
        <v>426</v>
      </c>
      <c r="L218" s="68" t="s">
        <v>958</v>
      </c>
    </row>
    <row r="219" spans="1:12" ht="15" thickTop="1" thickBot="1" x14ac:dyDescent="0.3">
      <c r="A219" s="64" t="s">
        <v>720</v>
      </c>
      <c r="B219" s="64" t="s">
        <v>13</v>
      </c>
      <c r="C219" s="64">
        <v>1032472909</v>
      </c>
      <c r="D219" s="64" t="s">
        <v>756</v>
      </c>
      <c r="E219" s="64" t="s">
        <v>192</v>
      </c>
      <c r="F219" s="64" t="s">
        <v>757</v>
      </c>
      <c r="G219" s="64" t="s">
        <v>79</v>
      </c>
      <c r="H219" s="66" t="s">
        <v>758</v>
      </c>
      <c r="I219" s="67" t="s">
        <v>34</v>
      </c>
      <c r="J219" s="64" t="s">
        <v>745</v>
      </c>
      <c r="K219" s="64" t="s">
        <v>426</v>
      </c>
      <c r="L219" s="68" t="s">
        <v>958</v>
      </c>
    </row>
    <row r="220" spans="1:12" ht="15" thickTop="1" thickBot="1" x14ac:dyDescent="0.3">
      <c r="A220" s="64" t="s">
        <v>720</v>
      </c>
      <c r="B220" s="64" t="s">
        <v>13</v>
      </c>
      <c r="C220" s="64">
        <v>1090438753</v>
      </c>
      <c r="D220" s="64" t="s">
        <v>336</v>
      </c>
      <c r="E220" s="64" t="s">
        <v>759</v>
      </c>
      <c r="F220" s="64" t="s">
        <v>760</v>
      </c>
      <c r="G220" s="64" t="s">
        <v>24</v>
      </c>
      <c r="H220" s="65" t="s">
        <v>761</v>
      </c>
      <c r="I220" s="67" t="s">
        <v>202</v>
      </c>
      <c r="J220" s="64" t="s">
        <v>377</v>
      </c>
      <c r="K220" s="68" t="s">
        <v>1257</v>
      </c>
      <c r="L220" s="64" t="s">
        <v>2517</v>
      </c>
    </row>
    <row r="221" spans="1:12" ht="15" thickTop="1" thickBot="1" x14ac:dyDescent="0.3">
      <c r="A221" s="64" t="s">
        <v>720</v>
      </c>
      <c r="B221" s="64" t="s">
        <v>13</v>
      </c>
      <c r="C221" s="69">
        <v>1014191985</v>
      </c>
      <c r="D221" s="64" t="s">
        <v>670</v>
      </c>
      <c r="E221" s="64" t="s">
        <v>112</v>
      </c>
      <c r="F221" s="64" t="s">
        <v>762</v>
      </c>
      <c r="G221" s="64" t="s">
        <v>624</v>
      </c>
      <c r="H221" s="65" t="s">
        <v>763</v>
      </c>
      <c r="I221" s="64" t="s">
        <v>764</v>
      </c>
      <c r="J221" s="64" t="s">
        <v>765</v>
      </c>
      <c r="K221" s="64" t="s">
        <v>766</v>
      </c>
      <c r="L221" s="64" t="s">
        <v>2518</v>
      </c>
    </row>
    <row r="222" spans="1:12" ht="15" thickTop="1" thickBot="1" x14ac:dyDescent="0.3">
      <c r="A222" s="64" t="s">
        <v>720</v>
      </c>
      <c r="B222" s="64" t="s">
        <v>13</v>
      </c>
      <c r="C222" s="64">
        <v>1014238103</v>
      </c>
      <c r="D222" s="64" t="s">
        <v>767</v>
      </c>
      <c r="E222" s="64" t="s">
        <v>768</v>
      </c>
      <c r="F222" s="64" t="s">
        <v>769</v>
      </c>
      <c r="G222" s="64" t="s">
        <v>741</v>
      </c>
      <c r="H222" s="65" t="s">
        <v>770</v>
      </c>
      <c r="I222" s="64" t="s">
        <v>354</v>
      </c>
      <c r="J222" s="64" t="s">
        <v>653</v>
      </c>
      <c r="K222" s="68" t="s">
        <v>211</v>
      </c>
      <c r="L222" s="64" t="s">
        <v>2517</v>
      </c>
    </row>
    <row r="223" spans="1:12" ht="15" thickTop="1" thickBot="1" x14ac:dyDescent="0.3">
      <c r="A223" s="64" t="s">
        <v>720</v>
      </c>
      <c r="B223" s="64" t="s">
        <v>13</v>
      </c>
      <c r="C223" s="64">
        <v>1014221376</v>
      </c>
      <c r="D223" s="64" t="s">
        <v>420</v>
      </c>
      <c r="E223" s="64" t="s">
        <v>421</v>
      </c>
      <c r="F223" s="64" t="s">
        <v>422</v>
      </c>
      <c r="G223" s="64" t="s">
        <v>423</v>
      </c>
      <c r="H223" s="65" t="s">
        <v>719</v>
      </c>
      <c r="I223" s="64" t="s">
        <v>85</v>
      </c>
      <c r="J223" s="64" t="s">
        <v>425</v>
      </c>
      <c r="K223" s="64" t="s">
        <v>426</v>
      </c>
      <c r="L223" s="64" t="s">
        <v>2399</v>
      </c>
    </row>
    <row r="224" spans="1:12" ht="15" thickTop="1" thickBot="1" x14ac:dyDescent="0.3">
      <c r="A224" s="64" t="s">
        <v>720</v>
      </c>
      <c r="B224" s="64" t="s">
        <v>13</v>
      </c>
      <c r="C224" s="64">
        <v>1020780647</v>
      </c>
      <c r="D224" s="64" t="s">
        <v>81</v>
      </c>
      <c r="E224" s="64"/>
      <c r="F224" s="64" t="s">
        <v>689</v>
      </c>
      <c r="G224" s="64" t="s">
        <v>147</v>
      </c>
      <c r="H224" s="65" t="s">
        <v>690</v>
      </c>
      <c r="I224" s="64" t="s">
        <v>55</v>
      </c>
      <c r="J224" s="64" t="s">
        <v>691</v>
      </c>
      <c r="K224" s="64" t="s">
        <v>27</v>
      </c>
      <c r="L224" s="64" t="s">
        <v>2518</v>
      </c>
    </row>
    <row r="225" spans="1:12" ht="15" thickTop="1" thickBot="1" x14ac:dyDescent="0.3">
      <c r="A225" s="64" t="s">
        <v>720</v>
      </c>
      <c r="B225" s="64" t="s">
        <v>13</v>
      </c>
      <c r="C225" s="64">
        <v>1123631154</v>
      </c>
      <c r="D225" s="64" t="s">
        <v>66</v>
      </c>
      <c r="E225" s="64" t="s">
        <v>129</v>
      </c>
      <c r="F225" s="64" t="s">
        <v>31</v>
      </c>
      <c r="G225" s="64" t="s">
        <v>564</v>
      </c>
      <c r="H225" s="65" t="s">
        <v>771</v>
      </c>
      <c r="I225" s="64" t="s">
        <v>85</v>
      </c>
      <c r="J225" s="64" t="s">
        <v>425</v>
      </c>
      <c r="K225" s="64" t="s">
        <v>426</v>
      </c>
      <c r="L225" s="64" t="s">
        <v>2399</v>
      </c>
    </row>
    <row r="226" spans="1:12" ht="15" thickTop="1" thickBot="1" x14ac:dyDescent="0.3">
      <c r="A226" s="64" t="s">
        <v>720</v>
      </c>
      <c r="B226" s="64" t="s">
        <v>13</v>
      </c>
      <c r="C226" s="64">
        <v>1020767422</v>
      </c>
      <c r="D226" s="64" t="s">
        <v>772</v>
      </c>
      <c r="E226" s="64" t="s">
        <v>22</v>
      </c>
      <c r="F226" s="64" t="s">
        <v>773</v>
      </c>
      <c r="G226" s="64" t="s">
        <v>627</v>
      </c>
      <c r="H226" s="65" t="s">
        <v>774</v>
      </c>
      <c r="I226" s="64" t="s">
        <v>49</v>
      </c>
      <c r="J226" s="64" t="s">
        <v>71</v>
      </c>
      <c r="K226" s="64" t="s">
        <v>27</v>
      </c>
      <c r="L226" s="64" t="s">
        <v>2518</v>
      </c>
    </row>
    <row r="227" spans="1:12" ht="15" thickTop="1" thickBot="1" x14ac:dyDescent="0.3">
      <c r="A227" s="64" t="s">
        <v>775</v>
      </c>
      <c r="B227" s="64" t="s">
        <v>13</v>
      </c>
      <c r="C227" s="64">
        <v>1020784770</v>
      </c>
      <c r="D227" s="64" t="s">
        <v>776</v>
      </c>
      <c r="E227" s="64" t="s">
        <v>619</v>
      </c>
      <c r="F227" s="64" t="s">
        <v>544</v>
      </c>
      <c r="G227" s="64" t="s">
        <v>777</v>
      </c>
      <c r="H227" s="65" t="s">
        <v>778</v>
      </c>
      <c r="I227" s="64" t="s">
        <v>354</v>
      </c>
      <c r="J227" s="64" t="s">
        <v>779</v>
      </c>
      <c r="K227" s="64" t="s">
        <v>626</v>
      </c>
      <c r="L227" s="68" t="s">
        <v>958</v>
      </c>
    </row>
    <row r="228" spans="1:12" ht="15" thickTop="1" thickBot="1" x14ac:dyDescent="0.3">
      <c r="A228" s="64" t="s">
        <v>775</v>
      </c>
      <c r="B228" s="64" t="s">
        <v>13</v>
      </c>
      <c r="C228" s="64">
        <v>1032459619</v>
      </c>
      <c r="D228" s="64" t="s">
        <v>513</v>
      </c>
      <c r="E228" s="64" t="s">
        <v>780</v>
      </c>
      <c r="F228" s="64" t="s">
        <v>544</v>
      </c>
      <c r="G228" s="64" t="s">
        <v>781</v>
      </c>
      <c r="H228" s="65" t="s">
        <v>782</v>
      </c>
      <c r="I228" s="67" t="s">
        <v>34</v>
      </c>
      <c r="J228" s="64" t="s">
        <v>783</v>
      </c>
      <c r="K228" s="64" t="s">
        <v>617</v>
      </c>
      <c r="L228" s="68" t="s">
        <v>958</v>
      </c>
    </row>
    <row r="229" spans="1:12" ht="15" thickTop="1" thickBot="1" x14ac:dyDescent="0.3">
      <c r="A229" s="64" t="s">
        <v>775</v>
      </c>
      <c r="B229" s="64" t="s">
        <v>13</v>
      </c>
      <c r="C229" s="64">
        <v>1020801055</v>
      </c>
      <c r="D229" s="64" t="s">
        <v>257</v>
      </c>
      <c r="E229" s="64"/>
      <c r="F229" s="64" t="s">
        <v>784</v>
      </c>
      <c r="G229" s="64" t="s">
        <v>517</v>
      </c>
      <c r="H229" s="65" t="s">
        <v>785</v>
      </c>
      <c r="I229" s="64" t="s">
        <v>19</v>
      </c>
      <c r="J229" s="64" t="s">
        <v>400</v>
      </c>
      <c r="K229" s="64" t="s">
        <v>414</v>
      </c>
      <c r="L229" s="68" t="s">
        <v>958</v>
      </c>
    </row>
    <row r="230" spans="1:12" ht="15" thickTop="1" thickBot="1" x14ac:dyDescent="0.3">
      <c r="A230" s="64" t="s">
        <v>775</v>
      </c>
      <c r="B230" s="64" t="s">
        <v>13</v>
      </c>
      <c r="C230" s="64">
        <v>1014261652</v>
      </c>
      <c r="D230" s="64" t="s">
        <v>386</v>
      </c>
      <c r="E230" s="64" t="s">
        <v>14</v>
      </c>
      <c r="F230" s="64" t="s">
        <v>494</v>
      </c>
      <c r="G230" s="64" t="s">
        <v>64</v>
      </c>
      <c r="H230" s="65" t="s">
        <v>786</v>
      </c>
      <c r="I230" s="64" t="s">
        <v>19</v>
      </c>
      <c r="J230" s="64" t="s">
        <v>400</v>
      </c>
      <c r="K230" s="64" t="s">
        <v>414</v>
      </c>
      <c r="L230" s="68" t="s">
        <v>958</v>
      </c>
    </row>
    <row r="231" spans="1:12" ht="15" thickTop="1" thickBot="1" x14ac:dyDescent="0.3">
      <c r="A231" s="64" t="s">
        <v>775</v>
      </c>
      <c r="B231" s="64" t="s">
        <v>13</v>
      </c>
      <c r="C231" s="64">
        <v>1020797031</v>
      </c>
      <c r="D231" s="64" t="s">
        <v>543</v>
      </c>
      <c r="E231" s="64"/>
      <c r="F231" s="64" t="s">
        <v>787</v>
      </c>
      <c r="G231" s="64" t="s">
        <v>787</v>
      </c>
      <c r="H231" s="65" t="s">
        <v>788</v>
      </c>
      <c r="I231" s="64" t="s">
        <v>19</v>
      </c>
      <c r="J231" s="64" t="s">
        <v>432</v>
      </c>
      <c r="K231" s="64" t="s">
        <v>414</v>
      </c>
      <c r="L231" s="68" t="s">
        <v>958</v>
      </c>
    </row>
    <row r="232" spans="1:12" ht="15" thickTop="1" thickBot="1" x14ac:dyDescent="0.3">
      <c r="A232" s="64" t="s">
        <v>775</v>
      </c>
      <c r="B232" s="64" t="s">
        <v>13</v>
      </c>
      <c r="C232" s="64">
        <v>1032457968</v>
      </c>
      <c r="D232" s="64" t="s">
        <v>72</v>
      </c>
      <c r="E232" s="64" t="s">
        <v>22</v>
      </c>
      <c r="F232" s="64" t="s">
        <v>789</v>
      </c>
      <c r="G232" s="64" t="s">
        <v>341</v>
      </c>
      <c r="H232" s="65" t="s">
        <v>790</v>
      </c>
      <c r="I232" s="64" t="s">
        <v>19</v>
      </c>
      <c r="J232" s="64" t="s">
        <v>400</v>
      </c>
      <c r="K232" s="64" t="s">
        <v>414</v>
      </c>
      <c r="L232" s="68" t="s">
        <v>958</v>
      </c>
    </row>
    <row r="233" spans="1:12" ht="15" thickTop="1" thickBot="1" x14ac:dyDescent="0.3">
      <c r="A233" s="64" t="s">
        <v>775</v>
      </c>
      <c r="B233" s="64" t="s">
        <v>13</v>
      </c>
      <c r="C233" s="64">
        <v>1024558811</v>
      </c>
      <c r="D233" s="64" t="s">
        <v>791</v>
      </c>
      <c r="E233" s="64" t="s">
        <v>257</v>
      </c>
      <c r="F233" s="64" t="s">
        <v>74</v>
      </c>
      <c r="G233" s="64" t="s">
        <v>136</v>
      </c>
      <c r="H233" s="65" t="s">
        <v>792</v>
      </c>
      <c r="I233" s="64" t="s">
        <v>19</v>
      </c>
      <c r="J233" s="64" t="s">
        <v>793</v>
      </c>
      <c r="K233" s="64" t="s">
        <v>794</v>
      </c>
      <c r="L233" s="68" t="s">
        <v>958</v>
      </c>
    </row>
    <row r="234" spans="1:12" ht="15" thickTop="1" thickBot="1" x14ac:dyDescent="0.3">
      <c r="A234" s="64" t="s">
        <v>775</v>
      </c>
      <c r="B234" s="64" t="s">
        <v>13</v>
      </c>
      <c r="C234" s="64">
        <v>1020782640</v>
      </c>
      <c r="D234" s="64" t="s">
        <v>88</v>
      </c>
      <c r="E234" s="64"/>
      <c r="F234" s="64" t="s">
        <v>795</v>
      </c>
      <c r="G234" s="64" t="s">
        <v>796</v>
      </c>
      <c r="H234" s="65" t="s">
        <v>797</v>
      </c>
      <c r="I234" s="64" t="s">
        <v>19</v>
      </c>
      <c r="J234" s="64" t="s">
        <v>432</v>
      </c>
      <c r="K234" s="64" t="s">
        <v>414</v>
      </c>
      <c r="L234" s="68" t="s">
        <v>958</v>
      </c>
    </row>
    <row r="235" spans="1:12" ht="15" thickTop="1" thickBot="1" x14ac:dyDescent="0.3">
      <c r="A235" s="64" t="s">
        <v>775</v>
      </c>
      <c r="B235" s="64" t="s">
        <v>13</v>
      </c>
      <c r="C235" s="64">
        <v>1075670886</v>
      </c>
      <c r="D235" s="64" t="s">
        <v>798</v>
      </c>
      <c r="E235" s="64" t="s">
        <v>323</v>
      </c>
      <c r="F235" s="64" t="s">
        <v>799</v>
      </c>
      <c r="G235" s="64" t="s">
        <v>799</v>
      </c>
      <c r="H235" s="65" t="s">
        <v>800</v>
      </c>
      <c r="I235" s="64" t="s">
        <v>19</v>
      </c>
      <c r="J235" s="64" t="s">
        <v>400</v>
      </c>
      <c r="K235" s="64" t="s">
        <v>414</v>
      </c>
      <c r="L235" s="68" t="s">
        <v>958</v>
      </c>
    </row>
    <row r="236" spans="1:12" ht="15" thickTop="1" thickBot="1" x14ac:dyDescent="0.3">
      <c r="A236" s="64" t="s">
        <v>775</v>
      </c>
      <c r="B236" s="64" t="s">
        <v>13</v>
      </c>
      <c r="C236" s="64">
        <v>1020790436</v>
      </c>
      <c r="D236" s="64" t="s">
        <v>107</v>
      </c>
      <c r="E236" s="64"/>
      <c r="F236" s="64" t="s">
        <v>507</v>
      </c>
      <c r="G236" s="64" t="s">
        <v>801</v>
      </c>
      <c r="H236" s="65" t="s">
        <v>802</v>
      </c>
      <c r="I236" s="64" t="s">
        <v>19</v>
      </c>
      <c r="J236" s="64" t="s">
        <v>400</v>
      </c>
      <c r="K236" s="64" t="s">
        <v>414</v>
      </c>
      <c r="L236" s="68" t="s">
        <v>958</v>
      </c>
    </row>
    <row r="237" spans="1:12" ht="15" thickTop="1" thickBot="1" x14ac:dyDescent="0.3">
      <c r="A237" s="64" t="s">
        <v>775</v>
      </c>
      <c r="B237" s="64" t="s">
        <v>13</v>
      </c>
      <c r="C237" s="64">
        <v>1020800970</v>
      </c>
      <c r="D237" s="64" t="s">
        <v>803</v>
      </c>
      <c r="E237" s="64" t="s">
        <v>88</v>
      </c>
      <c r="F237" s="64" t="s">
        <v>804</v>
      </c>
      <c r="G237" s="64" t="s">
        <v>805</v>
      </c>
      <c r="H237" s="65" t="s">
        <v>806</v>
      </c>
      <c r="I237" s="64" t="s">
        <v>19</v>
      </c>
      <c r="J237" s="64" t="s">
        <v>807</v>
      </c>
      <c r="K237" s="64" t="s">
        <v>808</v>
      </c>
      <c r="L237" s="68" t="s">
        <v>958</v>
      </c>
    </row>
    <row r="238" spans="1:12" ht="15" thickTop="1" thickBot="1" x14ac:dyDescent="0.3">
      <c r="A238" s="64" t="s">
        <v>775</v>
      </c>
      <c r="B238" s="64" t="s">
        <v>13</v>
      </c>
      <c r="C238" s="64">
        <v>1049640549</v>
      </c>
      <c r="D238" s="64" t="s">
        <v>809</v>
      </c>
      <c r="E238" s="64" t="s">
        <v>135</v>
      </c>
      <c r="F238" s="64" t="s">
        <v>78</v>
      </c>
      <c r="G238" s="64" t="s">
        <v>810</v>
      </c>
      <c r="H238" s="65" t="s">
        <v>811</v>
      </c>
      <c r="I238" s="64" t="s">
        <v>19</v>
      </c>
      <c r="J238" s="64" t="s">
        <v>111</v>
      </c>
      <c r="K238" s="64" t="s">
        <v>414</v>
      </c>
      <c r="L238" s="68" t="s">
        <v>958</v>
      </c>
    </row>
    <row r="239" spans="1:12" ht="15" thickTop="1" thickBot="1" x14ac:dyDescent="0.3">
      <c r="A239" s="64" t="s">
        <v>775</v>
      </c>
      <c r="B239" s="64" t="s">
        <v>13</v>
      </c>
      <c r="C239" s="64">
        <v>1010214202</v>
      </c>
      <c r="D239" s="64" t="s">
        <v>749</v>
      </c>
      <c r="E239" s="64" t="s">
        <v>117</v>
      </c>
      <c r="F239" s="64" t="s">
        <v>812</v>
      </c>
      <c r="G239" s="64" t="s">
        <v>813</v>
      </c>
      <c r="H239" s="66" t="s">
        <v>814</v>
      </c>
      <c r="I239" s="64" t="s">
        <v>19</v>
      </c>
      <c r="J239" s="64" t="s">
        <v>111</v>
      </c>
      <c r="K239" s="64" t="s">
        <v>414</v>
      </c>
      <c r="L239" s="68" t="s">
        <v>958</v>
      </c>
    </row>
    <row r="240" spans="1:12" ht="15" thickTop="1" thickBot="1" x14ac:dyDescent="0.3">
      <c r="A240" s="64" t="s">
        <v>775</v>
      </c>
      <c r="B240" s="64" t="s">
        <v>13</v>
      </c>
      <c r="C240" s="64">
        <v>1020804121</v>
      </c>
      <c r="D240" s="64" t="s">
        <v>192</v>
      </c>
      <c r="E240" s="64" t="s">
        <v>14</v>
      </c>
      <c r="F240" s="64" t="s">
        <v>815</v>
      </c>
      <c r="G240" s="64" t="s">
        <v>302</v>
      </c>
      <c r="H240" s="66" t="s">
        <v>816</v>
      </c>
      <c r="I240" s="64" t="s">
        <v>19</v>
      </c>
      <c r="J240" s="64" t="s">
        <v>111</v>
      </c>
      <c r="K240" s="64" t="s">
        <v>414</v>
      </c>
      <c r="L240" s="68" t="s">
        <v>958</v>
      </c>
    </row>
    <row r="241" spans="1:12" ht="15" thickTop="1" thickBot="1" x14ac:dyDescent="0.3">
      <c r="A241" s="64" t="s">
        <v>775</v>
      </c>
      <c r="B241" s="64" t="s">
        <v>13</v>
      </c>
      <c r="C241" s="64">
        <v>1101691673</v>
      </c>
      <c r="D241" s="64" t="s">
        <v>817</v>
      </c>
      <c r="E241" s="64" t="s">
        <v>818</v>
      </c>
      <c r="F241" s="64" t="s">
        <v>346</v>
      </c>
      <c r="G241" s="64" t="s">
        <v>819</v>
      </c>
      <c r="H241" s="65" t="s">
        <v>820</v>
      </c>
      <c r="I241" s="64" t="s">
        <v>19</v>
      </c>
      <c r="J241" s="64" t="s">
        <v>432</v>
      </c>
      <c r="K241" s="64" t="s">
        <v>21</v>
      </c>
      <c r="L241" s="64" t="s">
        <v>2517</v>
      </c>
    </row>
    <row r="242" spans="1:12" ht="15" thickTop="1" thickBot="1" x14ac:dyDescent="0.3">
      <c r="A242" s="64" t="s">
        <v>775</v>
      </c>
      <c r="B242" s="64" t="s">
        <v>13</v>
      </c>
      <c r="C242" s="64">
        <v>1015428140</v>
      </c>
      <c r="D242" s="64" t="s">
        <v>821</v>
      </c>
      <c r="E242" s="64" t="s">
        <v>822</v>
      </c>
      <c r="F242" s="64" t="s">
        <v>823</v>
      </c>
      <c r="G242" s="64" t="s">
        <v>824</v>
      </c>
      <c r="H242" s="65" t="s">
        <v>825</v>
      </c>
      <c r="I242" s="67" t="s">
        <v>34</v>
      </c>
      <c r="J242" s="64" t="s">
        <v>826</v>
      </c>
      <c r="K242" s="64" t="s">
        <v>743</v>
      </c>
      <c r="L242" s="68" t="s">
        <v>958</v>
      </c>
    </row>
    <row r="243" spans="1:12" ht="15" thickTop="1" thickBot="1" x14ac:dyDescent="0.3">
      <c r="A243" s="64" t="s">
        <v>775</v>
      </c>
      <c r="B243" s="64" t="s">
        <v>13</v>
      </c>
      <c r="C243" s="64">
        <v>1030652266</v>
      </c>
      <c r="D243" s="64" t="s">
        <v>827</v>
      </c>
      <c r="E243" s="64" t="s">
        <v>828</v>
      </c>
      <c r="F243" s="64" t="s">
        <v>829</v>
      </c>
      <c r="G243" s="64" t="s">
        <v>517</v>
      </c>
      <c r="H243" s="65" t="s">
        <v>830</v>
      </c>
      <c r="I243" s="67" t="s">
        <v>34</v>
      </c>
      <c r="J243" s="64" t="s">
        <v>831</v>
      </c>
      <c r="K243" s="64" t="s">
        <v>743</v>
      </c>
      <c r="L243" s="68" t="s">
        <v>958</v>
      </c>
    </row>
    <row r="244" spans="1:12" ht="15" thickTop="1" thickBot="1" x14ac:dyDescent="0.3">
      <c r="A244" s="64" t="s">
        <v>775</v>
      </c>
      <c r="B244" s="64" t="s">
        <v>13</v>
      </c>
      <c r="C244" s="64">
        <v>1020768985</v>
      </c>
      <c r="D244" s="64" t="s">
        <v>832</v>
      </c>
      <c r="E244" s="64" t="s">
        <v>833</v>
      </c>
      <c r="F244" s="64" t="s">
        <v>834</v>
      </c>
      <c r="G244" s="64" t="s">
        <v>835</v>
      </c>
      <c r="H244" s="65" t="s">
        <v>836</v>
      </c>
      <c r="I244" s="64" t="s">
        <v>19</v>
      </c>
      <c r="J244" s="64" t="s">
        <v>400</v>
      </c>
      <c r="K244" s="64" t="s">
        <v>27</v>
      </c>
      <c r="L244" s="64" t="s">
        <v>2518</v>
      </c>
    </row>
    <row r="245" spans="1:12" ht="15" thickTop="1" thickBot="1" x14ac:dyDescent="0.3">
      <c r="A245" s="64" t="s">
        <v>775</v>
      </c>
      <c r="B245" s="64" t="s">
        <v>13</v>
      </c>
      <c r="C245" s="64">
        <v>1020800950</v>
      </c>
      <c r="D245" s="64" t="s">
        <v>837</v>
      </c>
      <c r="E245" s="64" t="s">
        <v>299</v>
      </c>
      <c r="F245" s="64" t="s">
        <v>757</v>
      </c>
      <c r="G245" s="64" t="s">
        <v>838</v>
      </c>
      <c r="H245" s="65" t="s">
        <v>839</v>
      </c>
      <c r="I245" s="64" t="s">
        <v>19</v>
      </c>
      <c r="J245" s="64" t="s">
        <v>400</v>
      </c>
      <c r="K245" s="68" t="s">
        <v>435</v>
      </c>
      <c r="L245" s="68" t="s">
        <v>958</v>
      </c>
    </row>
    <row r="246" spans="1:12" ht="15" thickTop="1" thickBot="1" x14ac:dyDescent="0.3">
      <c r="A246" s="64" t="s">
        <v>775</v>
      </c>
      <c r="B246" s="64" t="s">
        <v>13</v>
      </c>
      <c r="C246" s="64">
        <v>1020791819</v>
      </c>
      <c r="D246" s="64" t="s">
        <v>840</v>
      </c>
      <c r="E246" s="64" t="s">
        <v>841</v>
      </c>
      <c r="F246" s="64" t="s">
        <v>842</v>
      </c>
      <c r="G246" s="64" t="s">
        <v>46</v>
      </c>
      <c r="H246" s="65" t="s">
        <v>843</v>
      </c>
      <c r="I246" s="67" t="s">
        <v>34</v>
      </c>
      <c r="J246" s="64" t="s">
        <v>844</v>
      </c>
      <c r="K246" s="64" t="s">
        <v>845</v>
      </c>
      <c r="L246" s="64" t="s">
        <v>2518</v>
      </c>
    </row>
    <row r="247" spans="1:12" ht="15" thickTop="1" thickBot="1" x14ac:dyDescent="0.3">
      <c r="A247" s="64" t="s">
        <v>775</v>
      </c>
      <c r="B247" s="64" t="s">
        <v>13</v>
      </c>
      <c r="C247" s="64">
        <v>1019098119</v>
      </c>
      <c r="D247" s="64" t="s">
        <v>580</v>
      </c>
      <c r="E247" s="64" t="s">
        <v>822</v>
      </c>
      <c r="F247" s="64" t="s">
        <v>846</v>
      </c>
      <c r="G247" s="64" t="s">
        <v>847</v>
      </c>
      <c r="H247" s="65" t="s">
        <v>848</v>
      </c>
      <c r="I247" s="67" t="s">
        <v>34</v>
      </c>
      <c r="J247" s="64" t="s">
        <v>844</v>
      </c>
      <c r="K247" s="64" t="s">
        <v>845</v>
      </c>
      <c r="L247" s="64" t="s">
        <v>2518</v>
      </c>
    </row>
    <row r="248" spans="1:12" ht="15" thickTop="1" thickBot="1" x14ac:dyDescent="0.3">
      <c r="A248" s="64" t="s">
        <v>775</v>
      </c>
      <c r="B248" s="64" t="s">
        <v>13</v>
      </c>
      <c r="C248" s="64">
        <v>1020792448</v>
      </c>
      <c r="D248" s="64" t="s">
        <v>840</v>
      </c>
      <c r="E248" s="64" t="s">
        <v>849</v>
      </c>
      <c r="F248" s="64" t="s">
        <v>850</v>
      </c>
      <c r="G248" s="64" t="s">
        <v>165</v>
      </c>
      <c r="H248" s="65" t="s">
        <v>851</v>
      </c>
      <c r="I248" s="64" t="s">
        <v>19</v>
      </c>
      <c r="J248" s="64" t="s">
        <v>432</v>
      </c>
      <c r="K248" s="64" t="s">
        <v>21</v>
      </c>
      <c r="L248" s="64" t="s">
        <v>2517</v>
      </c>
    </row>
    <row r="249" spans="1:12" ht="15" thickTop="1" thickBot="1" x14ac:dyDescent="0.3">
      <c r="A249" s="64" t="s">
        <v>775</v>
      </c>
      <c r="B249" s="64" t="s">
        <v>13</v>
      </c>
      <c r="C249" s="64">
        <v>1020730916</v>
      </c>
      <c r="D249" s="64" t="s">
        <v>852</v>
      </c>
      <c r="E249" s="64" t="s">
        <v>363</v>
      </c>
      <c r="F249" s="64" t="s">
        <v>853</v>
      </c>
      <c r="G249" s="64" t="s">
        <v>517</v>
      </c>
      <c r="H249" s="66" t="s">
        <v>854</v>
      </c>
      <c r="I249" s="64" t="s">
        <v>855</v>
      </c>
      <c r="J249" s="64" t="s">
        <v>856</v>
      </c>
      <c r="K249" s="64" t="s">
        <v>857</v>
      </c>
      <c r="L249" s="64" t="s">
        <v>2518</v>
      </c>
    </row>
    <row r="250" spans="1:12" ht="15" thickTop="1" thickBot="1" x14ac:dyDescent="0.3">
      <c r="A250" s="64" t="s">
        <v>775</v>
      </c>
      <c r="B250" s="64" t="s">
        <v>13</v>
      </c>
      <c r="C250" s="64">
        <v>80826098</v>
      </c>
      <c r="D250" s="64" t="s">
        <v>307</v>
      </c>
      <c r="E250" s="64"/>
      <c r="F250" s="64" t="s">
        <v>858</v>
      </c>
      <c r="G250" s="64" t="s">
        <v>494</v>
      </c>
      <c r="H250" s="65" t="s">
        <v>859</v>
      </c>
      <c r="I250" s="64" t="s">
        <v>55</v>
      </c>
      <c r="J250" s="64" t="s">
        <v>860</v>
      </c>
      <c r="K250" s="64" t="s">
        <v>861</v>
      </c>
      <c r="L250" s="64" t="s">
        <v>2518</v>
      </c>
    </row>
    <row r="251" spans="1:12" ht="15" thickTop="1" thickBot="1" x14ac:dyDescent="0.3">
      <c r="A251" s="64" t="s">
        <v>775</v>
      </c>
      <c r="B251" s="64" t="s">
        <v>13</v>
      </c>
      <c r="C251" s="64">
        <v>91511539</v>
      </c>
      <c r="D251" s="64" t="s">
        <v>862</v>
      </c>
      <c r="E251" s="64"/>
      <c r="F251" s="64" t="s">
        <v>863</v>
      </c>
      <c r="G251" s="64" t="s">
        <v>689</v>
      </c>
      <c r="H251" s="66" t="s">
        <v>864</v>
      </c>
      <c r="I251" s="64" t="s">
        <v>19</v>
      </c>
      <c r="J251" s="64" t="s">
        <v>865</v>
      </c>
      <c r="K251" s="67" t="s">
        <v>1632</v>
      </c>
      <c r="L251" s="64" t="s">
        <v>2518</v>
      </c>
    </row>
    <row r="252" spans="1:12" ht="15" thickTop="1" thickBot="1" x14ac:dyDescent="0.3">
      <c r="A252" s="64" t="s">
        <v>775</v>
      </c>
      <c r="B252" s="64" t="s">
        <v>13</v>
      </c>
      <c r="C252" s="64">
        <v>393625</v>
      </c>
      <c r="D252" s="64" t="s">
        <v>867</v>
      </c>
      <c r="E252" s="64" t="s">
        <v>868</v>
      </c>
      <c r="F252" s="64" t="s">
        <v>869</v>
      </c>
      <c r="G252" s="64" t="s">
        <v>152</v>
      </c>
      <c r="H252" s="65" t="s">
        <v>870</v>
      </c>
      <c r="I252" s="64" t="s">
        <v>871</v>
      </c>
      <c r="J252" s="64" t="s">
        <v>872</v>
      </c>
      <c r="K252" s="67" t="s">
        <v>1632</v>
      </c>
      <c r="L252" s="64" t="s">
        <v>2518</v>
      </c>
    </row>
    <row r="253" spans="1:12" ht="15" thickTop="1" thickBot="1" x14ac:dyDescent="0.3">
      <c r="A253" s="64" t="s">
        <v>775</v>
      </c>
      <c r="B253" s="64" t="s">
        <v>13</v>
      </c>
      <c r="C253" s="64">
        <v>1049607155</v>
      </c>
      <c r="D253" s="64" t="s">
        <v>873</v>
      </c>
      <c r="E253" s="64" t="s">
        <v>874</v>
      </c>
      <c r="F253" s="64" t="s">
        <v>875</v>
      </c>
      <c r="G253" s="64" t="s">
        <v>876</v>
      </c>
      <c r="H253" s="65" t="s">
        <v>877</v>
      </c>
      <c r="I253" s="64" t="s">
        <v>55</v>
      </c>
      <c r="J253" s="64" t="s">
        <v>878</v>
      </c>
      <c r="K253" s="64" t="s">
        <v>879</v>
      </c>
      <c r="L253" s="64" t="s">
        <v>2518</v>
      </c>
    </row>
    <row r="254" spans="1:12" ht="15" thickTop="1" thickBot="1" x14ac:dyDescent="0.3">
      <c r="A254" s="64" t="s">
        <v>775</v>
      </c>
      <c r="B254" s="64" t="s">
        <v>13</v>
      </c>
      <c r="C254" s="64">
        <v>52996544</v>
      </c>
      <c r="D254" s="64" t="s">
        <v>543</v>
      </c>
      <c r="E254" s="64" t="s">
        <v>22</v>
      </c>
      <c r="F254" s="64" t="s">
        <v>880</v>
      </c>
      <c r="G254" s="64" t="s">
        <v>881</v>
      </c>
      <c r="H254" s="66" t="s">
        <v>882</v>
      </c>
      <c r="I254" s="64" t="s">
        <v>354</v>
      </c>
      <c r="J254" s="64" t="s">
        <v>883</v>
      </c>
      <c r="K254" s="64" t="s">
        <v>861</v>
      </c>
      <c r="L254" s="64" t="s">
        <v>2518</v>
      </c>
    </row>
    <row r="255" spans="1:12" ht="15" thickTop="1" thickBot="1" x14ac:dyDescent="0.3">
      <c r="A255" s="64" t="s">
        <v>775</v>
      </c>
      <c r="B255" s="64" t="s">
        <v>13</v>
      </c>
      <c r="C255" s="64">
        <v>7733362</v>
      </c>
      <c r="D255" s="64" t="s">
        <v>533</v>
      </c>
      <c r="E255" s="64" t="s">
        <v>509</v>
      </c>
      <c r="F255" s="64" t="s">
        <v>884</v>
      </c>
      <c r="G255" s="64" t="s">
        <v>544</v>
      </c>
      <c r="H255" s="65" t="s">
        <v>885</v>
      </c>
      <c r="I255" s="64" t="s">
        <v>418</v>
      </c>
      <c r="J255" s="64" t="s">
        <v>419</v>
      </c>
      <c r="K255" s="64" t="s">
        <v>886</v>
      </c>
      <c r="L255" s="64" t="s">
        <v>2518</v>
      </c>
    </row>
    <row r="256" spans="1:12" ht="15" thickTop="1" thickBot="1" x14ac:dyDescent="0.3">
      <c r="A256" s="64" t="s">
        <v>775</v>
      </c>
      <c r="B256" s="64" t="s">
        <v>13</v>
      </c>
      <c r="C256" s="64">
        <v>1020766084</v>
      </c>
      <c r="D256" s="64" t="s">
        <v>818</v>
      </c>
      <c r="E256" s="64" t="s">
        <v>887</v>
      </c>
      <c r="F256" s="64" t="s">
        <v>888</v>
      </c>
      <c r="G256" s="64" t="s">
        <v>889</v>
      </c>
      <c r="H256" s="65" t="s">
        <v>890</v>
      </c>
      <c r="I256" s="64" t="s">
        <v>85</v>
      </c>
      <c r="J256" s="64" t="s">
        <v>196</v>
      </c>
      <c r="K256" s="64" t="s">
        <v>27</v>
      </c>
      <c r="L256" s="64" t="s">
        <v>2518</v>
      </c>
    </row>
    <row r="257" spans="1:12" ht="15" thickTop="1" thickBot="1" x14ac:dyDescent="0.3">
      <c r="A257" s="64" t="s">
        <v>775</v>
      </c>
      <c r="B257" s="64" t="s">
        <v>13</v>
      </c>
      <c r="C257" s="64">
        <v>1056994574</v>
      </c>
      <c r="D257" s="64" t="s">
        <v>336</v>
      </c>
      <c r="E257" s="64" t="s">
        <v>891</v>
      </c>
      <c r="F257" s="64" t="s">
        <v>892</v>
      </c>
      <c r="G257" s="64" t="s">
        <v>130</v>
      </c>
      <c r="H257" s="65" t="s">
        <v>893</v>
      </c>
      <c r="I257" s="64" t="s">
        <v>19</v>
      </c>
      <c r="J257" s="64" t="s">
        <v>400</v>
      </c>
      <c r="K257" s="64" t="s">
        <v>21</v>
      </c>
      <c r="L257" s="64" t="s">
        <v>2517</v>
      </c>
    </row>
    <row r="258" spans="1:12" ht="15" thickTop="1" thickBot="1" x14ac:dyDescent="0.3">
      <c r="A258" s="64" t="s">
        <v>775</v>
      </c>
      <c r="B258" s="64" t="s">
        <v>13</v>
      </c>
      <c r="C258" s="64">
        <v>423697</v>
      </c>
      <c r="D258" s="64" t="s">
        <v>894</v>
      </c>
      <c r="E258" s="64"/>
      <c r="F258" s="64" t="s">
        <v>895</v>
      </c>
      <c r="G258" s="64" t="s">
        <v>527</v>
      </c>
      <c r="H258" s="65" t="s">
        <v>896</v>
      </c>
      <c r="I258" s="64" t="s">
        <v>49</v>
      </c>
      <c r="J258" s="64" t="s">
        <v>897</v>
      </c>
      <c r="K258" s="64" t="s">
        <v>21</v>
      </c>
      <c r="L258" s="64" t="s">
        <v>2517</v>
      </c>
    </row>
    <row r="259" spans="1:12" ht="15" thickTop="1" thickBot="1" x14ac:dyDescent="0.3">
      <c r="A259" s="64" t="s">
        <v>775</v>
      </c>
      <c r="B259" s="64" t="s">
        <v>13</v>
      </c>
      <c r="C259" s="64">
        <v>1026292014</v>
      </c>
      <c r="D259" s="64" t="s">
        <v>304</v>
      </c>
      <c r="E259" s="64" t="s">
        <v>898</v>
      </c>
      <c r="F259" s="64" t="s">
        <v>899</v>
      </c>
      <c r="G259" s="64" t="s">
        <v>449</v>
      </c>
      <c r="H259" s="65" t="s">
        <v>900</v>
      </c>
      <c r="I259" s="64" t="s">
        <v>55</v>
      </c>
      <c r="J259" s="64" t="s">
        <v>220</v>
      </c>
      <c r="K259" s="64" t="s">
        <v>21</v>
      </c>
      <c r="L259" s="64" t="s">
        <v>2517</v>
      </c>
    </row>
    <row r="260" spans="1:12" ht="15" thickTop="1" thickBot="1" x14ac:dyDescent="0.3">
      <c r="A260" s="64" t="s">
        <v>775</v>
      </c>
      <c r="B260" s="64" t="s">
        <v>13</v>
      </c>
      <c r="C260" s="64">
        <v>1020785256</v>
      </c>
      <c r="D260" s="64" t="s">
        <v>901</v>
      </c>
      <c r="E260" s="64" t="s">
        <v>822</v>
      </c>
      <c r="F260" s="64" t="s">
        <v>902</v>
      </c>
      <c r="G260" s="64" t="s">
        <v>903</v>
      </c>
      <c r="H260" s="65" t="s">
        <v>904</v>
      </c>
      <c r="I260" s="64" t="s">
        <v>55</v>
      </c>
      <c r="J260" s="64" t="s">
        <v>220</v>
      </c>
      <c r="K260" s="64" t="s">
        <v>21</v>
      </c>
      <c r="L260" s="64" t="s">
        <v>2517</v>
      </c>
    </row>
    <row r="261" spans="1:12" ht="15" thickTop="1" thickBot="1" x14ac:dyDescent="0.3">
      <c r="A261" s="64" t="s">
        <v>775</v>
      </c>
      <c r="B261" s="64" t="s">
        <v>13</v>
      </c>
      <c r="C261" s="64">
        <v>1020804088</v>
      </c>
      <c r="D261" s="64" t="s">
        <v>905</v>
      </c>
      <c r="E261" s="64" t="s">
        <v>906</v>
      </c>
      <c r="F261" s="64" t="s">
        <v>829</v>
      </c>
      <c r="G261" s="64" t="s">
        <v>907</v>
      </c>
      <c r="H261" s="65" t="s">
        <v>908</v>
      </c>
      <c r="I261" s="64" t="s">
        <v>49</v>
      </c>
      <c r="J261" s="64" t="s">
        <v>216</v>
      </c>
      <c r="K261" s="64" t="s">
        <v>909</v>
      </c>
      <c r="L261" s="68" t="s">
        <v>958</v>
      </c>
    </row>
    <row r="262" spans="1:12" ht="15" thickTop="1" thickBot="1" x14ac:dyDescent="0.3">
      <c r="A262" s="64" t="s">
        <v>775</v>
      </c>
      <c r="B262" s="64" t="s">
        <v>13</v>
      </c>
      <c r="C262" s="64">
        <v>63849</v>
      </c>
      <c r="D262" s="64" t="s">
        <v>117</v>
      </c>
      <c r="E262" s="64" t="s">
        <v>910</v>
      </c>
      <c r="F262" s="64" t="s">
        <v>911</v>
      </c>
      <c r="G262" s="64" t="s">
        <v>912</v>
      </c>
      <c r="H262" s="65" t="s">
        <v>913</v>
      </c>
      <c r="I262" s="67" t="s">
        <v>648</v>
      </c>
      <c r="J262" s="64" t="s">
        <v>914</v>
      </c>
      <c r="K262" s="64" t="s">
        <v>845</v>
      </c>
      <c r="L262" s="64" t="s">
        <v>2518</v>
      </c>
    </row>
    <row r="263" spans="1:12" ht="15" thickTop="1" thickBot="1" x14ac:dyDescent="0.3">
      <c r="A263" s="64" t="s">
        <v>775</v>
      </c>
      <c r="B263" s="64" t="s">
        <v>13</v>
      </c>
      <c r="C263" s="64">
        <v>53000122</v>
      </c>
      <c r="D263" s="64" t="s">
        <v>411</v>
      </c>
      <c r="E263" s="64"/>
      <c r="F263" s="64" t="s">
        <v>915</v>
      </c>
      <c r="G263" s="64" t="s">
        <v>916</v>
      </c>
      <c r="H263" s="65" t="s">
        <v>917</v>
      </c>
      <c r="I263" s="64" t="s">
        <v>49</v>
      </c>
      <c r="J263" s="64" t="s">
        <v>918</v>
      </c>
      <c r="K263" s="64" t="s">
        <v>919</v>
      </c>
      <c r="L263" s="64" t="s">
        <v>2518</v>
      </c>
    </row>
    <row r="264" spans="1:12" ht="15" thickTop="1" thickBot="1" x14ac:dyDescent="0.3">
      <c r="A264" s="64" t="s">
        <v>775</v>
      </c>
      <c r="B264" s="64" t="s">
        <v>13</v>
      </c>
      <c r="C264" s="64">
        <v>30082751</v>
      </c>
      <c r="D264" s="64" t="s">
        <v>920</v>
      </c>
      <c r="E264" s="64" t="s">
        <v>921</v>
      </c>
      <c r="F264" s="64" t="s">
        <v>922</v>
      </c>
      <c r="G264" s="64" t="s">
        <v>259</v>
      </c>
      <c r="H264" s="65" t="s">
        <v>923</v>
      </c>
      <c r="I264" s="67" t="s">
        <v>34</v>
      </c>
      <c r="J264" s="64" t="s">
        <v>924</v>
      </c>
      <c r="K264" s="64" t="s">
        <v>925</v>
      </c>
      <c r="L264" s="64" t="s">
        <v>2518</v>
      </c>
    </row>
    <row r="265" spans="1:12" ht="15" thickTop="1" thickBot="1" x14ac:dyDescent="0.3">
      <c r="A265" s="64" t="s">
        <v>775</v>
      </c>
      <c r="B265" s="64" t="s">
        <v>13</v>
      </c>
      <c r="C265" s="64">
        <v>1023887099</v>
      </c>
      <c r="D265" s="64" t="s">
        <v>926</v>
      </c>
      <c r="E265" s="64" t="s">
        <v>927</v>
      </c>
      <c r="F265" s="64" t="s">
        <v>928</v>
      </c>
      <c r="G265" s="64" t="s">
        <v>544</v>
      </c>
      <c r="H265" s="65" t="s">
        <v>929</v>
      </c>
      <c r="I265" s="64" t="s">
        <v>19</v>
      </c>
      <c r="J265" s="64" t="s">
        <v>930</v>
      </c>
      <c r="K265" s="64" t="s">
        <v>931</v>
      </c>
      <c r="L265" s="64" t="s">
        <v>2518</v>
      </c>
    </row>
    <row r="266" spans="1:12" ht="15" thickTop="1" thickBot="1" x14ac:dyDescent="0.3">
      <c r="A266" s="64" t="s">
        <v>775</v>
      </c>
      <c r="B266" s="64" t="s">
        <v>13</v>
      </c>
      <c r="C266" s="64">
        <v>1017123505</v>
      </c>
      <c r="D266" s="64" t="s">
        <v>622</v>
      </c>
      <c r="E266" s="64" t="s">
        <v>88</v>
      </c>
      <c r="F266" s="64" t="s">
        <v>932</v>
      </c>
      <c r="G266" s="64" t="s">
        <v>933</v>
      </c>
      <c r="H266" s="65" t="s">
        <v>934</v>
      </c>
      <c r="I266" s="64" t="s">
        <v>855</v>
      </c>
      <c r="J266" s="64" t="s">
        <v>935</v>
      </c>
      <c r="K266" s="64" t="s">
        <v>936</v>
      </c>
      <c r="L266" s="64" t="s">
        <v>2518</v>
      </c>
    </row>
    <row r="267" spans="1:12" ht="15" thickTop="1" thickBot="1" x14ac:dyDescent="0.3">
      <c r="A267" s="64" t="s">
        <v>775</v>
      </c>
      <c r="B267" s="64" t="s">
        <v>13</v>
      </c>
      <c r="C267" s="64">
        <v>1032401183</v>
      </c>
      <c r="D267" s="64" t="s">
        <v>29</v>
      </c>
      <c r="E267" s="64" t="s">
        <v>257</v>
      </c>
      <c r="F267" s="64" t="s">
        <v>937</v>
      </c>
      <c r="G267" s="64" t="s">
        <v>562</v>
      </c>
      <c r="H267" s="65" t="s">
        <v>938</v>
      </c>
      <c r="I267" s="64" t="s">
        <v>55</v>
      </c>
      <c r="J267" s="64" t="s">
        <v>878</v>
      </c>
      <c r="K267" s="64" t="s">
        <v>939</v>
      </c>
      <c r="L267" s="64" t="s">
        <v>2518</v>
      </c>
    </row>
    <row r="268" spans="1:12" ht="15" thickTop="1" thickBot="1" x14ac:dyDescent="0.3">
      <c r="A268" s="64" t="s">
        <v>775</v>
      </c>
      <c r="B268" s="64" t="s">
        <v>13</v>
      </c>
      <c r="C268" s="64">
        <v>80039045</v>
      </c>
      <c r="D268" s="64" t="s">
        <v>940</v>
      </c>
      <c r="E268" s="64" t="s">
        <v>125</v>
      </c>
      <c r="F268" s="64" t="s">
        <v>941</v>
      </c>
      <c r="G268" s="64" t="s">
        <v>501</v>
      </c>
      <c r="H268" s="65" t="s">
        <v>942</v>
      </c>
      <c r="I268" s="64" t="s">
        <v>49</v>
      </c>
      <c r="J268" s="64" t="s">
        <v>943</v>
      </c>
      <c r="K268" s="64" t="s">
        <v>1387</v>
      </c>
      <c r="L268" s="64" t="s">
        <v>2518</v>
      </c>
    </row>
    <row r="269" spans="1:12" ht="15" thickTop="1" thickBot="1" x14ac:dyDescent="0.3">
      <c r="A269" s="64" t="s">
        <v>775</v>
      </c>
      <c r="B269" s="64" t="s">
        <v>13</v>
      </c>
      <c r="C269" s="64">
        <v>52869834</v>
      </c>
      <c r="D269" s="64" t="s">
        <v>945</v>
      </c>
      <c r="E269" s="64" t="s">
        <v>117</v>
      </c>
      <c r="F269" s="64" t="s">
        <v>254</v>
      </c>
      <c r="G269" s="64" t="s">
        <v>152</v>
      </c>
      <c r="H269" s="65" t="s">
        <v>946</v>
      </c>
      <c r="I269" s="64" t="s">
        <v>55</v>
      </c>
      <c r="J269" s="64" t="s">
        <v>947</v>
      </c>
      <c r="K269" s="64" t="s">
        <v>948</v>
      </c>
      <c r="L269" s="64" t="s">
        <v>2518</v>
      </c>
    </row>
    <row r="270" spans="1:12" ht="15" thickTop="1" thickBot="1" x14ac:dyDescent="0.3">
      <c r="A270" s="64" t="s">
        <v>775</v>
      </c>
      <c r="B270" s="64" t="s">
        <v>13</v>
      </c>
      <c r="C270" s="64">
        <v>1014221376</v>
      </c>
      <c r="D270" s="64" t="s">
        <v>420</v>
      </c>
      <c r="E270" s="64" t="s">
        <v>421</v>
      </c>
      <c r="F270" s="64" t="s">
        <v>422</v>
      </c>
      <c r="G270" s="64" t="s">
        <v>423</v>
      </c>
      <c r="H270" s="65" t="s">
        <v>719</v>
      </c>
      <c r="I270" s="64" t="s">
        <v>85</v>
      </c>
      <c r="J270" s="64" t="s">
        <v>425</v>
      </c>
      <c r="K270" s="64" t="s">
        <v>426</v>
      </c>
      <c r="L270" s="64" t="s">
        <v>2399</v>
      </c>
    </row>
    <row r="271" spans="1:12" ht="15" thickTop="1" thickBot="1" x14ac:dyDescent="0.3">
      <c r="A271" s="64" t="s">
        <v>775</v>
      </c>
      <c r="B271" s="64" t="s">
        <v>13</v>
      </c>
      <c r="C271" s="64">
        <v>53146477</v>
      </c>
      <c r="D271" s="64" t="s">
        <v>72</v>
      </c>
      <c r="E271" s="64"/>
      <c r="F271" s="64" t="s">
        <v>949</v>
      </c>
      <c r="G271" s="64" t="s">
        <v>950</v>
      </c>
      <c r="H271" s="65" t="s">
        <v>951</v>
      </c>
      <c r="I271" s="64" t="s">
        <v>55</v>
      </c>
      <c r="J271" s="64" t="s">
        <v>952</v>
      </c>
      <c r="K271" s="64" t="s">
        <v>939</v>
      </c>
      <c r="L271" s="64" t="s">
        <v>2518</v>
      </c>
    </row>
    <row r="272" spans="1:12" ht="15" thickTop="1" thickBot="1" x14ac:dyDescent="0.3">
      <c r="A272" s="140">
        <v>2016</v>
      </c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</row>
    <row r="273" spans="1:12" ht="15" thickTop="1" thickBot="1" x14ac:dyDescent="0.3">
      <c r="A273" s="70" t="s">
        <v>953</v>
      </c>
      <c r="B273" s="64" t="s">
        <v>13</v>
      </c>
      <c r="C273" s="64">
        <v>1072658421</v>
      </c>
      <c r="D273" s="64" t="s">
        <v>954</v>
      </c>
      <c r="E273" s="64" t="s">
        <v>572</v>
      </c>
      <c r="F273" s="64" t="s">
        <v>126</v>
      </c>
      <c r="G273" s="64" t="s">
        <v>38</v>
      </c>
      <c r="H273" s="71" t="s">
        <v>955</v>
      </c>
      <c r="I273" s="64" t="s">
        <v>354</v>
      </c>
      <c r="J273" s="64" t="s">
        <v>956</v>
      </c>
      <c r="K273" s="64" t="s">
        <v>957</v>
      </c>
      <c r="L273" s="68" t="s">
        <v>958</v>
      </c>
    </row>
    <row r="274" spans="1:12" ht="15" thickTop="1" thickBot="1" x14ac:dyDescent="0.3">
      <c r="A274" s="64" t="s">
        <v>953</v>
      </c>
      <c r="B274" s="64" t="s">
        <v>155</v>
      </c>
      <c r="C274" s="64">
        <v>1007097999</v>
      </c>
      <c r="D274" s="64" t="s">
        <v>959</v>
      </c>
      <c r="E274" s="64" t="s">
        <v>960</v>
      </c>
      <c r="F274" s="64" t="s">
        <v>961</v>
      </c>
      <c r="G274" s="64" t="s">
        <v>962</v>
      </c>
      <c r="H274" s="65" t="s">
        <v>963</v>
      </c>
      <c r="I274" s="64" t="s">
        <v>19</v>
      </c>
      <c r="J274" s="64" t="s">
        <v>111</v>
      </c>
      <c r="K274" s="64" t="s">
        <v>27</v>
      </c>
      <c r="L274" s="64" t="s">
        <v>2518</v>
      </c>
    </row>
    <row r="275" spans="1:12" ht="15" thickTop="1" thickBot="1" x14ac:dyDescent="0.3">
      <c r="A275" s="64" t="s">
        <v>953</v>
      </c>
      <c r="B275" s="64" t="s">
        <v>155</v>
      </c>
      <c r="C275" s="64">
        <v>68914970</v>
      </c>
      <c r="D275" s="64" t="s">
        <v>964</v>
      </c>
      <c r="E275" s="64" t="s">
        <v>965</v>
      </c>
      <c r="F275" s="64" t="s">
        <v>928</v>
      </c>
      <c r="G275" s="64" t="s">
        <v>966</v>
      </c>
      <c r="H275" s="65" t="s">
        <v>967</v>
      </c>
      <c r="I275" s="64" t="s">
        <v>19</v>
      </c>
      <c r="J275" s="64" t="s">
        <v>111</v>
      </c>
      <c r="K275" s="64" t="s">
        <v>27</v>
      </c>
      <c r="L275" s="64" t="s">
        <v>2518</v>
      </c>
    </row>
    <row r="276" spans="1:12" ht="15" thickTop="1" thickBot="1" x14ac:dyDescent="0.3">
      <c r="A276" s="64" t="s">
        <v>953</v>
      </c>
      <c r="B276" s="64" t="s">
        <v>13</v>
      </c>
      <c r="C276" s="64">
        <v>1020800950</v>
      </c>
      <c r="D276" s="64" t="s">
        <v>630</v>
      </c>
      <c r="E276" s="64" t="s">
        <v>968</v>
      </c>
      <c r="F276" s="64" t="s">
        <v>969</v>
      </c>
      <c r="G276" s="64" t="s">
        <v>838</v>
      </c>
      <c r="H276" s="65" t="s">
        <v>970</v>
      </c>
      <c r="I276" s="64" t="s">
        <v>19</v>
      </c>
      <c r="J276" s="64" t="s">
        <v>400</v>
      </c>
      <c r="K276" s="68" t="s">
        <v>435</v>
      </c>
      <c r="L276" s="68" t="s">
        <v>958</v>
      </c>
    </row>
    <row r="277" spans="1:12" ht="15" thickTop="1" thickBot="1" x14ac:dyDescent="0.3">
      <c r="A277" s="64" t="s">
        <v>953</v>
      </c>
      <c r="B277" s="64" t="s">
        <v>13</v>
      </c>
      <c r="C277" s="64">
        <v>1022398596</v>
      </c>
      <c r="D277" s="64" t="s">
        <v>971</v>
      </c>
      <c r="E277" s="64" t="s">
        <v>299</v>
      </c>
      <c r="F277" s="64" t="s">
        <v>972</v>
      </c>
      <c r="G277" s="64" t="s">
        <v>812</v>
      </c>
      <c r="H277" s="65" t="s">
        <v>973</v>
      </c>
      <c r="I277" s="64" t="s">
        <v>19</v>
      </c>
      <c r="J277" s="64" t="s">
        <v>400</v>
      </c>
      <c r="K277" s="64" t="s">
        <v>21</v>
      </c>
      <c r="L277" s="68" t="s">
        <v>958</v>
      </c>
    </row>
    <row r="278" spans="1:12" ht="15" thickTop="1" thickBot="1" x14ac:dyDescent="0.3">
      <c r="A278" s="64" t="s">
        <v>953</v>
      </c>
      <c r="B278" s="64" t="s">
        <v>13</v>
      </c>
      <c r="C278" s="64">
        <v>1032459062</v>
      </c>
      <c r="D278" s="64" t="s">
        <v>974</v>
      </c>
      <c r="E278" s="64" t="s">
        <v>236</v>
      </c>
      <c r="F278" s="64" t="s">
        <v>805</v>
      </c>
      <c r="G278" s="64" t="s">
        <v>975</v>
      </c>
      <c r="H278" s="65" t="s">
        <v>976</v>
      </c>
      <c r="I278" s="64" t="s">
        <v>19</v>
      </c>
      <c r="J278" s="64" t="s">
        <v>400</v>
      </c>
      <c r="K278" s="64" t="s">
        <v>21</v>
      </c>
      <c r="L278" s="68" t="s">
        <v>958</v>
      </c>
    </row>
    <row r="279" spans="1:12" ht="15" thickTop="1" thickBot="1" x14ac:dyDescent="0.3">
      <c r="A279" s="64" t="s">
        <v>953</v>
      </c>
      <c r="B279" s="64" t="s">
        <v>13</v>
      </c>
      <c r="C279" s="64">
        <v>1020801034</v>
      </c>
      <c r="D279" s="64" t="s">
        <v>579</v>
      </c>
      <c r="E279" s="64" t="s">
        <v>910</v>
      </c>
      <c r="F279" s="64" t="s">
        <v>977</v>
      </c>
      <c r="G279" s="64" t="s">
        <v>978</v>
      </c>
      <c r="H279" s="65" t="s">
        <v>979</v>
      </c>
      <c r="I279" s="67" t="s">
        <v>202</v>
      </c>
      <c r="J279" s="64" t="s">
        <v>203</v>
      </c>
      <c r="K279" s="64" t="s">
        <v>21</v>
      </c>
      <c r="L279" s="68" t="s">
        <v>958</v>
      </c>
    </row>
    <row r="280" spans="1:12" ht="15" thickTop="1" thickBot="1" x14ac:dyDescent="0.3">
      <c r="A280" s="64" t="s">
        <v>953</v>
      </c>
      <c r="B280" s="64" t="s">
        <v>13</v>
      </c>
      <c r="C280" s="64">
        <v>1020792224</v>
      </c>
      <c r="D280" s="64" t="s">
        <v>257</v>
      </c>
      <c r="E280" s="64" t="s">
        <v>546</v>
      </c>
      <c r="F280" s="64" t="s">
        <v>980</v>
      </c>
      <c r="G280" s="64" t="s">
        <v>550</v>
      </c>
      <c r="H280" s="65" t="s">
        <v>744</v>
      </c>
      <c r="I280" s="67" t="s">
        <v>34</v>
      </c>
      <c r="J280" s="64" t="s">
        <v>826</v>
      </c>
      <c r="K280" s="64" t="s">
        <v>146</v>
      </c>
      <c r="L280" s="68" t="s">
        <v>958</v>
      </c>
    </row>
    <row r="281" spans="1:12" ht="15" thickTop="1" thickBot="1" x14ac:dyDescent="0.3">
      <c r="A281" s="64" t="s">
        <v>953</v>
      </c>
      <c r="B281" s="64" t="s">
        <v>13</v>
      </c>
      <c r="C281" s="64">
        <v>1015451241</v>
      </c>
      <c r="D281" s="64" t="s">
        <v>386</v>
      </c>
      <c r="E281" s="64" t="s">
        <v>14</v>
      </c>
      <c r="F281" s="64" t="s">
        <v>981</v>
      </c>
      <c r="G281" s="64" t="s">
        <v>982</v>
      </c>
      <c r="H281" s="65" t="s">
        <v>983</v>
      </c>
      <c r="I281" s="67" t="s">
        <v>34</v>
      </c>
      <c r="J281" s="64" t="s">
        <v>349</v>
      </c>
      <c r="K281" s="64" t="s">
        <v>426</v>
      </c>
      <c r="L281" s="68" t="s">
        <v>958</v>
      </c>
    </row>
    <row r="282" spans="1:12" ht="15" thickTop="1" thickBot="1" x14ac:dyDescent="0.3">
      <c r="A282" s="64" t="s">
        <v>953</v>
      </c>
      <c r="B282" s="64" t="s">
        <v>13</v>
      </c>
      <c r="C282" s="64">
        <v>1020800971</v>
      </c>
      <c r="D282" s="64" t="s">
        <v>803</v>
      </c>
      <c r="E282" s="64" t="s">
        <v>543</v>
      </c>
      <c r="F282" s="64" t="s">
        <v>985</v>
      </c>
      <c r="G282" s="64" t="s">
        <v>805</v>
      </c>
      <c r="H282" s="65" t="s">
        <v>986</v>
      </c>
      <c r="I282" s="67" t="s">
        <v>34</v>
      </c>
      <c r="J282" s="64" t="s">
        <v>826</v>
      </c>
      <c r="K282" s="64" t="s">
        <v>373</v>
      </c>
      <c r="L282" s="68" t="s">
        <v>958</v>
      </c>
    </row>
    <row r="283" spans="1:12" ht="15" thickTop="1" thickBot="1" x14ac:dyDescent="0.3">
      <c r="A283" s="64" t="s">
        <v>953</v>
      </c>
      <c r="B283" s="64" t="s">
        <v>13</v>
      </c>
      <c r="C283" s="64">
        <v>1072513974</v>
      </c>
      <c r="D283" s="64" t="s">
        <v>72</v>
      </c>
      <c r="E283" s="64" t="s">
        <v>543</v>
      </c>
      <c r="F283" s="64" t="s">
        <v>987</v>
      </c>
      <c r="G283" s="64" t="s">
        <v>988</v>
      </c>
      <c r="H283" s="65" t="s">
        <v>989</v>
      </c>
      <c r="I283" s="64" t="s">
        <v>19</v>
      </c>
      <c r="J283" s="64" t="s">
        <v>400</v>
      </c>
      <c r="K283" s="64" t="s">
        <v>21</v>
      </c>
      <c r="L283" s="68" t="s">
        <v>958</v>
      </c>
    </row>
    <row r="284" spans="1:12" ht="15" thickTop="1" thickBot="1" x14ac:dyDescent="0.3">
      <c r="A284" s="64" t="s">
        <v>953</v>
      </c>
      <c r="B284" s="64" t="s">
        <v>13</v>
      </c>
      <c r="C284" s="64">
        <v>1014254435</v>
      </c>
      <c r="D284" s="64" t="s">
        <v>543</v>
      </c>
      <c r="E284" s="64"/>
      <c r="F284" s="64" t="s">
        <v>79</v>
      </c>
      <c r="G284" s="64" t="s">
        <v>288</v>
      </c>
      <c r="H284" s="65" t="s">
        <v>990</v>
      </c>
      <c r="I284" s="64" t="s">
        <v>19</v>
      </c>
      <c r="J284" s="64" t="s">
        <v>111</v>
      </c>
      <c r="K284" s="64" t="s">
        <v>414</v>
      </c>
      <c r="L284" s="68" t="s">
        <v>958</v>
      </c>
    </row>
    <row r="285" spans="1:12" ht="15" thickTop="1" thickBot="1" x14ac:dyDescent="0.3">
      <c r="A285" s="64" t="s">
        <v>953</v>
      </c>
      <c r="B285" s="64" t="s">
        <v>13</v>
      </c>
      <c r="C285" s="64">
        <v>1018452297</v>
      </c>
      <c r="D285" s="64" t="s">
        <v>670</v>
      </c>
      <c r="E285" s="64" t="s">
        <v>991</v>
      </c>
      <c r="F285" s="64" t="s">
        <v>992</v>
      </c>
      <c r="G285" s="64" t="s">
        <v>993</v>
      </c>
      <c r="H285" s="65" t="s">
        <v>994</v>
      </c>
      <c r="I285" s="64" t="s">
        <v>354</v>
      </c>
      <c r="J285" s="64" t="s">
        <v>653</v>
      </c>
      <c r="K285" s="68" t="s">
        <v>211</v>
      </c>
      <c r="L285" s="68" t="s">
        <v>958</v>
      </c>
    </row>
    <row r="286" spans="1:12" ht="15" thickTop="1" thickBot="1" x14ac:dyDescent="0.3">
      <c r="A286" s="64" t="s">
        <v>953</v>
      </c>
      <c r="B286" s="64" t="s">
        <v>13</v>
      </c>
      <c r="C286" s="64">
        <v>101424243923</v>
      </c>
      <c r="D286" s="64" t="s">
        <v>995</v>
      </c>
      <c r="E286" s="64" t="s">
        <v>996</v>
      </c>
      <c r="F286" s="64" t="s">
        <v>37</v>
      </c>
      <c r="G286" s="64" t="s">
        <v>997</v>
      </c>
      <c r="H286" s="65" t="s">
        <v>998</v>
      </c>
      <c r="I286" s="64" t="s">
        <v>354</v>
      </c>
      <c r="J286" s="64" t="s">
        <v>653</v>
      </c>
      <c r="K286" s="68" t="s">
        <v>211</v>
      </c>
      <c r="L286" s="68" t="s">
        <v>958</v>
      </c>
    </row>
    <row r="287" spans="1:12" ht="15" thickTop="1" thickBot="1" x14ac:dyDescent="0.3">
      <c r="A287" s="64" t="s">
        <v>953</v>
      </c>
      <c r="B287" s="64" t="s">
        <v>13</v>
      </c>
      <c r="C287" s="64">
        <v>1049626160</v>
      </c>
      <c r="D287" s="64" t="s">
        <v>530</v>
      </c>
      <c r="E287" s="64" t="s">
        <v>999</v>
      </c>
      <c r="F287" s="64" t="s">
        <v>1000</v>
      </c>
      <c r="G287" s="64" t="s">
        <v>1001</v>
      </c>
      <c r="H287" s="65" t="s">
        <v>1002</v>
      </c>
      <c r="I287" s="64" t="s">
        <v>354</v>
      </c>
      <c r="J287" s="64" t="s">
        <v>1003</v>
      </c>
      <c r="K287" s="68" t="s">
        <v>211</v>
      </c>
      <c r="L287" s="68" t="s">
        <v>958</v>
      </c>
    </row>
    <row r="288" spans="1:12" ht="15" thickTop="1" thickBot="1" x14ac:dyDescent="0.3">
      <c r="A288" s="64" t="s">
        <v>953</v>
      </c>
      <c r="B288" s="64" t="s">
        <v>13</v>
      </c>
      <c r="C288" s="64">
        <v>1014238639</v>
      </c>
      <c r="D288" s="64" t="s">
        <v>1004</v>
      </c>
      <c r="E288" s="64" t="s">
        <v>546</v>
      </c>
      <c r="F288" s="64" t="s">
        <v>1005</v>
      </c>
      <c r="G288" s="64" t="s">
        <v>1006</v>
      </c>
      <c r="H288" s="65" t="s">
        <v>1007</v>
      </c>
      <c r="I288" s="64" t="s">
        <v>354</v>
      </c>
      <c r="J288" s="64" t="s">
        <v>653</v>
      </c>
      <c r="K288" s="68" t="s">
        <v>211</v>
      </c>
      <c r="L288" s="68" t="s">
        <v>958</v>
      </c>
    </row>
    <row r="289" spans="1:12" ht="15" thickTop="1" thickBot="1" x14ac:dyDescent="0.3">
      <c r="A289" s="64" t="s">
        <v>953</v>
      </c>
      <c r="B289" s="64" t="s">
        <v>13</v>
      </c>
      <c r="C289" s="64">
        <v>1030648753</v>
      </c>
      <c r="D289" s="64" t="s">
        <v>1008</v>
      </c>
      <c r="E289" s="64"/>
      <c r="F289" s="64" t="s">
        <v>1009</v>
      </c>
      <c r="G289" s="64" t="s">
        <v>1010</v>
      </c>
      <c r="H289" s="65" t="s">
        <v>1011</v>
      </c>
      <c r="I289" s="64" t="s">
        <v>19</v>
      </c>
      <c r="J289" s="64" t="s">
        <v>1012</v>
      </c>
      <c r="K289" s="64" t="s">
        <v>414</v>
      </c>
      <c r="L289" s="68" t="s">
        <v>958</v>
      </c>
    </row>
    <row r="290" spans="1:12" ht="15" thickTop="1" thickBot="1" x14ac:dyDescent="0.3">
      <c r="A290" s="64" t="s">
        <v>953</v>
      </c>
      <c r="B290" s="64" t="s">
        <v>13</v>
      </c>
      <c r="C290" s="64">
        <v>1020807597</v>
      </c>
      <c r="D290" s="64" t="s">
        <v>1013</v>
      </c>
      <c r="E290" s="64" t="s">
        <v>1014</v>
      </c>
      <c r="F290" s="64" t="s">
        <v>1015</v>
      </c>
      <c r="G290" s="64" t="s">
        <v>494</v>
      </c>
      <c r="H290" s="65" t="s">
        <v>1016</v>
      </c>
      <c r="I290" s="67" t="s">
        <v>34</v>
      </c>
      <c r="J290" s="64" t="s">
        <v>826</v>
      </c>
      <c r="K290" s="64" t="s">
        <v>146</v>
      </c>
      <c r="L290" s="68" t="s">
        <v>958</v>
      </c>
    </row>
    <row r="291" spans="1:12" ht="15" thickTop="1" thickBot="1" x14ac:dyDescent="0.3">
      <c r="A291" s="64" t="s">
        <v>953</v>
      </c>
      <c r="B291" s="64" t="s">
        <v>13</v>
      </c>
      <c r="C291" s="64">
        <v>1032416638</v>
      </c>
      <c r="D291" s="64" t="s">
        <v>1017</v>
      </c>
      <c r="E291" s="64"/>
      <c r="F291" s="64" t="s">
        <v>928</v>
      </c>
      <c r="G291" s="64" t="s">
        <v>1018</v>
      </c>
      <c r="H291" s="65" t="s">
        <v>1019</v>
      </c>
      <c r="I291" s="67" t="s">
        <v>34</v>
      </c>
      <c r="J291" s="64" t="s">
        <v>826</v>
      </c>
      <c r="K291" s="64" t="s">
        <v>743</v>
      </c>
      <c r="L291" s="68" t="s">
        <v>958</v>
      </c>
    </row>
    <row r="292" spans="1:12" ht="15" thickTop="1" thickBot="1" x14ac:dyDescent="0.3">
      <c r="A292" s="64" t="s">
        <v>953</v>
      </c>
      <c r="B292" s="64" t="s">
        <v>13</v>
      </c>
      <c r="C292" s="64">
        <v>1072702848</v>
      </c>
      <c r="D292" s="64" t="s">
        <v>112</v>
      </c>
      <c r="E292" s="64" t="s">
        <v>456</v>
      </c>
      <c r="F292" s="64" t="s">
        <v>1020</v>
      </c>
      <c r="G292" s="64" t="s">
        <v>1021</v>
      </c>
      <c r="H292" s="65" t="s">
        <v>1022</v>
      </c>
      <c r="I292" s="67" t="s">
        <v>34</v>
      </c>
      <c r="J292" s="64" t="s">
        <v>844</v>
      </c>
      <c r="K292" s="64" t="s">
        <v>845</v>
      </c>
      <c r="L292" s="68" t="s">
        <v>958</v>
      </c>
    </row>
    <row r="293" spans="1:12" ht="15" thickTop="1" thickBot="1" x14ac:dyDescent="0.3">
      <c r="A293" s="64" t="s">
        <v>953</v>
      </c>
      <c r="B293" s="64" t="s">
        <v>13</v>
      </c>
      <c r="C293" s="64">
        <v>1069741095</v>
      </c>
      <c r="D293" s="64" t="s">
        <v>1023</v>
      </c>
      <c r="E293" s="64" t="s">
        <v>1024</v>
      </c>
      <c r="F293" s="64" t="s">
        <v>521</v>
      </c>
      <c r="G293" s="64" t="s">
        <v>1025</v>
      </c>
      <c r="H293" s="65" t="s">
        <v>1026</v>
      </c>
      <c r="I293" s="67" t="s">
        <v>34</v>
      </c>
      <c r="J293" s="64" t="s">
        <v>844</v>
      </c>
      <c r="K293" s="64" t="s">
        <v>845</v>
      </c>
      <c r="L293" s="68" t="s">
        <v>958</v>
      </c>
    </row>
    <row r="294" spans="1:12" ht="15" thickTop="1" thickBot="1" x14ac:dyDescent="0.3">
      <c r="A294" s="64" t="s">
        <v>953</v>
      </c>
      <c r="B294" s="64" t="s">
        <v>13</v>
      </c>
      <c r="C294" s="64">
        <v>1015439150</v>
      </c>
      <c r="D294" s="64" t="s">
        <v>926</v>
      </c>
      <c r="E294" s="64" t="s">
        <v>1027</v>
      </c>
      <c r="F294" s="64" t="s">
        <v>109</v>
      </c>
      <c r="G294" s="64" t="s">
        <v>75</v>
      </c>
      <c r="H294" s="65" t="s">
        <v>1028</v>
      </c>
      <c r="I294" s="64" t="s">
        <v>19</v>
      </c>
      <c r="J294" s="64" t="s">
        <v>1029</v>
      </c>
      <c r="K294" s="64" t="s">
        <v>617</v>
      </c>
      <c r="L294" s="68" t="s">
        <v>958</v>
      </c>
    </row>
    <row r="295" spans="1:12" ht="15" thickTop="1" thickBot="1" x14ac:dyDescent="0.3">
      <c r="A295" s="64" t="s">
        <v>953</v>
      </c>
      <c r="B295" s="64" t="s">
        <v>13</v>
      </c>
      <c r="C295" s="64">
        <v>1020781342</v>
      </c>
      <c r="D295" s="64" t="s">
        <v>1030</v>
      </c>
      <c r="E295" s="64" t="s">
        <v>1031</v>
      </c>
      <c r="F295" s="64" t="s">
        <v>640</v>
      </c>
      <c r="G295" s="64" t="s">
        <v>463</v>
      </c>
      <c r="H295" s="65" t="s">
        <v>1032</v>
      </c>
      <c r="I295" s="64" t="s">
        <v>19</v>
      </c>
      <c r="J295" s="64" t="s">
        <v>400</v>
      </c>
      <c r="K295" s="64" t="s">
        <v>808</v>
      </c>
      <c r="L295" s="68" t="s">
        <v>958</v>
      </c>
    </row>
    <row r="296" spans="1:12" ht="15" thickTop="1" thickBot="1" x14ac:dyDescent="0.3">
      <c r="A296" s="64" t="s">
        <v>953</v>
      </c>
      <c r="B296" s="64" t="s">
        <v>13</v>
      </c>
      <c r="C296" s="64">
        <v>1015421854</v>
      </c>
      <c r="D296" s="64" t="s">
        <v>1033</v>
      </c>
      <c r="E296" s="64" t="s">
        <v>1034</v>
      </c>
      <c r="F296" s="64" t="s">
        <v>1035</v>
      </c>
      <c r="G296" s="64" t="s">
        <v>521</v>
      </c>
      <c r="H296" s="65" t="s">
        <v>1036</v>
      </c>
      <c r="I296" s="64" t="s">
        <v>354</v>
      </c>
      <c r="J296" s="64" t="s">
        <v>355</v>
      </c>
      <c r="K296" s="64" t="s">
        <v>373</v>
      </c>
      <c r="L296" s="68" t="s">
        <v>958</v>
      </c>
    </row>
    <row r="297" spans="1:12" ht="15" thickTop="1" thickBot="1" x14ac:dyDescent="0.3">
      <c r="A297" s="64" t="s">
        <v>953</v>
      </c>
      <c r="B297" s="64" t="s">
        <v>13</v>
      </c>
      <c r="C297" s="64">
        <v>101872714</v>
      </c>
      <c r="D297" s="64" t="s">
        <v>642</v>
      </c>
      <c r="E297" s="64" t="s">
        <v>81</v>
      </c>
      <c r="F297" s="64" t="s">
        <v>1037</v>
      </c>
      <c r="G297" s="64" t="s">
        <v>1038</v>
      </c>
      <c r="H297" s="65" t="s">
        <v>1039</v>
      </c>
      <c r="I297" s="64" t="s">
        <v>19</v>
      </c>
      <c r="J297" s="64" t="s">
        <v>111</v>
      </c>
      <c r="K297" s="64" t="s">
        <v>373</v>
      </c>
      <c r="L297" s="68" t="s">
        <v>958</v>
      </c>
    </row>
    <row r="298" spans="1:12" ht="15" thickTop="1" thickBot="1" x14ac:dyDescent="0.3">
      <c r="A298" s="64" t="s">
        <v>953</v>
      </c>
      <c r="B298" s="64" t="s">
        <v>13</v>
      </c>
      <c r="C298" s="64">
        <v>1121901228</v>
      </c>
      <c r="D298" s="64" t="s">
        <v>1040</v>
      </c>
      <c r="E298" s="64" t="s">
        <v>546</v>
      </c>
      <c r="F298" s="64" t="s">
        <v>147</v>
      </c>
      <c r="G298" s="64" t="s">
        <v>1041</v>
      </c>
      <c r="H298" s="65" t="s">
        <v>1042</v>
      </c>
      <c r="I298" s="64" t="s">
        <v>19</v>
      </c>
      <c r="J298" s="64" t="s">
        <v>400</v>
      </c>
      <c r="K298" s="64" t="s">
        <v>27</v>
      </c>
      <c r="L298" s="64" t="s">
        <v>2518</v>
      </c>
    </row>
    <row r="299" spans="1:12" ht="15" thickTop="1" thickBot="1" x14ac:dyDescent="0.3">
      <c r="A299" s="64" t="s">
        <v>953</v>
      </c>
      <c r="B299" s="64" t="s">
        <v>13</v>
      </c>
      <c r="C299" s="64">
        <v>1020781643</v>
      </c>
      <c r="D299" s="64" t="s">
        <v>1043</v>
      </c>
      <c r="E299" s="64" t="s">
        <v>1044</v>
      </c>
      <c r="F299" s="64" t="s">
        <v>1045</v>
      </c>
      <c r="G299" s="64" t="s">
        <v>517</v>
      </c>
      <c r="H299" s="65" t="s">
        <v>1046</v>
      </c>
      <c r="I299" s="64" t="s">
        <v>19</v>
      </c>
      <c r="J299" s="64" t="s">
        <v>400</v>
      </c>
      <c r="K299" s="64" t="s">
        <v>27</v>
      </c>
      <c r="L299" s="64" t="s">
        <v>2518</v>
      </c>
    </row>
    <row r="300" spans="1:12" ht="15" thickTop="1" thickBot="1" x14ac:dyDescent="0.3">
      <c r="A300" s="64" t="s">
        <v>953</v>
      </c>
      <c r="B300" s="64" t="s">
        <v>13</v>
      </c>
      <c r="C300" s="64">
        <v>1015423199</v>
      </c>
      <c r="D300" s="64" t="s">
        <v>363</v>
      </c>
      <c r="E300" s="64" t="s">
        <v>369</v>
      </c>
      <c r="F300" s="64" t="s">
        <v>1047</v>
      </c>
      <c r="G300" s="64" t="s">
        <v>1048</v>
      </c>
      <c r="H300" s="65" t="s">
        <v>1049</v>
      </c>
      <c r="I300" s="64" t="s">
        <v>19</v>
      </c>
      <c r="J300" s="64" t="s">
        <v>400</v>
      </c>
      <c r="K300" s="64" t="s">
        <v>27</v>
      </c>
      <c r="L300" s="68" t="s">
        <v>958</v>
      </c>
    </row>
    <row r="301" spans="1:12" ht="15" thickTop="1" thickBot="1" x14ac:dyDescent="0.3">
      <c r="A301" s="64" t="s">
        <v>953</v>
      </c>
      <c r="B301" s="64" t="s">
        <v>13</v>
      </c>
      <c r="C301" s="64">
        <v>1032450782</v>
      </c>
      <c r="D301" s="64" t="s">
        <v>1050</v>
      </c>
      <c r="E301" s="64" t="s">
        <v>1051</v>
      </c>
      <c r="F301" s="64" t="s">
        <v>31</v>
      </c>
      <c r="G301" s="64" t="s">
        <v>1052</v>
      </c>
      <c r="H301" s="65" t="s">
        <v>1053</v>
      </c>
      <c r="I301" s="64" t="s">
        <v>19</v>
      </c>
      <c r="J301" s="64" t="s">
        <v>400</v>
      </c>
      <c r="K301" s="64" t="s">
        <v>27</v>
      </c>
      <c r="L301" s="64" t="s">
        <v>2518</v>
      </c>
    </row>
    <row r="302" spans="1:12" ht="15" thickTop="1" thickBot="1" x14ac:dyDescent="0.3">
      <c r="A302" s="64" t="s">
        <v>953</v>
      </c>
      <c r="B302" s="64" t="s">
        <v>13</v>
      </c>
      <c r="C302" s="64">
        <v>1026292963</v>
      </c>
      <c r="D302" s="64" t="s">
        <v>504</v>
      </c>
      <c r="E302" s="64" t="s">
        <v>543</v>
      </c>
      <c r="F302" s="64" t="s">
        <v>1054</v>
      </c>
      <c r="G302" s="64" t="s">
        <v>1055</v>
      </c>
      <c r="H302" s="65" t="s">
        <v>1056</v>
      </c>
      <c r="I302" s="64" t="s">
        <v>19</v>
      </c>
      <c r="J302" s="64" t="s">
        <v>400</v>
      </c>
      <c r="K302" s="64" t="s">
        <v>27</v>
      </c>
      <c r="L302" s="68" t="s">
        <v>958</v>
      </c>
    </row>
    <row r="303" spans="1:12" ht="15" thickTop="1" thickBot="1" x14ac:dyDescent="0.3">
      <c r="A303" s="64" t="s">
        <v>953</v>
      </c>
      <c r="B303" s="64" t="s">
        <v>13</v>
      </c>
      <c r="C303" s="64">
        <v>1110541041</v>
      </c>
      <c r="D303" s="64" t="s">
        <v>1057</v>
      </c>
      <c r="E303" s="64" t="s">
        <v>546</v>
      </c>
      <c r="F303" s="64" t="s">
        <v>928</v>
      </c>
      <c r="G303" s="64" t="s">
        <v>1058</v>
      </c>
      <c r="H303" s="65" t="s">
        <v>1059</v>
      </c>
      <c r="I303" s="64" t="s">
        <v>19</v>
      </c>
      <c r="J303" s="64" t="s">
        <v>432</v>
      </c>
      <c r="K303" s="64" t="s">
        <v>21</v>
      </c>
      <c r="L303" s="68" t="s">
        <v>958</v>
      </c>
    </row>
    <row r="304" spans="1:12" ht="15" thickTop="1" thickBot="1" x14ac:dyDescent="0.3">
      <c r="A304" s="70" t="s">
        <v>953</v>
      </c>
      <c r="B304" s="64" t="s">
        <v>13</v>
      </c>
      <c r="C304" s="64">
        <v>1020759129</v>
      </c>
      <c r="D304" s="64" t="s">
        <v>411</v>
      </c>
      <c r="E304" s="64"/>
      <c r="F304" s="64" t="s">
        <v>1060</v>
      </c>
      <c r="G304" s="64" t="s">
        <v>1061</v>
      </c>
      <c r="H304" s="71" t="s">
        <v>1062</v>
      </c>
      <c r="I304" s="64" t="s">
        <v>19</v>
      </c>
      <c r="J304" s="64" t="s">
        <v>1063</v>
      </c>
      <c r="K304" s="64" t="s">
        <v>957</v>
      </c>
      <c r="L304" s="68" t="s">
        <v>958</v>
      </c>
    </row>
    <row r="305" spans="1:12" ht="15" thickTop="1" thickBot="1" x14ac:dyDescent="0.3">
      <c r="A305" s="64" t="s">
        <v>953</v>
      </c>
      <c r="B305" s="64" t="s">
        <v>155</v>
      </c>
      <c r="C305" s="64">
        <v>392137</v>
      </c>
      <c r="D305" s="64" t="s">
        <v>363</v>
      </c>
      <c r="E305" s="64" t="s">
        <v>1064</v>
      </c>
      <c r="F305" s="64" t="s">
        <v>1065</v>
      </c>
      <c r="G305" s="64" t="s">
        <v>179</v>
      </c>
      <c r="H305" s="65" t="s">
        <v>1066</v>
      </c>
      <c r="I305" s="64" t="s">
        <v>19</v>
      </c>
      <c r="J305" s="64" t="s">
        <v>400</v>
      </c>
      <c r="K305" s="64" t="s">
        <v>27</v>
      </c>
      <c r="L305" s="68" t="s">
        <v>958</v>
      </c>
    </row>
    <row r="306" spans="1:12" ht="15" thickTop="1" thickBot="1" x14ac:dyDescent="0.3">
      <c r="A306" s="64" t="s">
        <v>953</v>
      </c>
      <c r="B306" s="64" t="s">
        <v>13</v>
      </c>
      <c r="C306" s="64">
        <v>1020802817</v>
      </c>
      <c r="D306" s="64" t="s">
        <v>363</v>
      </c>
      <c r="E306" s="64" t="s">
        <v>456</v>
      </c>
      <c r="F306" s="64" t="s">
        <v>1067</v>
      </c>
      <c r="G306" s="64" t="s">
        <v>1067</v>
      </c>
      <c r="H306" s="65" t="s">
        <v>1068</v>
      </c>
      <c r="I306" s="64" t="s">
        <v>19</v>
      </c>
      <c r="J306" s="64" t="s">
        <v>432</v>
      </c>
      <c r="K306" s="64" t="s">
        <v>21</v>
      </c>
      <c r="L306" s="68" t="s">
        <v>958</v>
      </c>
    </row>
    <row r="307" spans="1:12" ht="15" thickTop="1" thickBot="1" x14ac:dyDescent="0.3">
      <c r="A307" s="64" t="s">
        <v>953</v>
      </c>
      <c r="B307" s="64" t="s">
        <v>13</v>
      </c>
      <c r="C307" s="64">
        <v>1030597316</v>
      </c>
      <c r="D307" s="64" t="s">
        <v>1069</v>
      </c>
      <c r="E307" s="64" t="s">
        <v>1070</v>
      </c>
      <c r="F307" s="64" t="s">
        <v>1071</v>
      </c>
      <c r="G307" s="64" t="s">
        <v>427</v>
      </c>
      <c r="H307" s="65" t="s">
        <v>1072</v>
      </c>
      <c r="I307" s="67" t="s">
        <v>202</v>
      </c>
      <c r="J307" s="64" t="s">
        <v>1073</v>
      </c>
      <c r="K307" s="68" t="s">
        <v>211</v>
      </c>
      <c r="L307" s="68" t="s">
        <v>958</v>
      </c>
    </row>
    <row r="308" spans="1:12" ht="15" thickTop="1" thickBot="1" x14ac:dyDescent="0.3">
      <c r="A308" s="64" t="s">
        <v>953</v>
      </c>
      <c r="B308" s="64" t="s">
        <v>13</v>
      </c>
      <c r="C308" s="64">
        <v>1033766148</v>
      </c>
      <c r="D308" s="64" t="s">
        <v>543</v>
      </c>
      <c r="E308" s="64" t="s">
        <v>352</v>
      </c>
      <c r="F308" s="64" t="s">
        <v>1074</v>
      </c>
      <c r="G308" s="64" t="s">
        <v>813</v>
      </c>
      <c r="H308" s="65" t="s">
        <v>1075</v>
      </c>
      <c r="I308" s="67" t="s">
        <v>202</v>
      </c>
      <c r="J308" s="64" t="s">
        <v>1073</v>
      </c>
      <c r="K308" s="68" t="s">
        <v>211</v>
      </c>
      <c r="L308" s="68" t="s">
        <v>958</v>
      </c>
    </row>
    <row r="309" spans="1:12" ht="15" thickTop="1" thickBot="1" x14ac:dyDescent="0.3">
      <c r="A309" s="64" t="s">
        <v>953</v>
      </c>
      <c r="B309" s="64" t="s">
        <v>13</v>
      </c>
      <c r="C309" s="64">
        <v>79950348</v>
      </c>
      <c r="D309" s="64" t="s">
        <v>317</v>
      </c>
      <c r="E309" s="64" t="s">
        <v>1076</v>
      </c>
      <c r="F309" s="64" t="s">
        <v>1077</v>
      </c>
      <c r="G309" s="64" t="s">
        <v>266</v>
      </c>
      <c r="H309" s="65" t="s">
        <v>1078</v>
      </c>
      <c r="I309" s="64" t="s">
        <v>244</v>
      </c>
      <c r="J309" s="64" t="s">
        <v>1079</v>
      </c>
      <c r="K309" s="64" t="s">
        <v>886</v>
      </c>
      <c r="L309" s="64" t="s">
        <v>2518</v>
      </c>
    </row>
    <row r="310" spans="1:12" ht="15" thickTop="1" thickBot="1" x14ac:dyDescent="0.3">
      <c r="A310" s="64" t="s">
        <v>953</v>
      </c>
      <c r="B310" s="64" t="s">
        <v>155</v>
      </c>
      <c r="C310" s="64">
        <v>417149</v>
      </c>
      <c r="D310" s="64" t="s">
        <v>546</v>
      </c>
      <c r="E310" s="64" t="s">
        <v>501</v>
      </c>
      <c r="F310" s="64" t="s">
        <v>997</v>
      </c>
      <c r="G310" s="64"/>
      <c r="H310" s="65" t="s">
        <v>1080</v>
      </c>
      <c r="I310" s="64" t="s">
        <v>1081</v>
      </c>
      <c r="J310" s="64" t="s">
        <v>1082</v>
      </c>
      <c r="K310" s="64" t="s">
        <v>1083</v>
      </c>
      <c r="L310" s="64" t="s">
        <v>2518</v>
      </c>
    </row>
    <row r="311" spans="1:12" ht="15" thickTop="1" thickBot="1" x14ac:dyDescent="0.3">
      <c r="A311" s="64" t="s">
        <v>953</v>
      </c>
      <c r="B311" s="64" t="s">
        <v>13</v>
      </c>
      <c r="C311" s="64">
        <v>91540215</v>
      </c>
      <c r="D311" s="64" t="s">
        <v>66</v>
      </c>
      <c r="E311" s="64" t="s">
        <v>572</v>
      </c>
      <c r="F311" s="64" t="s">
        <v>1084</v>
      </c>
      <c r="G311" s="64" t="s">
        <v>1085</v>
      </c>
      <c r="H311" s="65" t="s">
        <v>1086</v>
      </c>
      <c r="I311" s="64" t="s">
        <v>55</v>
      </c>
      <c r="J311" s="64" t="s">
        <v>1087</v>
      </c>
      <c r="K311" s="64" t="s">
        <v>1088</v>
      </c>
      <c r="L311" s="64" t="s">
        <v>2518</v>
      </c>
    </row>
    <row r="312" spans="1:12" ht="15" thickTop="1" thickBot="1" x14ac:dyDescent="0.3">
      <c r="A312" s="64" t="s">
        <v>953</v>
      </c>
      <c r="B312" s="64" t="s">
        <v>13</v>
      </c>
      <c r="C312" s="64">
        <v>52803979</v>
      </c>
      <c r="D312" s="64" t="s">
        <v>178</v>
      </c>
      <c r="E312" s="64" t="s">
        <v>226</v>
      </c>
      <c r="F312" s="64" t="s">
        <v>1089</v>
      </c>
      <c r="G312" s="64" t="s">
        <v>1090</v>
      </c>
      <c r="H312" s="65" t="s">
        <v>1091</v>
      </c>
      <c r="I312" s="64" t="s">
        <v>855</v>
      </c>
      <c r="J312" s="64" t="s">
        <v>1092</v>
      </c>
      <c r="K312" s="64" t="s">
        <v>766</v>
      </c>
      <c r="L312" s="64" t="s">
        <v>2518</v>
      </c>
    </row>
    <row r="313" spans="1:12" ht="15" thickTop="1" thickBot="1" x14ac:dyDescent="0.3">
      <c r="A313" s="64" t="s">
        <v>953</v>
      </c>
      <c r="B313" s="64" t="s">
        <v>13</v>
      </c>
      <c r="C313" s="64">
        <v>1020733061</v>
      </c>
      <c r="D313" s="64" t="s">
        <v>22</v>
      </c>
      <c r="E313" s="64"/>
      <c r="F313" s="64" t="s">
        <v>928</v>
      </c>
      <c r="G313" s="64" t="s">
        <v>1093</v>
      </c>
      <c r="H313" s="65" t="s">
        <v>1094</v>
      </c>
      <c r="I313" s="64" t="s">
        <v>1095</v>
      </c>
      <c r="J313" s="64" t="s">
        <v>1096</v>
      </c>
      <c r="K313" s="64" t="s">
        <v>1097</v>
      </c>
      <c r="L313" s="64" t="s">
        <v>2518</v>
      </c>
    </row>
    <row r="314" spans="1:12" ht="15" thickTop="1" thickBot="1" x14ac:dyDescent="0.3">
      <c r="A314" s="64" t="s">
        <v>953</v>
      </c>
      <c r="B314" s="64" t="s">
        <v>13</v>
      </c>
      <c r="C314" s="64">
        <v>80217595</v>
      </c>
      <c r="D314" s="64" t="s">
        <v>1098</v>
      </c>
      <c r="E314" s="64" t="s">
        <v>1099</v>
      </c>
      <c r="F314" s="64" t="s">
        <v>1100</v>
      </c>
      <c r="G314" s="64" t="s">
        <v>405</v>
      </c>
      <c r="H314" s="65" t="s">
        <v>1101</v>
      </c>
      <c r="I314" s="64" t="s">
        <v>1102</v>
      </c>
      <c r="J314" s="72" t="s">
        <v>1103</v>
      </c>
      <c r="K314" s="64" t="s">
        <v>1104</v>
      </c>
      <c r="L314" s="64" t="s">
        <v>2518</v>
      </c>
    </row>
    <row r="315" spans="1:12" ht="15" thickTop="1" thickBot="1" x14ac:dyDescent="0.3">
      <c r="A315" s="64" t="s">
        <v>953</v>
      </c>
      <c r="B315" s="64" t="s">
        <v>13</v>
      </c>
      <c r="C315" s="64">
        <v>1020804088</v>
      </c>
      <c r="D315" s="64" t="s">
        <v>905</v>
      </c>
      <c r="E315" s="64" t="s">
        <v>906</v>
      </c>
      <c r="F315" s="64" t="s">
        <v>829</v>
      </c>
      <c r="G315" s="64" t="s">
        <v>907</v>
      </c>
      <c r="H315" s="65" t="s">
        <v>908</v>
      </c>
      <c r="I315" s="64" t="s">
        <v>49</v>
      </c>
      <c r="J315" s="64" t="s">
        <v>216</v>
      </c>
      <c r="K315" s="64" t="s">
        <v>909</v>
      </c>
      <c r="L315" s="68" t="s">
        <v>958</v>
      </c>
    </row>
    <row r="316" spans="1:12" ht="15" thickTop="1" thickBot="1" x14ac:dyDescent="0.3">
      <c r="A316" s="64" t="s">
        <v>953</v>
      </c>
      <c r="B316" s="64" t="s">
        <v>13</v>
      </c>
      <c r="C316" s="64">
        <v>1014221376</v>
      </c>
      <c r="D316" s="64" t="s">
        <v>420</v>
      </c>
      <c r="E316" s="64" t="s">
        <v>421</v>
      </c>
      <c r="F316" s="64" t="s">
        <v>422</v>
      </c>
      <c r="G316" s="64" t="s">
        <v>423</v>
      </c>
      <c r="H316" s="65" t="s">
        <v>719</v>
      </c>
      <c r="I316" s="64" t="s">
        <v>85</v>
      </c>
      <c r="J316" s="64" t="s">
        <v>425</v>
      </c>
      <c r="K316" s="64" t="s">
        <v>426</v>
      </c>
      <c r="L316" s="64" t="s">
        <v>2399</v>
      </c>
    </row>
    <row r="317" spans="1:12" ht="15" thickTop="1" thickBot="1" x14ac:dyDescent="0.3">
      <c r="A317" s="64" t="s">
        <v>953</v>
      </c>
      <c r="B317" s="64" t="s">
        <v>13</v>
      </c>
      <c r="C317" s="64">
        <v>1018436643</v>
      </c>
      <c r="D317" s="64" t="s">
        <v>1105</v>
      </c>
      <c r="E317" s="64" t="s">
        <v>240</v>
      </c>
      <c r="F317" s="64" t="s">
        <v>757</v>
      </c>
      <c r="G317" s="64" t="s">
        <v>361</v>
      </c>
      <c r="H317" s="65" t="s">
        <v>1106</v>
      </c>
      <c r="I317" s="64" t="s">
        <v>49</v>
      </c>
      <c r="J317" s="64" t="s">
        <v>1107</v>
      </c>
      <c r="K317" s="64" t="s">
        <v>909</v>
      </c>
      <c r="L317" s="68" t="s">
        <v>958</v>
      </c>
    </row>
    <row r="318" spans="1:12" ht="15" thickTop="1" thickBot="1" x14ac:dyDescent="0.3">
      <c r="A318" s="64" t="s">
        <v>953</v>
      </c>
      <c r="B318" s="64" t="s">
        <v>13</v>
      </c>
      <c r="C318" s="64">
        <v>1020812785</v>
      </c>
      <c r="D318" s="64" t="s">
        <v>1108</v>
      </c>
      <c r="E318" s="64" t="s">
        <v>22</v>
      </c>
      <c r="F318" s="64" t="s">
        <v>884</v>
      </c>
      <c r="G318" s="64" t="s">
        <v>1109</v>
      </c>
      <c r="H318" s="65" t="s">
        <v>1110</v>
      </c>
      <c r="I318" s="64" t="s">
        <v>55</v>
      </c>
      <c r="J318" s="64" t="s">
        <v>691</v>
      </c>
      <c r="K318" s="64" t="s">
        <v>808</v>
      </c>
      <c r="L318" s="68" t="s">
        <v>958</v>
      </c>
    </row>
    <row r="319" spans="1:12" ht="15" thickTop="1" thickBot="1" x14ac:dyDescent="0.3">
      <c r="A319" s="64" t="s">
        <v>953</v>
      </c>
      <c r="B319" s="64" t="s">
        <v>13</v>
      </c>
      <c r="C319" s="64">
        <v>1113665769</v>
      </c>
      <c r="D319" s="64" t="s">
        <v>1111</v>
      </c>
      <c r="E319" s="64" t="s">
        <v>396</v>
      </c>
      <c r="F319" s="64" t="s">
        <v>1112</v>
      </c>
      <c r="G319" s="64" t="s">
        <v>359</v>
      </c>
      <c r="H319" s="65" t="s">
        <v>1113</v>
      </c>
      <c r="I319" s="64" t="s">
        <v>55</v>
      </c>
      <c r="J319" s="64" t="s">
        <v>691</v>
      </c>
      <c r="K319" s="68" t="s">
        <v>435</v>
      </c>
      <c r="L319" s="68" t="s">
        <v>958</v>
      </c>
    </row>
    <row r="320" spans="1:12" ht="15" thickTop="1" thickBot="1" x14ac:dyDescent="0.3">
      <c r="A320" s="64" t="s">
        <v>953</v>
      </c>
      <c r="B320" s="64" t="s">
        <v>13</v>
      </c>
      <c r="C320" s="64">
        <v>1015408905</v>
      </c>
      <c r="D320" s="64" t="s">
        <v>1114</v>
      </c>
      <c r="E320" s="64" t="s">
        <v>1115</v>
      </c>
      <c r="F320" s="64" t="s">
        <v>1116</v>
      </c>
      <c r="G320" s="64" t="s">
        <v>562</v>
      </c>
      <c r="H320" s="65" t="s">
        <v>1117</v>
      </c>
      <c r="I320" s="64" t="s">
        <v>49</v>
      </c>
      <c r="J320" s="64" t="s">
        <v>1118</v>
      </c>
      <c r="K320" s="64" t="s">
        <v>1083</v>
      </c>
      <c r="L320" s="64" t="s">
        <v>2518</v>
      </c>
    </row>
    <row r="321" spans="1:12" ht="15" thickTop="1" thickBot="1" x14ac:dyDescent="0.3">
      <c r="A321" s="64" t="s">
        <v>953</v>
      </c>
      <c r="B321" s="64" t="s">
        <v>13</v>
      </c>
      <c r="C321" s="64">
        <v>87065105</v>
      </c>
      <c r="D321" s="64" t="s">
        <v>1119</v>
      </c>
      <c r="E321" s="64" t="s">
        <v>1120</v>
      </c>
      <c r="F321" s="64" t="s">
        <v>238</v>
      </c>
      <c r="G321" s="64" t="s">
        <v>1121</v>
      </c>
      <c r="H321" s="65" t="s">
        <v>1122</v>
      </c>
      <c r="I321" s="64" t="s">
        <v>55</v>
      </c>
      <c r="J321" s="64" t="s">
        <v>1123</v>
      </c>
      <c r="K321" s="64" t="s">
        <v>1124</v>
      </c>
      <c r="L321" s="64" t="s">
        <v>2518</v>
      </c>
    </row>
    <row r="322" spans="1:12" ht="15" thickTop="1" thickBot="1" x14ac:dyDescent="0.3">
      <c r="A322" s="64" t="s">
        <v>953</v>
      </c>
      <c r="B322" s="64" t="s">
        <v>13</v>
      </c>
      <c r="C322" s="64">
        <v>1020720272</v>
      </c>
      <c r="D322" s="64" t="s">
        <v>197</v>
      </c>
      <c r="E322" s="64" t="s">
        <v>1125</v>
      </c>
      <c r="F322" s="64" t="s">
        <v>1126</v>
      </c>
      <c r="G322" s="64" t="s">
        <v>1127</v>
      </c>
      <c r="H322" s="65" t="s">
        <v>1128</v>
      </c>
      <c r="I322" s="64" t="s">
        <v>1102</v>
      </c>
      <c r="J322" s="64" t="s">
        <v>1129</v>
      </c>
      <c r="K322" s="64" t="s">
        <v>1104</v>
      </c>
      <c r="L322" s="64" t="s">
        <v>2518</v>
      </c>
    </row>
    <row r="323" spans="1:12" ht="15" thickTop="1" thickBot="1" x14ac:dyDescent="0.3">
      <c r="A323" s="64" t="s">
        <v>953</v>
      </c>
      <c r="B323" s="64" t="s">
        <v>13</v>
      </c>
      <c r="C323" s="64">
        <v>1144027322</v>
      </c>
      <c r="D323" s="64" t="s">
        <v>240</v>
      </c>
      <c r="E323" s="64" t="s">
        <v>513</v>
      </c>
      <c r="F323" s="64" t="s">
        <v>1130</v>
      </c>
      <c r="G323" s="64" t="s">
        <v>1131</v>
      </c>
      <c r="H323" s="65" t="s">
        <v>1132</v>
      </c>
      <c r="I323" s="64" t="s">
        <v>49</v>
      </c>
      <c r="J323" s="64" t="s">
        <v>1133</v>
      </c>
      <c r="K323" s="64" t="s">
        <v>27</v>
      </c>
      <c r="L323" s="64" t="s">
        <v>2518</v>
      </c>
    </row>
    <row r="324" spans="1:12" ht="15" thickTop="1" thickBot="1" x14ac:dyDescent="0.3">
      <c r="A324" s="70" t="s">
        <v>1134</v>
      </c>
      <c r="B324" s="64" t="s">
        <v>13</v>
      </c>
      <c r="C324" s="64">
        <v>1016051029</v>
      </c>
      <c r="D324" s="64" t="s">
        <v>1135</v>
      </c>
      <c r="E324" s="64" t="s">
        <v>356</v>
      </c>
      <c r="F324" s="64" t="s">
        <v>99</v>
      </c>
      <c r="G324" s="64" t="s">
        <v>359</v>
      </c>
      <c r="H324" s="71" t="s">
        <v>1136</v>
      </c>
      <c r="I324" s="67" t="s">
        <v>34</v>
      </c>
      <c r="J324" s="64" t="s">
        <v>1137</v>
      </c>
      <c r="K324" s="64" t="s">
        <v>27</v>
      </c>
      <c r="L324" s="64" t="s">
        <v>2518</v>
      </c>
    </row>
    <row r="325" spans="1:12" ht="15" thickTop="1" thickBot="1" x14ac:dyDescent="0.3">
      <c r="A325" s="70" t="s">
        <v>1134</v>
      </c>
      <c r="B325" s="64" t="s">
        <v>13</v>
      </c>
      <c r="C325" s="64">
        <v>1032438554</v>
      </c>
      <c r="D325" s="64" t="s">
        <v>557</v>
      </c>
      <c r="E325" s="64" t="s">
        <v>996</v>
      </c>
      <c r="F325" s="64" t="s">
        <v>1045</v>
      </c>
      <c r="G325" s="64" t="s">
        <v>1138</v>
      </c>
      <c r="H325" s="64" t="s">
        <v>1139</v>
      </c>
      <c r="I325" s="64" t="s">
        <v>19</v>
      </c>
      <c r="J325" s="64" t="s">
        <v>1140</v>
      </c>
      <c r="K325" s="68" t="s">
        <v>435</v>
      </c>
      <c r="L325" s="68" t="s">
        <v>958</v>
      </c>
    </row>
    <row r="326" spans="1:12" ht="15" thickTop="1" thickBot="1" x14ac:dyDescent="0.3">
      <c r="A326" s="70" t="s">
        <v>1134</v>
      </c>
      <c r="B326" s="64" t="s">
        <v>13</v>
      </c>
      <c r="C326" s="64">
        <v>1020802432</v>
      </c>
      <c r="D326" s="64" t="s">
        <v>1141</v>
      </c>
      <c r="E326" s="64" t="s">
        <v>546</v>
      </c>
      <c r="F326" s="64" t="s">
        <v>1142</v>
      </c>
      <c r="G326" s="64" t="s">
        <v>113</v>
      </c>
      <c r="H326" s="71" t="s">
        <v>1143</v>
      </c>
      <c r="I326" s="64" t="s">
        <v>19</v>
      </c>
      <c r="J326" s="64" t="s">
        <v>432</v>
      </c>
      <c r="K326" s="64" t="s">
        <v>21</v>
      </c>
      <c r="L326" s="64" t="s">
        <v>2518</v>
      </c>
    </row>
    <row r="327" spans="1:12" ht="15" thickTop="1" thickBot="1" x14ac:dyDescent="0.3">
      <c r="A327" s="70" t="s">
        <v>1134</v>
      </c>
      <c r="B327" s="64" t="s">
        <v>13</v>
      </c>
      <c r="C327" s="64">
        <v>1030632760</v>
      </c>
      <c r="D327" s="64" t="s">
        <v>1145</v>
      </c>
      <c r="E327" s="64" t="s">
        <v>1146</v>
      </c>
      <c r="F327" s="64" t="s">
        <v>79</v>
      </c>
      <c r="G327" s="64" t="s">
        <v>1058</v>
      </c>
      <c r="H327" s="71" t="s">
        <v>1147</v>
      </c>
      <c r="I327" s="64" t="s">
        <v>19</v>
      </c>
      <c r="J327" s="64" t="s">
        <v>432</v>
      </c>
      <c r="K327" s="64" t="s">
        <v>21</v>
      </c>
      <c r="L327" s="64" t="s">
        <v>2518</v>
      </c>
    </row>
    <row r="328" spans="1:12" ht="15" thickTop="1" thickBot="1" x14ac:dyDescent="0.3">
      <c r="A328" s="70" t="s">
        <v>1134</v>
      </c>
      <c r="B328" s="64" t="s">
        <v>13</v>
      </c>
      <c r="C328" s="64">
        <v>1000970679</v>
      </c>
      <c r="D328" s="64" t="s">
        <v>1148</v>
      </c>
      <c r="E328" s="64" t="s">
        <v>619</v>
      </c>
      <c r="F328" s="64" t="s">
        <v>359</v>
      </c>
      <c r="G328" s="64" t="s">
        <v>1149</v>
      </c>
      <c r="H328" s="71" t="s">
        <v>1150</v>
      </c>
      <c r="I328" s="64" t="s">
        <v>19</v>
      </c>
      <c r="J328" s="64" t="s">
        <v>432</v>
      </c>
      <c r="K328" s="64" t="s">
        <v>21</v>
      </c>
      <c r="L328" s="64" t="s">
        <v>2518</v>
      </c>
    </row>
    <row r="329" spans="1:12" ht="15" thickTop="1" thickBot="1" x14ac:dyDescent="0.3">
      <c r="A329" s="70" t="s">
        <v>1134</v>
      </c>
      <c r="B329" s="64" t="s">
        <v>13</v>
      </c>
      <c r="C329" s="64">
        <v>1015445141</v>
      </c>
      <c r="D329" s="64" t="s">
        <v>81</v>
      </c>
      <c r="E329" s="64"/>
      <c r="F329" s="64" t="s">
        <v>714</v>
      </c>
      <c r="G329" s="64" t="s">
        <v>158</v>
      </c>
      <c r="H329" s="71" t="s">
        <v>1151</v>
      </c>
      <c r="I329" s="64" t="s">
        <v>19</v>
      </c>
      <c r="J329" s="64" t="s">
        <v>432</v>
      </c>
      <c r="K329" s="64" t="s">
        <v>21</v>
      </c>
      <c r="L329" s="64" t="s">
        <v>2518</v>
      </c>
    </row>
    <row r="330" spans="1:12" ht="15" thickTop="1" thickBot="1" x14ac:dyDescent="0.3">
      <c r="A330" s="64" t="s">
        <v>1134</v>
      </c>
      <c r="B330" s="64" t="s">
        <v>13</v>
      </c>
      <c r="C330" s="64">
        <v>1072713490</v>
      </c>
      <c r="D330" s="64" t="s">
        <v>1152</v>
      </c>
      <c r="E330" s="64"/>
      <c r="F330" s="64" t="s">
        <v>1153</v>
      </c>
      <c r="G330" s="64" t="s">
        <v>1154</v>
      </c>
      <c r="H330" s="71" t="s">
        <v>1155</v>
      </c>
      <c r="I330" s="64" t="s">
        <v>19</v>
      </c>
      <c r="J330" s="64" t="s">
        <v>111</v>
      </c>
      <c r="K330" s="64" t="s">
        <v>617</v>
      </c>
      <c r="L330" s="68" t="s">
        <v>958</v>
      </c>
    </row>
    <row r="331" spans="1:12" ht="15" thickTop="1" thickBot="1" x14ac:dyDescent="0.3">
      <c r="A331" s="70" t="s">
        <v>1134</v>
      </c>
      <c r="B331" s="64" t="s">
        <v>13</v>
      </c>
      <c r="C331" s="64">
        <v>1032476960</v>
      </c>
      <c r="D331" s="64" t="s">
        <v>702</v>
      </c>
      <c r="E331" s="64" t="s">
        <v>45</v>
      </c>
      <c r="F331" s="64" t="s">
        <v>799</v>
      </c>
      <c r="G331" s="64" t="s">
        <v>193</v>
      </c>
      <c r="H331" s="71" t="s">
        <v>1156</v>
      </c>
      <c r="I331" s="64" t="s">
        <v>19</v>
      </c>
      <c r="J331" s="64" t="s">
        <v>111</v>
      </c>
      <c r="K331" s="64" t="s">
        <v>617</v>
      </c>
      <c r="L331" s="68" t="s">
        <v>958</v>
      </c>
    </row>
    <row r="332" spans="1:12" ht="15" thickTop="1" thickBot="1" x14ac:dyDescent="0.3">
      <c r="A332" s="70" t="s">
        <v>1134</v>
      </c>
      <c r="B332" s="64" t="s">
        <v>13</v>
      </c>
      <c r="C332" s="64">
        <v>1019119407</v>
      </c>
      <c r="D332" s="64" t="s">
        <v>1157</v>
      </c>
      <c r="E332" s="64" t="s">
        <v>546</v>
      </c>
      <c r="F332" s="64" t="s">
        <v>1158</v>
      </c>
      <c r="G332" s="64" t="s">
        <v>257</v>
      </c>
      <c r="H332" s="71" t="s">
        <v>1159</v>
      </c>
      <c r="I332" s="67" t="s">
        <v>202</v>
      </c>
      <c r="J332" s="64" t="s">
        <v>203</v>
      </c>
      <c r="K332" s="64" t="s">
        <v>617</v>
      </c>
      <c r="L332" s="68" t="s">
        <v>958</v>
      </c>
    </row>
    <row r="333" spans="1:12" ht="15" thickTop="1" thickBot="1" x14ac:dyDescent="0.3">
      <c r="A333" s="70" t="s">
        <v>1134</v>
      </c>
      <c r="B333" s="64" t="s">
        <v>13</v>
      </c>
      <c r="C333" s="64">
        <v>1020802230</v>
      </c>
      <c r="D333" s="64" t="s">
        <v>619</v>
      </c>
      <c r="E333" s="64" t="s">
        <v>117</v>
      </c>
      <c r="F333" s="64" t="s">
        <v>416</v>
      </c>
      <c r="G333" s="64" t="s">
        <v>1160</v>
      </c>
      <c r="H333" s="71" t="s">
        <v>1161</v>
      </c>
      <c r="I333" s="64" t="s">
        <v>19</v>
      </c>
      <c r="J333" s="64" t="s">
        <v>432</v>
      </c>
      <c r="K333" s="64" t="s">
        <v>21</v>
      </c>
      <c r="L333" s="64" t="s">
        <v>2518</v>
      </c>
    </row>
    <row r="334" spans="1:12" ht="15" thickTop="1" thickBot="1" x14ac:dyDescent="0.3">
      <c r="A334" s="70" t="s">
        <v>1134</v>
      </c>
      <c r="B334" s="64" t="s">
        <v>13</v>
      </c>
      <c r="C334" s="64">
        <v>1020785123</v>
      </c>
      <c r="D334" s="64" t="s">
        <v>81</v>
      </c>
      <c r="E334" s="64" t="s">
        <v>1162</v>
      </c>
      <c r="F334" s="64" t="s">
        <v>179</v>
      </c>
      <c r="G334" s="64" t="s">
        <v>1153</v>
      </c>
      <c r="H334" s="71" t="s">
        <v>1163</v>
      </c>
      <c r="I334" s="67" t="s">
        <v>34</v>
      </c>
      <c r="J334" s="64" t="s">
        <v>826</v>
      </c>
      <c r="K334" s="64" t="s">
        <v>146</v>
      </c>
      <c r="L334" s="68" t="s">
        <v>958</v>
      </c>
    </row>
    <row r="335" spans="1:12" ht="15" thickTop="1" thickBot="1" x14ac:dyDescent="0.3">
      <c r="A335" s="70" t="s">
        <v>1134</v>
      </c>
      <c r="B335" s="64" t="s">
        <v>13</v>
      </c>
      <c r="C335" s="64">
        <v>1022376732</v>
      </c>
      <c r="D335" s="64" t="s">
        <v>1164</v>
      </c>
      <c r="E335" s="64" t="s">
        <v>22</v>
      </c>
      <c r="F335" s="64" t="s">
        <v>1165</v>
      </c>
      <c r="G335" s="64" t="s">
        <v>521</v>
      </c>
      <c r="H335" s="71" t="s">
        <v>1166</v>
      </c>
      <c r="I335" s="64" t="s">
        <v>19</v>
      </c>
      <c r="J335" s="64" t="s">
        <v>1167</v>
      </c>
      <c r="K335" s="64" t="s">
        <v>146</v>
      </c>
      <c r="L335" s="68" t="s">
        <v>958</v>
      </c>
    </row>
    <row r="336" spans="1:12" ht="15" thickTop="1" thickBot="1" x14ac:dyDescent="0.3">
      <c r="A336" s="70" t="s">
        <v>1134</v>
      </c>
      <c r="B336" s="64" t="s">
        <v>13</v>
      </c>
      <c r="C336" s="64">
        <v>1020808211</v>
      </c>
      <c r="D336" s="64" t="s">
        <v>1168</v>
      </c>
      <c r="E336" s="64" t="s">
        <v>1169</v>
      </c>
      <c r="F336" s="64" t="s">
        <v>1170</v>
      </c>
      <c r="G336" s="64" t="s">
        <v>458</v>
      </c>
      <c r="H336" s="71" t="s">
        <v>1171</v>
      </c>
      <c r="I336" s="64" t="s">
        <v>19</v>
      </c>
      <c r="J336" s="64" t="s">
        <v>111</v>
      </c>
      <c r="K336" s="64" t="s">
        <v>414</v>
      </c>
      <c r="L336" s="68" t="s">
        <v>958</v>
      </c>
    </row>
    <row r="337" spans="1:12" ht="15" thickTop="1" thickBot="1" x14ac:dyDescent="0.3">
      <c r="A337" s="70" t="s">
        <v>1134</v>
      </c>
      <c r="B337" s="64" t="s">
        <v>13</v>
      </c>
      <c r="C337" s="64">
        <v>1019112903</v>
      </c>
      <c r="D337" s="64" t="s">
        <v>182</v>
      </c>
      <c r="E337" s="64" t="s">
        <v>702</v>
      </c>
      <c r="F337" s="64" t="s">
        <v>1172</v>
      </c>
      <c r="G337" s="64" t="s">
        <v>1173</v>
      </c>
      <c r="H337" s="71" t="s">
        <v>1174</v>
      </c>
      <c r="I337" s="64" t="s">
        <v>19</v>
      </c>
      <c r="J337" s="64" t="s">
        <v>400</v>
      </c>
      <c r="K337" s="64" t="s">
        <v>414</v>
      </c>
      <c r="L337" s="68" t="s">
        <v>958</v>
      </c>
    </row>
    <row r="338" spans="1:12" ht="15" thickTop="1" thickBot="1" x14ac:dyDescent="0.3">
      <c r="A338" s="64" t="s">
        <v>1134</v>
      </c>
      <c r="B338" s="64" t="s">
        <v>13</v>
      </c>
      <c r="C338" s="64">
        <v>1126787042</v>
      </c>
      <c r="D338" s="64" t="s">
        <v>1145</v>
      </c>
      <c r="E338" s="64" t="s">
        <v>116</v>
      </c>
      <c r="F338" s="64" t="s">
        <v>1175</v>
      </c>
      <c r="G338" s="64" t="s">
        <v>31</v>
      </c>
      <c r="H338" s="71" t="s">
        <v>1176</v>
      </c>
      <c r="I338" s="64" t="s">
        <v>19</v>
      </c>
      <c r="J338" s="64" t="s">
        <v>400</v>
      </c>
      <c r="K338" s="64" t="s">
        <v>414</v>
      </c>
      <c r="L338" s="68" t="s">
        <v>958</v>
      </c>
    </row>
    <row r="339" spans="1:12" ht="15" thickTop="1" thickBot="1" x14ac:dyDescent="0.3">
      <c r="A339" s="70" t="s">
        <v>1134</v>
      </c>
      <c r="B339" s="64" t="s">
        <v>13</v>
      </c>
      <c r="C339" s="64">
        <v>1020807911</v>
      </c>
      <c r="D339" s="64" t="s">
        <v>212</v>
      </c>
      <c r="E339" s="64" t="s">
        <v>1177</v>
      </c>
      <c r="F339" s="64" t="s">
        <v>501</v>
      </c>
      <c r="G339" s="64" t="s">
        <v>1178</v>
      </c>
      <c r="H339" s="71" t="s">
        <v>1179</v>
      </c>
      <c r="I339" s="64" t="s">
        <v>19</v>
      </c>
      <c r="J339" s="64" t="s">
        <v>400</v>
      </c>
      <c r="K339" s="64" t="s">
        <v>414</v>
      </c>
      <c r="L339" s="68" t="s">
        <v>958</v>
      </c>
    </row>
    <row r="340" spans="1:12" ht="15" thickTop="1" thickBot="1" x14ac:dyDescent="0.3">
      <c r="A340" s="70" t="s">
        <v>1134</v>
      </c>
      <c r="B340" s="64" t="s">
        <v>13</v>
      </c>
      <c r="C340" s="64">
        <v>1022386833</v>
      </c>
      <c r="D340" s="64" t="s">
        <v>543</v>
      </c>
      <c r="E340" s="64"/>
      <c r="F340" s="64" t="s">
        <v>1180</v>
      </c>
      <c r="G340" s="64" t="s">
        <v>344</v>
      </c>
      <c r="H340" s="71" t="s">
        <v>1181</v>
      </c>
      <c r="I340" s="64" t="s">
        <v>19</v>
      </c>
      <c r="J340" s="64" t="s">
        <v>455</v>
      </c>
      <c r="K340" s="64" t="s">
        <v>414</v>
      </c>
      <c r="L340" s="68" t="s">
        <v>958</v>
      </c>
    </row>
    <row r="341" spans="1:12" ht="15" thickTop="1" thickBot="1" x14ac:dyDescent="0.3">
      <c r="A341" s="70" t="s">
        <v>1134</v>
      </c>
      <c r="B341" s="64" t="s">
        <v>13</v>
      </c>
      <c r="C341" s="64">
        <v>1026586344</v>
      </c>
      <c r="D341" s="64" t="s">
        <v>197</v>
      </c>
      <c r="E341" s="64" t="s">
        <v>584</v>
      </c>
      <c r="F341" s="64" t="s">
        <v>1158</v>
      </c>
      <c r="G341" s="64" t="s">
        <v>757</v>
      </c>
      <c r="H341" s="71" t="s">
        <v>1182</v>
      </c>
      <c r="I341" s="64" t="s">
        <v>19</v>
      </c>
      <c r="J341" s="64" t="s">
        <v>400</v>
      </c>
      <c r="K341" s="64" t="s">
        <v>414</v>
      </c>
      <c r="L341" s="68" t="s">
        <v>958</v>
      </c>
    </row>
    <row r="342" spans="1:12" ht="15" thickTop="1" thickBot="1" x14ac:dyDescent="0.3">
      <c r="A342" s="70" t="s">
        <v>1134</v>
      </c>
      <c r="B342" s="64" t="s">
        <v>13</v>
      </c>
      <c r="C342" s="64">
        <v>1020826963</v>
      </c>
      <c r="D342" s="64" t="s">
        <v>72</v>
      </c>
      <c r="E342" s="64" t="s">
        <v>543</v>
      </c>
      <c r="F342" s="64" t="s">
        <v>175</v>
      </c>
      <c r="G342" s="64" t="s">
        <v>1183</v>
      </c>
      <c r="H342" s="71" t="s">
        <v>1184</v>
      </c>
      <c r="I342" s="67" t="s">
        <v>34</v>
      </c>
      <c r="J342" s="64" t="s">
        <v>826</v>
      </c>
      <c r="K342" s="64" t="s">
        <v>414</v>
      </c>
      <c r="L342" s="68" t="s">
        <v>958</v>
      </c>
    </row>
    <row r="343" spans="1:12" ht="15" thickTop="1" thickBot="1" x14ac:dyDescent="0.3">
      <c r="A343" s="70" t="s">
        <v>1134</v>
      </c>
      <c r="B343" s="64" t="s">
        <v>13</v>
      </c>
      <c r="C343" s="64">
        <v>1014270203</v>
      </c>
      <c r="D343" s="64" t="s">
        <v>749</v>
      </c>
      <c r="E343" s="64" t="s">
        <v>1185</v>
      </c>
      <c r="F343" s="64" t="s">
        <v>237</v>
      </c>
      <c r="G343" s="64" t="s">
        <v>1186</v>
      </c>
      <c r="H343" s="71" t="s">
        <v>1187</v>
      </c>
      <c r="I343" s="67" t="s">
        <v>34</v>
      </c>
      <c r="J343" s="64" t="s">
        <v>1188</v>
      </c>
      <c r="K343" s="64" t="s">
        <v>414</v>
      </c>
      <c r="L343" s="68" t="s">
        <v>958</v>
      </c>
    </row>
    <row r="344" spans="1:12" ht="15" thickTop="1" thickBot="1" x14ac:dyDescent="0.3">
      <c r="A344" s="70" t="s">
        <v>1134</v>
      </c>
      <c r="B344" s="64" t="s">
        <v>13</v>
      </c>
      <c r="C344" s="64">
        <v>1020802684</v>
      </c>
      <c r="D344" s="64" t="s">
        <v>72</v>
      </c>
      <c r="E344" s="64" t="s">
        <v>1189</v>
      </c>
      <c r="F344" s="64" t="s">
        <v>1190</v>
      </c>
      <c r="G344" s="64" t="s">
        <v>1089</v>
      </c>
      <c r="H344" s="71" t="s">
        <v>1191</v>
      </c>
      <c r="I344" s="67" t="s">
        <v>34</v>
      </c>
      <c r="J344" s="64" t="s">
        <v>432</v>
      </c>
      <c r="K344" s="64" t="s">
        <v>373</v>
      </c>
      <c r="L344" s="68" t="s">
        <v>958</v>
      </c>
    </row>
    <row r="345" spans="1:12" ht="15" thickTop="1" thickBot="1" x14ac:dyDescent="0.3">
      <c r="A345" s="70" t="s">
        <v>1134</v>
      </c>
      <c r="B345" s="64" t="s">
        <v>13</v>
      </c>
      <c r="C345" s="64">
        <v>1032482523</v>
      </c>
      <c r="D345" s="64" t="s">
        <v>546</v>
      </c>
      <c r="E345" s="64" t="s">
        <v>51</v>
      </c>
      <c r="F345" s="64" t="s">
        <v>32</v>
      </c>
      <c r="G345" s="64" t="s">
        <v>41</v>
      </c>
      <c r="H345" s="71" t="s">
        <v>1193</v>
      </c>
      <c r="I345" s="64" t="s">
        <v>19</v>
      </c>
      <c r="J345" s="64" t="s">
        <v>349</v>
      </c>
      <c r="K345" s="64" t="s">
        <v>1194</v>
      </c>
      <c r="L345" s="68" t="s">
        <v>958</v>
      </c>
    </row>
    <row r="346" spans="1:12" ht="15" thickTop="1" thickBot="1" x14ac:dyDescent="0.3">
      <c r="A346" s="64" t="s">
        <v>1134</v>
      </c>
      <c r="B346" s="64" t="s">
        <v>13</v>
      </c>
      <c r="C346" s="64">
        <v>1075674725</v>
      </c>
      <c r="D346" s="64" t="s">
        <v>1195</v>
      </c>
      <c r="E346" s="64" t="s">
        <v>299</v>
      </c>
      <c r="F346" s="64" t="s">
        <v>1196</v>
      </c>
      <c r="G346" s="64" t="s">
        <v>1197</v>
      </c>
      <c r="H346" s="71" t="s">
        <v>1198</v>
      </c>
      <c r="I346" s="64" t="s">
        <v>19</v>
      </c>
      <c r="J346" s="64" t="s">
        <v>1063</v>
      </c>
      <c r="K346" s="64" t="s">
        <v>957</v>
      </c>
      <c r="L346" s="68" t="s">
        <v>958</v>
      </c>
    </row>
    <row r="347" spans="1:12" ht="15" thickTop="1" thickBot="1" x14ac:dyDescent="0.3">
      <c r="A347" s="70" t="s">
        <v>1134</v>
      </c>
      <c r="B347" s="64" t="s">
        <v>13</v>
      </c>
      <c r="C347" s="64">
        <v>1024534575</v>
      </c>
      <c r="D347" s="64" t="s">
        <v>72</v>
      </c>
      <c r="E347" s="64" t="s">
        <v>1199</v>
      </c>
      <c r="F347" s="64" t="s">
        <v>1200</v>
      </c>
      <c r="G347" s="64" t="s">
        <v>79</v>
      </c>
      <c r="H347" s="71" t="s">
        <v>1201</v>
      </c>
      <c r="I347" s="64" t="s">
        <v>19</v>
      </c>
      <c r="J347" s="64" t="s">
        <v>1063</v>
      </c>
      <c r="K347" s="64" t="s">
        <v>957</v>
      </c>
      <c r="L347" s="68" t="s">
        <v>958</v>
      </c>
    </row>
    <row r="348" spans="1:12" ht="15" thickTop="1" thickBot="1" x14ac:dyDescent="0.3">
      <c r="A348" s="70" t="s">
        <v>1134</v>
      </c>
      <c r="B348" s="64" t="s">
        <v>13</v>
      </c>
      <c r="C348" s="64">
        <v>1020718237</v>
      </c>
      <c r="D348" s="64" t="s">
        <v>702</v>
      </c>
      <c r="E348" s="64" t="s">
        <v>693</v>
      </c>
      <c r="F348" s="64" t="s">
        <v>1202</v>
      </c>
      <c r="G348" s="64" t="s">
        <v>17</v>
      </c>
      <c r="H348" s="71" t="s">
        <v>1203</v>
      </c>
      <c r="I348" s="64" t="s">
        <v>19</v>
      </c>
      <c r="J348" s="64" t="s">
        <v>1204</v>
      </c>
      <c r="K348" s="64" t="s">
        <v>931</v>
      </c>
      <c r="L348" s="64" t="s">
        <v>2518</v>
      </c>
    </row>
    <row r="349" spans="1:12" ht="15" thickTop="1" thickBot="1" x14ac:dyDescent="0.3">
      <c r="A349" s="70" t="s">
        <v>1134</v>
      </c>
      <c r="B349" s="64" t="s">
        <v>13</v>
      </c>
      <c r="C349" s="64">
        <v>1020720112</v>
      </c>
      <c r="D349" s="64" t="s">
        <v>1205</v>
      </c>
      <c r="E349" s="64" t="s">
        <v>619</v>
      </c>
      <c r="F349" s="64" t="s">
        <v>950</v>
      </c>
      <c r="G349" s="64" t="s">
        <v>950</v>
      </c>
      <c r="H349" s="71" t="s">
        <v>1206</v>
      </c>
      <c r="I349" s="67" t="s">
        <v>34</v>
      </c>
      <c r="J349" s="64" t="s">
        <v>1207</v>
      </c>
      <c r="K349" s="64" t="s">
        <v>1208</v>
      </c>
      <c r="L349" s="64" t="s">
        <v>2518</v>
      </c>
    </row>
    <row r="350" spans="1:12" ht="15" thickTop="1" thickBot="1" x14ac:dyDescent="0.3">
      <c r="A350" s="70" t="s">
        <v>1134</v>
      </c>
      <c r="B350" s="64" t="s">
        <v>13</v>
      </c>
      <c r="C350" s="64">
        <v>91523065</v>
      </c>
      <c r="D350" s="64" t="s">
        <v>1209</v>
      </c>
      <c r="E350" s="64" t="s">
        <v>513</v>
      </c>
      <c r="F350" s="64" t="s">
        <v>838</v>
      </c>
      <c r="G350" s="64" t="s">
        <v>838</v>
      </c>
      <c r="H350" s="71" t="s">
        <v>1210</v>
      </c>
      <c r="I350" s="64" t="s">
        <v>354</v>
      </c>
      <c r="J350" s="64" t="s">
        <v>1211</v>
      </c>
      <c r="K350" s="64" t="s">
        <v>1124</v>
      </c>
      <c r="L350" s="64" t="s">
        <v>2518</v>
      </c>
    </row>
    <row r="351" spans="1:12" ht="15" thickTop="1" thickBot="1" x14ac:dyDescent="0.3">
      <c r="A351" s="70" t="s">
        <v>1134</v>
      </c>
      <c r="B351" s="64" t="s">
        <v>13</v>
      </c>
      <c r="C351" s="64">
        <v>80195886</v>
      </c>
      <c r="D351" s="64" t="s">
        <v>1213</v>
      </c>
      <c r="E351" s="64" t="s">
        <v>1027</v>
      </c>
      <c r="F351" s="64" t="s">
        <v>1158</v>
      </c>
      <c r="G351" s="64" t="s">
        <v>544</v>
      </c>
      <c r="H351" s="71" t="s">
        <v>1214</v>
      </c>
      <c r="I351" s="64" t="s">
        <v>1215</v>
      </c>
      <c r="J351" s="64" t="s">
        <v>1216</v>
      </c>
      <c r="K351" s="67" t="s">
        <v>1632</v>
      </c>
      <c r="L351" s="64" t="s">
        <v>2518</v>
      </c>
    </row>
    <row r="352" spans="1:12" ht="15" thickTop="1" thickBot="1" x14ac:dyDescent="0.3">
      <c r="A352" s="70" t="s">
        <v>1134</v>
      </c>
      <c r="B352" s="64" t="s">
        <v>13</v>
      </c>
      <c r="C352" s="64">
        <v>1020735269</v>
      </c>
      <c r="D352" s="64" t="s">
        <v>1213</v>
      </c>
      <c r="E352" s="64" t="s">
        <v>798</v>
      </c>
      <c r="F352" s="64" t="s">
        <v>1217</v>
      </c>
      <c r="G352" s="64" t="s">
        <v>501</v>
      </c>
      <c r="H352" s="71" t="s">
        <v>1218</v>
      </c>
      <c r="I352" s="64" t="s">
        <v>354</v>
      </c>
      <c r="J352" s="64" t="s">
        <v>1219</v>
      </c>
      <c r="K352" s="64" t="s">
        <v>939</v>
      </c>
      <c r="L352" s="64" t="s">
        <v>2518</v>
      </c>
    </row>
    <row r="353" spans="1:12" ht="15" thickTop="1" thickBot="1" x14ac:dyDescent="0.3">
      <c r="A353" s="70" t="s">
        <v>1134</v>
      </c>
      <c r="B353" s="64" t="s">
        <v>13</v>
      </c>
      <c r="C353" s="64">
        <v>1020794720</v>
      </c>
      <c r="D353" s="64" t="s">
        <v>72</v>
      </c>
      <c r="E353" s="64" t="s">
        <v>1221</v>
      </c>
      <c r="F353" s="64" t="s">
        <v>1222</v>
      </c>
      <c r="G353" s="64" t="s">
        <v>93</v>
      </c>
      <c r="H353" s="73" t="s">
        <v>1223</v>
      </c>
      <c r="I353" s="64" t="s">
        <v>49</v>
      </c>
      <c r="J353" s="64" t="s">
        <v>897</v>
      </c>
      <c r="K353" s="64" t="s">
        <v>21</v>
      </c>
      <c r="L353" s="64" t="s">
        <v>2518</v>
      </c>
    </row>
    <row r="354" spans="1:12" ht="15" thickTop="1" thickBot="1" x14ac:dyDescent="0.3">
      <c r="A354" s="64" t="s">
        <v>1134</v>
      </c>
      <c r="B354" s="64" t="s">
        <v>13</v>
      </c>
      <c r="C354" s="64">
        <v>1020753344</v>
      </c>
      <c r="D354" s="64" t="s">
        <v>1004</v>
      </c>
      <c r="E354" s="64"/>
      <c r="F354" s="64" t="s">
        <v>1224</v>
      </c>
      <c r="G354" s="64" t="s">
        <v>511</v>
      </c>
      <c r="H354" s="64" t="s">
        <v>1225</v>
      </c>
      <c r="I354" s="64" t="s">
        <v>55</v>
      </c>
      <c r="J354" s="64" t="s">
        <v>691</v>
      </c>
      <c r="K354" s="64" t="s">
        <v>617</v>
      </c>
      <c r="L354" s="68" t="s">
        <v>958</v>
      </c>
    </row>
    <row r="355" spans="1:12" ht="15" thickTop="1" thickBot="1" x14ac:dyDescent="0.3">
      <c r="A355" s="70" t="s">
        <v>1134</v>
      </c>
      <c r="B355" s="64" t="s">
        <v>13</v>
      </c>
      <c r="C355" s="64">
        <v>1019102365</v>
      </c>
      <c r="D355" s="64" t="s">
        <v>386</v>
      </c>
      <c r="E355" s="64" t="s">
        <v>1226</v>
      </c>
      <c r="F355" s="64" t="s">
        <v>1227</v>
      </c>
      <c r="G355" s="64" t="s">
        <v>1228</v>
      </c>
      <c r="H355" s="64" t="s">
        <v>1229</v>
      </c>
      <c r="I355" s="64" t="s">
        <v>85</v>
      </c>
      <c r="J355" s="64" t="s">
        <v>191</v>
      </c>
      <c r="K355" s="64" t="s">
        <v>373</v>
      </c>
      <c r="L355" s="68" t="s">
        <v>958</v>
      </c>
    </row>
    <row r="356" spans="1:12" ht="15" thickTop="1" thickBot="1" x14ac:dyDescent="0.3">
      <c r="A356" s="70" t="s">
        <v>1134</v>
      </c>
      <c r="B356" s="64" t="s">
        <v>13</v>
      </c>
      <c r="C356" s="64">
        <v>1020788817</v>
      </c>
      <c r="D356" s="64" t="s">
        <v>874</v>
      </c>
      <c r="E356" s="64" t="s">
        <v>308</v>
      </c>
      <c r="F356" s="64" t="s">
        <v>1230</v>
      </c>
      <c r="G356" s="64" t="s">
        <v>1231</v>
      </c>
      <c r="H356" s="64" t="s">
        <v>1232</v>
      </c>
      <c r="I356" s="64" t="s">
        <v>49</v>
      </c>
      <c r="J356" s="64" t="s">
        <v>1233</v>
      </c>
      <c r="K356" s="64" t="s">
        <v>27</v>
      </c>
      <c r="L356" s="64" t="s">
        <v>2518</v>
      </c>
    </row>
    <row r="357" spans="1:12" ht="15" thickTop="1" thickBot="1" x14ac:dyDescent="0.3">
      <c r="A357" s="64" t="s">
        <v>1134</v>
      </c>
      <c r="B357" s="64" t="s">
        <v>13</v>
      </c>
      <c r="C357" s="64">
        <v>1113665769</v>
      </c>
      <c r="D357" s="64" t="s">
        <v>1111</v>
      </c>
      <c r="E357" s="64" t="s">
        <v>396</v>
      </c>
      <c r="F357" s="64" t="s">
        <v>1112</v>
      </c>
      <c r="G357" s="64" t="s">
        <v>359</v>
      </c>
      <c r="H357" s="64" t="s">
        <v>1113</v>
      </c>
      <c r="I357" s="64" t="s">
        <v>55</v>
      </c>
      <c r="J357" s="64" t="s">
        <v>691</v>
      </c>
      <c r="K357" s="68" t="s">
        <v>435</v>
      </c>
      <c r="L357" s="68" t="s">
        <v>958</v>
      </c>
    </row>
    <row r="358" spans="1:12" ht="15" thickTop="1" thickBot="1" x14ac:dyDescent="0.3">
      <c r="A358" s="70" t="s">
        <v>1134</v>
      </c>
      <c r="B358" s="64" t="s">
        <v>13</v>
      </c>
      <c r="C358" s="64">
        <v>1032441459</v>
      </c>
      <c r="D358" s="64" t="s">
        <v>29</v>
      </c>
      <c r="E358" s="64" t="s">
        <v>269</v>
      </c>
      <c r="F358" s="64" t="s">
        <v>1234</v>
      </c>
      <c r="G358" s="64" t="s">
        <v>915</v>
      </c>
      <c r="H358" s="64" t="s">
        <v>1235</v>
      </c>
      <c r="I358" s="64" t="s">
        <v>49</v>
      </c>
      <c r="J358" s="64" t="s">
        <v>385</v>
      </c>
      <c r="K358" s="64" t="s">
        <v>21</v>
      </c>
      <c r="L358" s="64" t="s">
        <v>2518</v>
      </c>
    </row>
    <row r="359" spans="1:12" ht="15" thickTop="1" thickBot="1" x14ac:dyDescent="0.3">
      <c r="A359" s="64" t="s">
        <v>1134</v>
      </c>
      <c r="B359" s="64" t="s">
        <v>13</v>
      </c>
      <c r="C359" s="64">
        <v>1143248436</v>
      </c>
      <c r="D359" s="64" t="s">
        <v>1236</v>
      </c>
      <c r="E359" s="64" t="s">
        <v>513</v>
      </c>
      <c r="F359" s="64" t="s">
        <v>1237</v>
      </c>
      <c r="G359" s="64" t="s">
        <v>1238</v>
      </c>
      <c r="H359" s="64" t="s">
        <v>1239</v>
      </c>
      <c r="I359" s="64" t="s">
        <v>49</v>
      </c>
      <c r="J359" s="64"/>
      <c r="K359" s="64" t="s">
        <v>21</v>
      </c>
      <c r="L359" s="64" t="s">
        <v>2518</v>
      </c>
    </row>
    <row r="360" spans="1:12" ht="15" thickTop="1" thickBot="1" x14ac:dyDescent="0.3">
      <c r="A360" s="140">
        <v>2017</v>
      </c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</row>
    <row r="361" spans="1:12" ht="15" thickTop="1" thickBot="1" x14ac:dyDescent="0.3">
      <c r="A361" s="64" t="s">
        <v>1240</v>
      </c>
      <c r="B361" s="64" t="s">
        <v>13</v>
      </c>
      <c r="C361" s="64">
        <v>1024540700</v>
      </c>
      <c r="D361" s="64" t="s">
        <v>560</v>
      </c>
      <c r="E361" s="64" t="s">
        <v>1241</v>
      </c>
      <c r="F361" s="64" t="s">
        <v>75</v>
      </c>
      <c r="G361" s="64" t="s">
        <v>52</v>
      </c>
      <c r="H361" s="64" t="s">
        <v>1242</v>
      </c>
      <c r="I361" s="64" t="s">
        <v>418</v>
      </c>
      <c r="J361" s="64" t="s">
        <v>1244</v>
      </c>
      <c r="K361" s="68" t="s">
        <v>211</v>
      </c>
      <c r="L361" s="64" t="s">
        <v>2518</v>
      </c>
    </row>
    <row r="362" spans="1:12" ht="15" thickTop="1" thickBot="1" x14ac:dyDescent="0.3">
      <c r="A362" s="64" t="s">
        <v>1240</v>
      </c>
      <c r="B362" s="64" t="s">
        <v>13</v>
      </c>
      <c r="C362" s="64">
        <v>1013652351</v>
      </c>
      <c r="D362" s="64" t="s">
        <v>504</v>
      </c>
      <c r="E362" s="64" t="s">
        <v>356</v>
      </c>
      <c r="F362" s="64" t="s">
        <v>258</v>
      </c>
      <c r="G362" s="64" t="s">
        <v>148</v>
      </c>
      <c r="H362" s="64" t="s">
        <v>1246</v>
      </c>
      <c r="I362" s="64" t="s">
        <v>418</v>
      </c>
      <c r="J362" s="64" t="s">
        <v>1244</v>
      </c>
      <c r="K362" s="68" t="s">
        <v>211</v>
      </c>
      <c r="L362" s="64" t="s">
        <v>2518</v>
      </c>
    </row>
    <row r="363" spans="1:12" ht="15" thickTop="1" thickBot="1" x14ac:dyDescent="0.3">
      <c r="A363" s="64" t="s">
        <v>1240</v>
      </c>
      <c r="B363" s="64" t="s">
        <v>13</v>
      </c>
      <c r="C363" s="64">
        <v>1078370192</v>
      </c>
      <c r="D363" s="64" t="s">
        <v>543</v>
      </c>
      <c r="E363" s="64"/>
      <c r="F363" s="64" t="s">
        <v>1247</v>
      </c>
      <c r="G363" s="64" t="s">
        <v>1248</v>
      </c>
      <c r="H363" s="64" t="s">
        <v>1249</v>
      </c>
      <c r="I363" s="67" t="s">
        <v>648</v>
      </c>
      <c r="J363" s="64" t="s">
        <v>1250</v>
      </c>
      <c r="K363" s="64" t="s">
        <v>957</v>
      </c>
      <c r="L363" s="64" t="s">
        <v>2517</v>
      </c>
    </row>
    <row r="364" spans="1:12" ht="15" thickTop="1" thickBot="1" x14ac:dyDescent="0.3">
      <c r="A364" s="64" t="s">
        <v>1240</v>
      </c>
      <c r="B364" s="64" t="s">
        <v>13</v>
      </c>
      <c r="C364" s="64">
        <v>1020806714</v>
      </c>
      <c r="D364" s="64" t="s">
        <v>72</v>
      </c>
      <c r="E364" s="64" t="s">
        <v>543</v>
      </c>
      <c r="F364" s="64" t="s">
        <v>596</v>
      </c>
      <c r="G364" s="64" t="s">
        <v>627</v>
      </c>
      <c r="H364" s="64" t="s">
        <v>1252</v>
      </c>
      <c r="I364" s="64" t="s">
        <v>354</v>
      </c>
      <c r="J364" s="64" t="s">
        <v>1253</v>
      </c>
      <c r="K364" s="68" t="s">
        <v>211</v>
      </c>
      <c r="L364" s="64" t="s">
        <v>2518</v>
      </c>
    </row>
    <row r="365" spans="1:12" ht="15" thickTop="1" thickBot="1" x14ac:dyDescent="0.3">
      <c r="A365" s="64" t="s">
        <v>1240</v>
      </c>
      <c r="B365" s="64" t="s">
        <v>13</v>
      </c>
      <c r="C365" s="64">
        <v>1014239706</v>
      </c>
      <c r="D365" s="64" t="s">
        <v>619</v>
      </c>
      <c r="E365" s="64"/>
      <c r="F365" s="64" t="s">
        <v>1254</v>
      </c>
      <c r="G365" s="64" t="s">
        <v>259</v>
      </c>
      <c r="H365" s="64" t="s">
        <v>1255</v>
      </c>
      <c r="I365" s="64" t="s">
        <v>354</v>
      </c>
      <c r="J365" s="64" t="s">
        <v>1253</v>
      </c>
      <c r="K365" s="68" t="s">
        <v>211</v>
      </c>
      <c r="L365" s="64" t="s">
        <v>2518</v>
      </c>
    </row>
    <row r="366" spans="1:12" ht="15" thickTop="1" thickBot="1" x14ac:dyDescent="0.3">
      <c r="A366" s="64" t="s">
        <v>1240</v>
      </c>
      <c r="B366" s="64" t="s">
        <v>13</v>
      </c>
      <c r="C366" s="64">
        <v>1019080548</v>
      </c>
      <c r="D366" s="64" t="s">
        <v>30</v>
      </c>
      <c r="E366" s="64" t="s">
        <v>308</v>
      </c>
      <c r="F366" s="64" t="s">
        <v>422</v>
      </c>
      <c r="G366" s="64" t="s">
        <v>751</v>
      </c>
      <c r="H366" s="64" t="s">
        <v>1256</v>
      </c>
      <c r="I366" s="64" t="s">
        <v>19</v>
      </c>
      <c r="J366" s="64" t="s">
        <v>432</v>
      </c>
      <c r="K366" s="68" t="s">
        <v>1257</v>
      </c>
      <c r="L366" s="68" t="s">
        <v>958</v>
      </c>
    </row>
    <row r="367" spans="1:12" ht="15" thickTop="1" thickBot="1" x14ac:dyDescent="0.3">
      <c r="A367" s="64" t="s">
        <v>1240</v>
      </c>
      <c r="B367" s="64" t="s">
        <v>13</v>
      </c>
      <c r="C367" s="64">
        <v>1032462244</v>
      </c>
      <c r="D367" s="64" t="s">
        <v>1258</v>
      </c>
      <c r="E367" s="64"/>
      <c r="F367" s="64" t="s">
        <v>416</v>
      </c>
      <c r="G367" s="64" t="s">
        <v>1006</v>
      </c>
      <c r="H367" s="64" t="s">
        <v>1259</v>
      </c>
      <c r="I367" s="64" t="s">
        <v>19</v>
      </c>
      <c r="J367" s="64" t="s">
        <v>400</v>
      </c>
      <c r="K367" s="64" t="s">
        <v>617</v>
      </c>
      <c r="L367" s="68" t="s">
        <v>958</v>
      </c>
    </row>
    <row r="368" spans="1:12" ht="15" thickTop="1" thickBot="1" x14ac:dyDescent="0.3">
      <c r="A368" s="64" t="s">
        <v>1240</v>
      </c>
      <c r="B368" s="64" t="s">
        <v>13</v>
      </c>
      <c r="C368" s="64">
        <v>102819149</v>
      </c>
      <c r="D368" s="64" t="s">
        <v>66</v>
      </c>
      <c r="E368" s="64" t="s">
        <v>125</v>
      </c>
      <c r="F368" s="64" t="s">
        <v>358</v>
      </c>
      <c r="G368" s="64" t="s">
        <v>79</v>
      </c>
      <c r="H368" s="64" t="s">
        <v>1260</v>
      </c>
      <c r="I368" s="64" t="s">
        <v>19</v>
      </c>
      <c r="J368" s="64" t="s">
        <v>432</v>
      </c>
      <c r="K368" s="64" t="s">
        <v>21</v>
      </c>
      <c r="L368" s="64" t="s">
        <v>2518</v>
      </c>
    </row>
    <row r="369" spans="1:12" ht="15" thickTop="1" thickBot="1" x14ac:dyDescent="0.3">
      <c r="A369" s="64" t="s">
        <v>1240</v>
      </c>
      <c r="B369" s="64" t="s">
        <v>13</v>
      </c>
      <c r="C369" s="64">
        <v>1020823963</v>
      </c>
      <c r="D369" s="64" t="s">
        <v>1261</v>
      </c>
      <c r="E369" s="64" t="s">
        <v>1262</v>
      </c>
      <c r="F369" s="64" t="s">
        <v>42</v>
      </c>
      <c r="G369" s="64" t="s">
        <v>520</v>
      </c>
      <c r="H369" s="64" t="s">
        <v>1263</v>
      </c>
      <c r="I369" s="64" t="s">
        <v>19</v>
      </c>
      <c r="J369" s="64" t="s">
        <v>432</v>
      </c>
      <c r="K369" s="64" t="s">
        <v>21</v>
      </c>
      <c r="L369" s="64" t="s">
        <v>2518</v>
      </c>
    </row>
    <row r="370" spans="1:12" ht="15" thickTop="1" thickBot="1" x14ac:dyDescent="0.3">
      <c r="A370" s="64" t="s">
        <v>1240</v>
      </c>
      <c r="B370" s="64" t="s">
        <v>13</v>
      </c>
      <c r="C370" s="64">
        <v>1056483152</v>
      </c>
      <c r="D370" s="64" t="s">
        <v>112</v>
      </c>
      <c r="E370" s="64" t="s">
        <v>1264</v>
      </c>
      <c r="F370" s="64" t="s">
        <v>1265</v>
      </c>
      <c r="G370" s="64" t="s">
        <v>1266</v>
      </c>
      <c r="H370" s="64" t="s">
        <v>1267</v>
      </c>
      <c r="I370" s="64" t="s">
        <v>19</v>
      </c>
      <c r="J370" s="64" t="s">
        <v>432</v>
      </c>
      <c r="K370" s="64" t="s">
        <v>21</v>
      </c>
      <c r="L370" s="64" t="s">
        <v>2518</v>
      </c>
    </row>
    <row r="371" spans="1:12" ht="15" thickTop="1" thickBot="1" x14ac:dyDescent="0.3">
      <c r="A371" s="64" t="s">
        <v>1240</v>
      </c>
      <c r="B371" s="64" t="s">
        <v>13</v>
      </c>
      <c r="C371" s="64">
        <v>1020814567</v>
      </c>
      <c r="D371" s="64" t="s">
        <v>192</v>
      </c>
      <c r="E371" s="64"/>
      <c r="F371" s="64" t="s">
        <v>255</v>
      </c>
      <c r="G371" s="64" t="s">
        <v>1158</v>
      </c>
      <c r="H371" s="64" t="s">
        <v>1268</v>
      </c>
      <c r="I371" s="64" t="s">
        <v>19</v>
      </c>
      <c r="J371" s="64" t="s">
        <v>432</v>
      </c>
      <c r="K371" s="64" t="s">
        <v>21</v>
      </c>
      <c r="L371" s="64" t="s">
        <v>2518</v>
      </c>
    </row>
    <row r="372" spans="1:12" ht="15" thickTop="1" thickBot="1" x14ac:dyDescent="0.3">
      <c r="A372" s="64" t="s">
        <v>1240</v>
      </c>
      <c r="B372" s="64" t="s">
        <v>13</v>
      </c>
      <c r="C372" s="64">
        <v>1018466964</v>
      </c>
      <c r="D372" s="64" t="s">
        <v>72</v>
      </c>
      <c r="E372" s="64" t="s">
        <v>22</v>
      </c>
      <c r="F372" s="64" t="s">
        <v>170</v>
      </c>
      <c r="G372" s="64" t="s">
        <v>1269</v>
      </c>
      <c r="H372" s="64" t="s">
        <v>1270</v>
      </c>
      <c r="I372" s="64" t="s">
        <v>19</v>
      </c>
      <c r="J372" s="64" t="s">
        <v>432</v>
      </c>
      <c r="K372" s="64" t="s">
        <v>21</v>
      </c>
      <c r="L372" s="64" t="s">
        <v>2518</v>
      </c>
    </row>
    <row r="373" spans="1:12" ht="15" thickTop="1" thickBot="1" x14ac:dyDescent="0.3">
      <c r="A373" s="64" t="s">
        <v>1240</v>
      </c>
      <c r="B373" s="64" t="s">
        <v>13</v>
      </c>
      <c r="C373" s="64">
        <v>1019114992</v>
      </c>
      <c r="D373" s="64" t="s">
        <v>182</v>
      </c>
      <c r="E373" s="64" t="s">
        <v>1271</v>
      </c>
      <c r="F373" s="64" t="s">
        <v>412</v>
      </c>
      <c r="G373" s="64" t="s">
        <v>52</v>
      </c>
      <c r="H373" s="64" t="s">
        <v>1272</v>
      </c>
      <c r="I373" s="64" t="s">
        <v>19</v>
      </c>
      <c r="J373" s="64" t="s">
        <v>432</v>
      </c>
      <c r="K373" s="64" t="s">
        <v>21</v>
      </c>
      <c r="L373" s="64" t="s">
        <v>2518</v>
      </c>
    </row>
    <row r="374" spans="1:12" ht="15" thickTop="1" thickBot="1" x14ac:dyDescent="0.3">
      <c r="A374" s="64" t="s">
        <v>1240</v>
      </c>
      <c r="B374" s="64" t="s">
        <v>155</v>
      </c>
      <c r="C374" s="64">
        <v>426156</v>
      </c>
      <c r="D374" s="64" t="s">
        <v>702</v>
      </c>
      <c r="E374" s="64" t="s">
        <v>513</v>
      </c>
      <c r="F374" s="64" t="s">
        <v>608</v>
      </c>
      <c r="G374" s="64" t="s">
        <v>689</v>
      </c>
      <c r="H374" s="64" t="s">
        <v>1273</v>
      </c>
      <c r="I374" s="64" t="s">
        <v>1274</v>
      </c>
      <c r="J374" s="64" t="s">
        <v>1275</v>
      </c>
      <c r="K374" s="64" t="s">
        <v>21</v>
      </c>
      <c r="L374" s="64" t="s">
        <v>2518</v>
      </c>
    </row>
    <row r="375" spans="1:12" ht="15" thickTop="1" thickBot="1" x14ac:dyDescent="0.3">
      <c r="A375" s="64" t="s">
        <v>1240</v>
      </c>
      <c r="B375" s="64" t="s">
        <v>13</v>
      </c>
      <c r="C375" s="64">
        <v>1015447716</v>
      </c>
      <c r="D375" s="64" t="s">
        <v>974</v>
      </c>
      <c r="E375" s="64" t="s">
        <v>546</v>
      </c>
      <c r="F375" s="64" t="s">
        <v>1276</v>
      </c>
      <c r="G375" s="64" t="s">
        <v>52</v>
      </c>
      <c r="H375" s="64" t="s">
        <v>1277</v>
      </c>
      <c r="I375" s="64" t="s">
        <v>49</v>
      </c>
      <c r="J375" s="64" t="s">
        <v>216</v>
      </c>
      <c r="K375" s="64" t="s">
        <v>373</v>
      </c>
      <c r="L375" s="68" t="s">
        <v>958</v>
      </c>
    </row>
    <row r="376" spans="1:12" ht="15" thickTop="1" thickBot="1" x14ac:dyDescent="0.3">
      <c r="A376" s="64" t="s">
        <v>1240</v>
      </c>
      <c r="B376" s="64" t="s">
        <v>13</v>
      </c>
      <c r="C376" s="64">
        <v>1088316982</v>
      </c>
      <c r="D376" s="64" t="s">
        <v>1278</v>
      </c>
      <c r="E376" s="64" t="s">
        <v>1279</v>
      </c>
      <c r="F376" s="64" t="s">
        <v>283</v>
      </c>
      <c r="G376" s="64" t="s">
        <v>1280</v>
      </c>
      <c r="H376" s="64" t="s">
        <v>1281</v>
      </c>
      <c r="I376" s="64" t="s">
        <v>49</v>
      </c>
      <c r="J376" s="64" t="s">
        <v>897</v>
      </c>
      <c r="K376" s="64" t="s">
        <v>21</v>
      </c>
      <c r="L376" s="68" t="s">
        <v>958</v>
      </c>
    </row>
    <row r="377" spans="1:12" ht="15" thickTop="1" thickBot="1" x14ac:dyDescent="0.3">
      <c r="A377" s="64" t="s">
        <v>1240</v>
      </c>
      <c r="B377" s="64" t="s">
        <v>13</v>
      </c>
      <c r="C377" s="64">
        <v>1072709680</v>
      </c>
      <c r="D377" s="64" t="s">
        <v>192</v>
      </c>
      <c r="E377" s="64"/>
      <c r="F377" s="64" t="s">
        <v>581</v>
      </c>
      <c r="G377" s="64" t="s">
        <v>200</v>
      </c>
      <c r="H377" s="64" t="s">
        <v>1282</v>
      </c>
      <c r="I377" s="64" t="s">
        <v>55</v>
      </c>
      <c r="J377" s="64" t="s">
        <v>691</v>
      </c>
      <c r="K377" s="64" t="s">
        <v>617</v>
      </c>
      <c r="L377" s="68" t="s">
        <v>958</v>
      </c>
    </row>
    <row r="378" spans="1:12" ht="15" thickTop="1" thickBot="1" x14ac:dyDescent="0.3">
      <c r="A378" s="64" t="s">
        <v>1240</v>
      </c>
      <c r="B378" s="64" t="s">
        <v>13</v>
      </c>
      <c r="C378" s="64">
        <v>1019129294</v>
      </c>
      <c r="D378" s="64" t="s">
        <v>402</v>
      </c>
      <c r="E378" s="64"/>
      <c r="F378" s="64" t="s">
        <v>1283</v>
      </c>
      <c r="G378" s="64" t="s">
        <v>1284</v>
      </c>
      <c r="H378" s="64" t="s">
        <v>1285</v>
      </c>
      <c r="I378" s="64" t="s">
        <v>55</v>
      </c>
      <c r="J378" s="68" t="s">
        <v>1500</v>
      </c>
      <c r="K378" s="64" t="s">
        <v>743</v>
      </c>
      <c r="L378" s="68" t="s">
        <v>958</v>
      </c>
    </row>
    <row r="379" spans="1:12" ht="15" thickTop="1" thickBot="1" x14ac:dyDescent="0.3">
      <c r="A379" s="64" t="s">
        <v>1240</v>
      </c>
      <c r="B379" s="64" t="s">
        <v>13</v>
      </c>
      <c r="C379" s="64">
        <v>1020813464</v>
      </c>
      <c r="D379" s="64" t="s">
        <v>543</v>
      </c>
      <c r="E379" s="64" t="s">
        <v>112</v>
      </c>
      <c r="F379" s="64" t="s">
        <v>259</v>
      </c>
      <c r="G379" s="64" t="s">
        <v>585</v>
      </c>
      <c r="H379" s="64" t="s">
        <v>1286</v>
      </c>
      <c r="I379" s="64" t="s">
        <v>55</v>
      </c>
      <c r="J379" s="64" t="s">
        <v>1287</v>
      </c>
      <c r="K379" s="64" t="s">
        <v>21</v>
      </c>
      <c r="L379" s="68" t="s">
        <v>958</v>
      </c>
    </row>
    <row r="380" spans="1:12" ht="15" thickTop="1" thickBot="1" x14ac:dyDescent="0.3">
      <c r="A380" s="64" t="s">
        <v>1240</v>
      </c>
      <c r="B380" s="64" t="s">
        <v>13</v>
      </c>
      <c r="C380" s="64">
        <v>1110559588</v>
      </c>
      <c r="D380" s="64" t="s">
        <v>182</v>
      </c>
      <c r="E380" s="64" t="s">
        <v>112</v>
      </c>
      <c r="F380" s="64" t="s">
        <v>1288</v>
      </c>
      <c r="G380" s="64" t="s">
        <v>1289</v>
      </c>
      <c r="H380" s="64" t="s">
        <v>1290</v>
      </c>
      <c r="I380" s="64" t="s">
        <v>55</v>
      </c>
      <c r="J380" s="64" t="s">
        <v>1287</v>
      </c>
      <c r="K380" s="64" t="s">
        <v>21</v>
      </c>
      <c r="L380" s="68" t="s">
        <v>958</v>
      </c>
    </row>
    <row r="381" spans="1:12" ht="15" thickTop="1" thickBot="1" x14ac:dyDescent="0.3">
      <c r="A381" s="64" t="s">
        <v>1240</v>
      </c>
      <c r="B381" s="64" t="s">
        <v>13</v>
      </c>
      <c r="C381" s="64">
        <v>1136884345</v>
      </c>
      <c r="D381" s="64" t="s">
        <v>66</v>
      </c>
      <c r="E381" s="64" t="s">
        <v>67</v>
      </c>
      <c r="F381" s="64" t="s">
        <v>1291</v>
      </c>
      <c r="G381" s="64" t="s">
        <v>60</v>
      </c>
      <c r="H381" s="64" t="s">
        <v>1292</v>
      </c>
      <c r="I381" s="64" t="s">
        <v>55</v>
      </c>
      <c r="J381" s="64" t="s">
        <v>1287</v>
      </c>
      <c r="K381" s="64" t="s">
        <v>21</v>
      </c>
      <c r="L381" s="68" t="s">
        <v>958</v>
      </c>
    </row>
    <row r="382" spans="1:12" ht="15" thickTop="1" thickBot="1" x14ac:dyDescent="0.3">
      <c r="A382" s="64" t="s">
        <v>1240</v>
      </c>
      <c r="B382" s="64" t="s">
        <v>13</v>
      </c>
      <c r="C382" s="64">
        <v>1026286441</v>
      </c>
      <c r="D382" s="64" t="s">
        <v>1293</v>
      </c>
      <c r="E382" s="64" t="s">
        <v>88</v>
      </c>
      <c r="F382" s="64" t="s">
        <v>370</v>
      </c>
      <c r="G382" s="64" t="s">
        <v>265</v>
      </c>
      <c r="H382" s="64" t="s">
        <v>1294</v>
      </c>
      <c r="I382" s="64" t="s">
        <v>19</v>
      </c>
      <c r="J382" s="64" t="s">
        <v>400</v>
      </c>
      <c r="K382" s="64" t="s">
        <v>27</v>
      </c>
      <c r="L382" s="64" t="s">
        <v>2518</v>
      </c>
    </row>
    <row r="383" spans="1:12" ht="15" thickTop="1" thickBot="1" x14ac:dyDescent="0.3">
      <c r="A383" s="64" t="s">
        <v>1240</v>
      </c>
      <c r="B383" s="64" t="s">
        <v>13</v>
      </c>
      <c r="C383" s="64">
        <v>1032460984</v>
      </c>
      <c r="D383" s="64" t="s">
        <v>693</v>
      </c>
      <c r="E383" s="64" t="s">
        <v>178</v>
      </c>
      <c r="F383" s="64" t="s">
        <v>17</v>
      </c>
      <c r="G383" s="64" t="s">
        <v>463</v>
      </c>
      <c r="H383" s="64" t="s">
        <v>1295</v>
      </c>
      <c r="I383" s="64" t="s">
        <v>19</v>
      </c>
      <c r="J383" s="64" t="s">
        <v>400</v>
      </c>
      <c r="K383" s="64" t="s">
        <v>27</v>
      </c>
      <c r="L383" s="64" t="s">
        <v>2518</v>
      </c>
    </row>
    <row r="384" spans="1:12" ht="15" thickTop="1" thickBot="1" x14ac:dyDescent="0.3">
      <c r="A384" s="64" t="s">
        <v>1240</v>
      </c>
      <c r="B384" s="64" t="s">
        <v>13</v>
      </c>
      <c r="C384" s="64">
        <v>1022418829</v>
      </c>
      <c r="D384" s="64" t="s">
        <v>281</v>
      </c>
      <c r="E384" s="64" t="s">
        <v>30</v>
      </c>
      <c r="F384" s="64" t="s">
        <v>344</v>
      </c>
      <c r="G384" s="64" t="s">
        <v>1296</v>
      </c>
      <c r="H384" s="64" t="s">
        <v>1297</v>
      </c>
      <c r="I384" s="64" t="s">
        <v>19</v>
      </c>
      <c r="J384" s="64" t="s">
        <v>1298</v>
      </c>
      <c r="K384" s="68" t="s">
        <v>435</v>
      </c>
      <c r="L384" s="68" t="s">
        <v>958</v>
      </c>
    </row>
    <row r="385" spans="1:12" ht="15" thickTop="1" thickBot="1" x14ac:dyDescent="0.3">
      <c r="A385" s="64" t="s">
        <v>1240</v>
      </c>
      <c r="B385" s="64" t="s">
        <v>13</v>
      </c>
      <c r="C385" s="64">
        <v>1016089225</v>
      </c>
      <c r="D385" s="64" t="s">
        <v>1299</v>
      </c>
      <c r="E385" s="64" t="s">
        <v>73</v>
      </c>
      <c r="F385" s="64" t="s">
        <v>1178</v>
      </c>
      <c r="G385" s="64" t="s">
        <v>1300</v>
      </c>
      <c r="H385" s="64" t="s">
        <v>1301</v>
      </c>
      <c r="I385" s="64" t="s">
        <v>19</v>
      </c>
      <c r="J385" s="64" t="s">
        <v>1298</v>
      </c>
      <c r="K385" s="64" t="s">
        <v>1194</v>
      </c>
      <c r="L385" s="68" t="s">
        <v>958</v>
      </c>
    </row>
    <row r="386" spans="1:12" ht="15" thickTop="1" thickBot="1" x14ac:dyDescent="0.3">
      <c r="A386" s="64" t="s">
        <v>1240</v>
      </c>
      <c r="B386" s="64" t="s">
        <v>13</v>
      </c>
      <c r="C386" s="64">
        <v>1122651185</v>
      </c>
      <c r="D386" s="64" t="s">
        <v>1302</v>
      </c>
      <c r="E386" s="64" t="s">
        <v>1303</v>
      </c>
      <c r="F386" s="64" t="s">
        <v>881</v>
      </c>
      <c r="G386" s="64" t="s">
        <v>1304</v>
      </c>
      <c r="H386" s="64" t="s">
        <v>1305</v>
      </c>
      <c r="I386" s="64" t="s">
        <v>19</v>
      </c>
      <c r="J386" s="64" t="s">
        <v>400</v>
      </c>
      <c r="K386" s="64" t="s">
        <v>414</v>
      </c>
      <c r="L386" s="68" t="s">
        <v>958</v>
      </c>
    </row>
    <row r="387" spans="1:12" ht="15" thickTop="1" thickBot="1" x14ac:dyDescent="0.3">
      <c r="A387" s="64" t="s">
        <v>1240</v>
      </c>
      <c r="B387" s="64" t="s">
        <v>13</v>
      </c>
      <c r="C387" s="64">
        <v>1076624753</v>
      </c>
      <c r="D387" s="64" t="s">
        <v>73</v>
      </c>
      <c r="E387" s="64" t="s">
        <v>1185</v>
      </c>
      <c r="F387" s="64" t="s">
        <v>1306</v>
      </c>
      <c r="G387" s="64" t="s">
        <v>1307</v>
      </c>
      <c r="H387" s="64" t="s">
        <v>1308</v>
      </c>
      <c r="I387" s="64" t="s">
        <v>19</v>
      </c>
      <c r="J387" s="64" t="s">
        <v>400</v>
      </c>
      <c r="K387" s="64" t="s">
        <v>414</v>
      </c>
      <c r="L387" s="68" t="s">
        <v>958</v>
      </c>
    </row>
    <row r="388" spans="1:12" ht="15" thickTop="1" thickBot="1" x14ac:dyDescent="0.3">
      <c r="A388" s="64" t="s">
        <v>1240</v>
      </c>
      <c r="B388" s="64" t="s">
        <v>13</v>
      </c>
      <c r="C388" s="64">
        <v>1233892076</v>
      </c>
      <c r="D388" s="64" t="s">
        <v>1309</v>
      </c>
      <c r="E388" s="64" t="s">
        <v>14</v>
      </c>
      <c r="F388" s="64" t="s">
        <v>599</v>
      </c>
      <c r="G388" s="64" t="s">
        <v>1310</v>
      </c>
      <c r="H388" s="64" t="s">
        <v>1311</v>
      </c>
      <c r="I388" s="64" t="s">
        <v>19</v>
      </c>
      <c r="J388" s="64" t="s">
        <v>1312</v>
      </c>
      <c r="K388" s="64" t="s">
        <v>743</v>
      </c>
      <c r="L388" s="68" t="s">
        <v>958</v>
      </c>
    </row>
    <row r="389" spans="1:12" ht="15" thickTop="1" thickBot="1" x14ac:dyDescent="0.3">
      <c r="A389" s="64" t="s">
        <v>1240</v>
      </c>
      <c r="B389" s="64" t="s">
        <v>13</v>
      </c>
      <c r="C389" s="64">
        <v>1018482345</v>
      </c>
      <c r="D389" s="64" t="s">
        <v>1313</v>
      </c>
      <c r="E389" s="64" t="s">
        <v>667</v>
      </c>
      <c r="F389" s="64" t="s">
        <v>361</v>
      </c>
      <c r="G389" s="64" t="s">
        <v>52</v>
      </c>
      <c r="H389" s="64" t="s">
        <v>1314</v>
      </c>
      <c r="I389" s="64" t="s">
        <v>19</v>
      </c>
      <c r="J389" s="64" t="s">
        <v>793</v>
      </c>
      <c r="K389" s="64" t="s">
        <v>1315</v>
      </c>
      <c r="L389" s="68" t="s">
        <v>958</v>
      </c>
    </row>
    <row r="390" spans="1:12" ht="15" thickTop="1" thickBot="1" x14ac:dyDescent="0.3">
      <c r="A390" s="64" t="s">
        <v>1240</v>
      </c>
      <c r="B390" s="64" t="s">
        <v>13</v>
      </c>
      <c r="C390" s="64">
        <v>1057596789</v>
      </c>
      <c r="D390" s="64" t="s">
        <v>1316</v>
      </c>
      <c r="E390" s="64" t="s">
        <v>226</v>
      </c>
      <c r="F390" s="64" t="s">
        <v>628</v>
      </c>
      <c r="G390" s="64" t="s">
        <v>288</v>
      </c>
      <c r="H390" s="64" t="s">
        <v>1317</v>
      </c>
      <c r="I390" s="64" t="s">
        <v>19</v>
      </c>
      <c r="J390" s="64" t="s">
        <v>20</v>
      </c>
      <c r="K390" s="64" t="s">
        <v>1315</v>
      </c>
      <c r="L390" s="68" t="s">
        <v>958</v>
      </c>
    </row>
    <row r="391" spans="1:12" ht="15" thickTop="1" thickBot="1" x14ac:dyDescent="0.3">
      <c r="A391" s="64" t="s">
        <v>1240</v>
      </c>
      <c r="B391" s="64" t="s">
        <v>13</v>
      </c>
      <c r="C391" s="64">
        <v>1014256721</v>
      </c>
      <c r="D391" s="64" t="s">
        <v>112</v>
      </c>
      <c r="E391" s="64" t="s">
        <v>88</v>
      </c>
      <c r="F391" s="64" t="s">
        <v>1318</v>
      </c>
      <c r="G391" s="64" t="s">
        <v>1319</v>
      </c>
      <c r="H391" s="64" t="s">
        <v>1320</v>
      </c>
      <c r="I391" s="64" t="s">
        <v>19</v>
      </c>
      <c r="J391" s="64" t="s">
        <v>1321</v>
      </c>
      <c r="K391" s="64" t="s">
        <v>743</v>
      </c>
      <c r="L391" s="68" t="s">
        <v>958</v>
      </c>
    </row>
    <row r="392" spans="1:12" ht="15" thickTop="1" thickBot="1" x14ac:dyDescent="0.3">
      <c r="A392" s="64" t="s">
        <v>1240</v>
      </c>
      <c r="B392" s="64" t="s">
        <v>13</v>
      </c>
      <c r="C392" s="64">
        <v>1015468764</v>
      </c>
      <c r="D392" s="64" t="s">
        <v>749</v>
      </c>
      <c r="E392" s="64" t="s">
        <v>411</v>
      </c>
      <c r="F392" s="64" t="s">
        <v>17</v>
      </c>
      <c r="G392" s="64" t="s">
        <v>452</v>
      </c>
      <c r="H392" s="64" t="s">
        <v>1322</v>
      </c>
      <c r="I392" s="64" t="s">
        <v>19</v>
      </c>
      <c r="J392" s="64" t="s">
        <v>1312</v>
      </c>
      <c r="K392" s="64" t="s">
        <v>743</v>
      </c>
      <c r="L392" s="68" t="s">
        <v>958</v>
      </c>
    </row>
    <row r="393" spans="1:12" ht="15" thickTop="1" thickBot="1" x14ac:dyDescent="0.3">
      <c r="A393" s="64" t="s">
        <v>1240</v>
      </c>
      <c r="B393" s="64" t="s">
        <v>13</v>
      </c>
      <c r="C393" s="64">
        <v>1020781657</v>
      </c>
      <c r="D393" s="64" t="s">
        <v>1323</v>
      </c>
      <c r="E393" s="64"/>
      <c r="F393" s="64" t="s">
        <v>1324</v>
      </c>
      <c r="G393" s="64" t="s">
        <v>1325</v>
      </c>
      <c r="H393" s="64" t="s">
        <v>1326</v>
      </c>
      <c r="I393" s="64" t="s">
        <v>19</v>
      </c>
      <c r="J393" s="64" t="s">
        <v>1298</v>
      </c>
      <c r="K393" s="64" t="s">
        <v>27</v>
      </c>
      <c r="L393" s="64" t="s">
        <v>2518</v>
      </c>
    </row>
    <row r="394" spans="1:12" ht="15" thickTop="1" thickBot="1" x14ac:dyDescent="0.3">
      <c r="A394" s="64" t="s">
        <v>1240</v>
      </c>
      <c r="B394" s="64" t="s">
        <v>13</v>
      </c>
      <c r="C394" s="64">
        <v>1019095509</v>
      </c>
      <c r="D394" s="64" t="s">
        <v>818</v>
      </c>
      <c r="E394" s="64" t="s">
        <v>1327</v>
      </c>
      <c r="F394" s="64" t="s">
        <v>416</v>
      </c>
      <c r="G394" s="64" t="s">
        <v>126</v>
      </c>
      <c r="H394" s="64" t="s">
        <v>1328</v>
      </c>
      <c r="I394" s="64" t="s">
        <v>19</v>
      </c>
      <c r="J394" s="64" t="s">
        <v>1298</v>
      </c>
      <c r="K394" s="64" t="s">
        <v>27</v>
      </c>
      <c r="L394" s="64" t="s">
        <v>2518</v>
      </c>
    </row>
    <row r="395" spans="1:12" ht="15" thickTop="1" thickBot="1" x14ac:dyDescent="0.3">
      <c r="A395" s="64" t="s">
        <v>1240</v>
      </c>
      <c r="B395" s="64" t="s">
        <v>13</v>
      </c>
      <c r="C395" s="64">
        <v>1020796530</v>
      </c>
      <c r="D395" s="64" t="s">
        <v>749</v>
      </c>
      <c r="E395" s="64" t="s">
        <v>117</v>
      </c>
      <c r="F395" s="64" t="s">
        <v>136</v>
      </c>
      <c r="G395" s="64" t="s">
        <v>1329</v>
      </c>
      <c r="H395" s="64" t="s">
        <v>1330</v>
      </c>
      <c r="I395" s="64" t="s">
        <v>19</v>
      </c>
      <c r="J395" s="64" t="s">
        <v>1298</v>
      </c>
      <c r="K395" s="64" t="s">
        <v>27</v>
      </c>
      <c r="L395" s="64" t="s">
        <v>2518</v>
      </c>
    </row>
    <row r="396" spans="1:12" ht="15" thickTop="1" thickBot="1" x14ac:dyDescent="0.3">
      <c r="A396" s="64" t="s">
        <v>1240</v>
      </c>
      <c r="B396" s="64" t="s">
        <v>13</v>
      </c>
      <c r="C396" s="64">
        <v>1032490934</v>
      </c>
      <c r="D396" s="64" t="s">
        <v>72</v>
      </c>
      <c r="E396" s="64" t="s">
        <v>192</v>
      </c>
      <c r="F396" s="64" t="s">
        <v>1331</v>
      </c>
      <c r="G396" s="64" t="s">
        <v>1332</v>
      </c>
      <c r="H396" s="64" t="s">
        <v>1333</v>
      </c>
      <c r="I396" s="64" t="s">
        <v>354</v>
      </c>
      <c r="J396" s="64" t="s">
        <v>1334</v>
      </c>
      <c r="K396" s="64" t="s">
        <v>617</v>
      </c>
      <c r="L396" s="68" t="s">
        <v>958</v>
      </c>
    </row>
    <row r="397" spans="1:12" ht="15" thickTop="1" thickBot="1" x14ac:dyDescent="0.3">
      <c r="A397" s="64" t="s">
        <v>1240</v>
      </c>
      <c r="B397" s="64" t="s">
        <v>13</v>
      </c>
      <c r="C397" s="64">
        <v>1020759129</v>
      </c>
      <c r="D397" s="64" t="s">
        <v>411</v>
      </c>
      <c r="E397" s="64"/>
      <c r="F397" s="64" t="s">
        <v>651</v>
      </c>
      <c r="G397" s="64" t="s">
        <v>1061</v>
      </c>
      <c r="H397" s="64" t="s">
        <v>1062</v>
      </c>
      <c r="I397" s="64" t="s">
        <v>19</v>
      </c>
      <c r="J397" s="64" t="s">
        <v>1063</v>
      </c>
      <c r="K397" s="64" t="s">
        <v>957</v>
      </c>
      <c r="L397" s="68" t="s">
        <v>958</v>
      </c>
    </row>
    <row r="398" spans="1:12" ht="15" thickTop="1" thickBot="1" x14ac:dyDescent="0.3">
      <c r="A398" s="64" t="s">
        <v>1240</v>
      </c>
      <c r="B398" s="64" t="s">
        <v>13</v>
      </c>
      <c r="C398" s="64">
        <v>1022384684</v>
      </c>
      <c r="D398" s="64" t="s">
        <v>1236</v>
      </c>
      <c r="E398" s="64" t="s">
        <v>1051</v>
      </c>
      <c r="F398" s="64" t="s">
        <v>651</v>
      </c>
      <c r="G398" s="64" t="s">
        <v>23</v>
      </c>
      <c r="H398" s="64" t="s">
        <v>1335</v>
      </c>
      <c r="I398" s="64" t="s">
        <v>133</v>
      </c>
      <c r="J398" s="64" t="s">
        <v>1336</v>
      </c>
      <c r="K398" s="64" t="s">
        <v>426</v>
      </c>
      <c r="L398" s="68" t="s">
        <v>958</v>
      </c>
    </row>
    <row r="399" spans="1:12" ht="15" thickTop="1" thickBot="1" x14ac:dyDescent="0.3">
      <c r="A399" s="64" t="s">
        <v>1240</v>
      </c>
      <c r="B399" s="64" t="s">
        <v>13</v>
      </c>
      <c r="C399" s="64">
        <v>1020785563</v>
      </c>
      <c r="D399" s="64" t="s">
        <v>465</v>
      </c>
      <c r="E399" s="64" t="s">
        <v>14</v>
      </c>
      <c r="F399" s="64" t="s">
        <v>1338</v>
      </c>
      <c r="G399" s="64" t="s">
        <v>1339</v>
      </c>
      <c r="H399" s="64" t="s">
        <v>1340</v>
      </c>
      <c r="I399" s="64" t="s">
        <v>85</v>
      </c>
      <c r="J399" s="64" t="s">
        <v>425</v>
      </c>
      <c r="K399" s="64" t="s">
        <v>426</v>
      </c>
      <c r="L399" s="68" t="s">
        <v>958</v>
      </c>
    </row>
    <row r="400" spans="1:12" ht="15" thickTop="1" thickBot="1" x14ac:dyDescent="0.3">
      <c r="A400" s="64" t="s">
        <v>1240</v>
      </c>
      <c r="B400" s="64" t="s">
        <v>13</v>
      </c>
      <c r="C400" s="64">
        <v>1014269898</v>
      </c>
      <c r="D400" s="64" t="s">
        <v>1141</v>
      </c>
      <c r="E400" s="64" t="s">
        <v>1241</v>
      </c>
      <c r="F400" s="64" t="s">
        <v>590</v>
      </c>
      <c r="G400" s="64" t="s">
        <v>795</v>
      </c>
      <c r="H400" s="64" t="s">
        <v>1341</v>
      </c>
      <c r="I400" s="64" t="s">
        <v>85</v>
      </c>
      <c r="J400" s="64" t="s">
        <v>425</v>
      </c>
      <c r="K400" s="64" t="s">
        <v>426</v>
      </c>
      <c r="L400" s="68" t="s">
        <v>958</v>
      </c>
    </row>
    <row r="401" spans="1:12" ht="15" thickTop="1" thickBot="1" x14ac:dyDescent="0.3">
      <c r="A401" s="64" t="s">
        <v>1240</v>
      </c>
      <c r="B401" s="64" t="s">
        <v>13</v>
      </c>
      <c r="C401" s="64">
        <v>1032476706</v>
      </c>
      <c r="D401" s="64" t="s">
        <v>1342</v>
      </c>
      <c r="E401" s="64" t="s">
        <v>731</v>
      </c>
      <c r="F401" s="64" t="s">
        <v>1005</v>
      </c>
      <c r="G401" s="64" t="s">
        <v>1343</v>
      </c>
      <c r="H401" s="64" t="s">
        <v>1344</v>
      </c>
      <c r="I401" s="67" t="s">
        <v>34</v>
      </c>
      <c r="J401" s="64" t="s">
        <v>844</v>
      </c>
      <c r="K401" s="64" t="s">
        <v>845</v>
      </c>
      <c r="L401" s="64" t="s">
        <v>2518</v>
      </c>
    </row>
    <row r="402" spans="1:12" ht="15" thickTop="1" thickBot="1" x14ac:dyDescent="0.3">
      <c r="A402" s="64" t="s">
        <v>1240</v>
      </c>
      <c r="B402" s="64" t="s">
        <v>13</v>
      </c>
      <c r="C402" s="64">
        <v>1072706664</v>
      </c>
      <c r="D402" s="64" t="s">
        <v>102</v>
      </c>
      <c r="E402" s="64" t="s">
        <v>1345</v>
      </c>
      <c r="F402" s="64" t="s">
        <v>152</v>
      </c>
      <c r="G402" s="64" t="s">
        <v>416</v>
      </c>
      <c r="H402" s="64" t="s">
        <v>1346</v>
      </c>
      <c r="I402" s="67" t="s">
        <v>34</v>
      </c>
      <c r="J402" s="64" t="s">
        <v>844</v>
      </c>
      <c r="K402" s="64" t="s">
        <v>845</v>
      </c>
      <c r="L402" s="64" t="s">
        <v>2518</v>
      </c>
    </row>
    <row r="403" spans="1:12" ht="15" thickTop="1" thickBot="1" x14ac:dyDescent="0.3">
      <c r="A403" s="64" t="s">
        <v>1240</v>
      </c>
      <c r="B403" s="64" t="s">
        <v>13</v>
      </c>
      <c r="C403" s="64">
        <v>1014276558</v>
      </c>
      <c r="D403" s="64" t="s">
        <v>560</v>
      </c>
      <c r="E403" s="64" t="s">
        <v>1347</v>
      </c>
      <c r="F403" s="64" t="s">
        <v>24</v>
      </c>
      <c r="G403" s="64" t="s">
        <v>721</v>
      </c>
      <c r="H403" s="64" t="s">
        <v>1348</v>
      </c>
      <c r="I403" s="64" t="s">
        <v>19</v>
      </c>
      <c r="J403" s="64" t="s">
        <v>1298</v>
      </c>
      <c r="K403" s="64" t="s">
        <v>373</v>
      </c>
      <c r="L403" s="68" t="s">
        <v>958</v>
      </c>
    </row>
    <row r="404" spans="1:12" ht="15" thickTop="1" thickBot="1" x14ac:dyDescent="0.3">
      <c r="A404" s="64" t="s">
        <v>1240</v>
      </c>
      <c r="B404" s="64" t="s">
        <v>13</v>
      </c>
      <c r="C404" s="64">
        <v>1014267784</v>
      </c>
      <c r="D404" s="64" t="s">
        <v>112</v>
      </c>
      <c r="E404" s="64" t="s">
        <v>88</v>
      </c>
      <c r="F404" s="64" t="s">
        <v>1350</v>
      </c>
      <c r="G404" s="64" t="s">
        <v>510</v>
      </c>
      <c r="H404" s="64" t="s">
        <v>1351</v>
      </c>
      <c r="I404" s="67" t="s">
        <v>34</v>
      </c>
      <c r="J404" s="64" t="s">
        <v>1352</v>
      </c>
      <c r="K404" s="64" t="s">
        <v>743</v>
      </c>
      <c r="L404" s="68" t="s">
        <v>958</v>
      </c>
    </row>
    <row r="405" spans="1:12" ht="15" thickTop="1" thickBot="1" x14ac:dyDescent="0.3">
      <c r="A405" s="64" t="s">
        <v>1240</v>
      </c>
      <c r="B405" s="64" t="s">
        <v>13</v>
      </c>
      <c r="C405" s="64">
        <v>1026586344</v>
      </c>
      <c r="D405" s="64" t="s">
        <v>197</v>
      </c>
      <c r="E405" s="64" t="s">
        <v>584</v>
      </c>
      <c r="F405" s="64" t="s">
        <v>1158</v>
      </c>
      <c r="G405" s="64" t="s">
        <v>757</v>
      </c>
      <c r="H405" s="64" t="s">
        <v>1182</v>
      </c>
      <c r="I405" s="64" t="s">
        <v>19</v>
      </c>
      <c r="J405" s="64" t="s">
        <v>400</v>
      </c>
      <c r="K405" s="64" t="s">
        <v>414</v>
      </c>
      <c r="L405" s="68" t="s">
        <v>958</v>
      </c>
    </row>
    <row r="406" spans="1:12" ht="15" thickTop="1" thickBot="1" x14ac:dyDescent="0.3">
      <c r="A406" s="64" t="s">
        <v>1240</v>
      </c>
      <c r="B406" s="64" t="s">
        <v>13</v>
      </c>
      <c r="C406" s="64">
        <v>1013652923</v>
      </c>
      <c r="D406" s="64" t="s">
        <v>1013</v>
      </c>
      <c r="E406" s="64" t="s">
        <v>1033</v>
      </c>
      <c r="F406" s="64" t="s">
        <v>1353</v>
      </c>
      <c r="G406" s="64"/>
      <c r="H406" s="64" t="s">
        <v>1354</v>
      </c>
      <c r="I406" s="64" t="s">
        <v>19</v>
      </c>
      <c r="J406" s="64" t="s">
        <v>400</v>
      </c>
      <c r="K406" s="64" t="s">
        <v>414</v>
      </c>
      <c r="L406" s="68" t="s">
        <v>958</v>
      </c>
    </row>
    <row r="407" spans="1:12" ht="15" thickTop="1" thickBot="1" x14ac:dyDescent="0.3">
      <c r="A407" s="64" t="s">
        <v>1240</v>
      </c>
      <c r="B407" s="64" t="s">
        <v>13</v>
      </c>
      <c r="C407" s="64">
        <v>1020823273</v>
      </c>
      <c r="D407" s="64" t="s">
        <v>1355</v>
      </c>
      <c r="E407" s="64"/>
      <c r="F407" s="64" t="s">
        <v>628</v>
      </c>
      <c r="G407" s="64" t="s">
        <v>462</v>
      </c>
      <c r="H407" s="64" t="s">
        <v>1356</v>
      </c>
      <c r="I407" s="64" t="s">
        <v>19</v>
      </c>
      <c r="J407" s="64" t="s">
        <v>400</v>
      </c>
      <c r="K407" s="64" t="s">
        <v>414</v>
      </c>
      <c r="L407" s="68" t="s">
        <v>958</v>
      </c>
    </row>
    <row r="408" spans="1:12" ht="15" thickTop="1" thickBot="1" x14ac:dyDescent="0.3">
      <c r="A408" s="64" t="s">
        <v>1240</v>
      </c>
      <c r="B408" s="64" t="s">
        <v>13</v>
      </c>
      <c r="C408" s="64">
        <v>1026293711</v>
      </c>
      <c r="D408" s="64" t="s">
        <v>1357</v>
      </c>
      <c r="E408" s="64"/>
      <c r="F408" s="64" t="s">
        <v>1358</v>
      </c>
      <c r="G408" s="64" t="s">
        <v>148</v>
      </c>
      <c r="H408" s="64" t="s">
        <v>1359</v>
      </c>
      <c r="I408" s="67" t="s">
        <v>34</v>
      </c>
      <c r="J408" s="64" t="s">
        <v>826</v>
      </c>
      <c r="K408" s="64" t="s">
        <v>794</v>
      </c>
      <c r="L408" s="68" t="s">
        <v>958</v>
      </c>
    </row>
    <row r="409" spans="1:12" ht="15" thickTop="1" thickBot="1" x14ac:dyDescent="0.3">
      <c r="A409" s="64" t="s">
        <v>1240</v>
      </c>
      <c r="B409" s="64" t="s">
        <v>13</v>
      </c>
      <c r="C409" s="64">
        <v>1020810227</v>
      </c>
      <c r="D409" s="64" t="s">
        <v>66</v>
      </c>
      <c r="E409" s="64" t="s">
        <v>67</v>
      </c>
      <c r="F409" s="64" t="s">
        <v>544</v>
      </c>
      <c r="G409" s="64" t="s">
        <v>838</v>
      </c>
      <c r="H409" s="64" t="s">
        <v>1360</v>
      </c>
      <c r="I409" s="67" t="s">
        <v>34</v>
      </c>
      <c r="J409" s="64" t="s">
        <v>826</v>
      </c>
      <c r="K409" s="64" t="s">
        <v>794</v>
      </c>
      <c r="L409" s="68" t="s">
        <v>958</v>
      </c>
    </row>
    <row r="410" spans="1:12" ht="15" thickTop="1" thickBot="1" x14ac:dyDescent="0.3">
      <c r="A410" s="64" t="s">
        <v>1240</v>
      </c>
      <c r="B410" s="64" t="s">
        <v>13</v>
      </c>
      <c r="C410" s="64">
        <v>1126787042</v>
      </c>
      <c r="D410" s="64" t="s">
        <v>1145</v>
      </c>
      <c r="E410" s="64" t="s">
        <v>116</v>
      </c>
      <c r="F410" s="64" t="s">
        <v>1175</v>
      </c>
      <c r="G410" s="64" t="s">
        <v>31</v>
      </c>
      <c r="H410" s="71" t="s">
        <v>1176</v>
      </c>
      <c r="I410" s="64" t="s">
        <v>19</v>
      </c>
      <c r="J410" s="64" t="s">
        <v>400</v>
      </c>
      <c r="K410" s="64" t="s">
        <v>414</v>
      </c>
      <c r="L410" s="68" t="s">
        <v>958</v>
      </c>
    </row>
    <row r="411" spans="1:12" ht="15" thickTop="1" thickBot="1" x14ac:dyDescent="0.3">
      <c r="A411" s="64" t="s">
        <v>1240</v>
      </c>
      <c r="B411" s="64" t="s">
        <v>13</v>
      </c>
      <c r="C411" s="64">
        <v>1113665769</v>
      </c>
      <c r="D411" s="64" t="s">
        <v>1111</v>
      </c>
      <c r="E411" s="64" t="s">
        <v>396</v>
      </c>
      <c r="F411" s="64" t="s">
        <v>1112</v>
      </c>
      <c r="G411" s="64" t="s">
        <v>359</v>
      </c>
      <c r="H411" s="65" t="s">
        <v>1113</v>
      </c>
      <c r="I411" s="64" t="s">
        <v>55</v>
      </c>
      <c r="J411" s="64" t="s">
        <v>691</v>
      </c>
      <c r="K411" s="68" t="s">
        <v>435</v>
      </c>
      <c r="L411" s="68" t="s">
        <v>958</v>
      </c>
    </row>
    <row r="412" spans="1:12" ht="15" thickTop="1" thickBot="1" x14ac:dyDescent="0.3">
      <c r="A412" s="64" t="s">
        <v>1240</v>
      </c>
      <c r="B412" s="64" t="s">
        <v>13</v>
      </c>
      <c r="C412" s="64">
        <v>1125779045</v>
      </c>
      <c r="D412" s="64" t="s">
        <v>1361</v>
      </c>
      <c r="E412" s="64" t="s">
        <v>117</v>
      </c>
      <c r="F412" s="64" t="s">
        <v>751</v>
      </c>
      <c r="G412" s="64" t="s">
        <v>1362</v>
      </c>
      <c r="H412" s="65" t="s">
        <v>1363</v>
      </c>
      <c r="I412" s="67" t="s">
        <v>202</v>
      </c>
      <c r="J412" s="64" t="s">
        <v>203</v>
      </c>
      <c r="K412" s="64" t="s">
        <v>21</v>
      </c>
      <c r="L412" s="64" t="s">
        <v>2518</v>
      </c>
    </row>
    <row r="413" spans="1:12" ht="15" thickTop="1" thickBot="1" x14ac:dyDescent="0.3">
      <c r="A413" s="64" t="s">
        <v>1240</v>
      </c>
      <c r="B413" s="64" t="s">
        <v>155</v>
      </c>
      <c r="C413" s="64">
        <v>517338</v>
      </c>
      <c r="D413" s="64" t="s">
        <v>1364</v>
      </c>
      <c r="E413" s="64" t="s">
        <v>1365</v>
      </c>
      <c r="F413" s="64" t="s">
        <v>59</v>
      </c>
      <c r="G413" s="64" t="s">
        <v>147</v>
      </c>
      <c r="H413" s="64" t="s">
        <v>1366</v>
      </c>
      <c r="I413" s="64" t="s">
        <v>418</v>
      </c>
      <c r="J413" s="64" t="s">
        <v>419</v>
      </c>
      <c r="K413" s="64" t="s">
        <v>879</v>
      </c>
      <c r="L413" s="64" t="s">
        <v>2518</v>
      </c>
    </row>
    <row r="414" spans="1:12" ht="15" thickTop="1" thickBot="1" x14ac:dyDescent="0.3">
      <c r="A414" s="64" t="s">
        <v>1240</v>
      </c>
      <c r="B414" s="64" t="s">
        <v>13</v>
      </c>
      <c r="C414" s="64">
        <v>1053806762</v>
      </c>
      <c r="D414" s="64" t="s">
        <v>1168</v>
      </c>
      <c r="E414" s="64" t="s">
        <v>731</v>
      </c>
      <c r="F414" s="64" t="s">
        <v>476</v>
      </c>
      <c r="G414" s="64" t="s">
        <v>1368</v>
      </c>
      <c r="H414" s="64" t="s">
        <v>1369</v>
      </c>
      <c r="I414" s="64" t="s">
        <v>19</v>
      </c>
      <c r="J414" s="64" t="s">
        <v>1370</v>
      </c>
      <c r="K414" s="64" t="s">
        <v>1371</v>
      </c>
      <c r="L414" s="64" t="s">
        <v>2518</v>
      </c>
    </row>
    <row r="415" spans="1:12" ht="15" thickTop="1" thickBot="1" x14ac:dyDescent="0.3">
      <c r="A415" s="64" t="s">
        <v>1372</v>
      </c>
      <c r="B415" s="64" t="s">
        <v>13</v>
      </c>
      <c r="C415" s="64">
        <v>1018419825</v>
      </c>
      <c r="D415" s="64" t="s">
        <v>411</v>
      </c>
      <c r="E415" s="64"/>
      <c r="F415" s="64" t="s">
        <v>1373</v>
      </c>
      <c r="G415" s="64" t="s">
        <v>340</v>
      </c>
      <c r="H415" s="74" t="s">
        <v>1374</v>
      </c>
      <c r="I415" s="64" t="s">
        <v>49</v>
      </c>
      <c r="J415" s="64" t="s">
        <v>1375</v>
      </c>
      <c r="K415" s="64" t="s">
        <v>1097</v>
      </c>
      <c r="L415" s="64" t="s">
        <v>2518</v>
      </c>
    </row>
    <row r="416" spans="1:12" ht="15" thickTop="1" thickBot="1" x14ac:dyDescent="0.3">
      <c r="A416" s="64" t="s">
        <v>1372</v>
      </c>
      <c r="B416" s="64" t="s">
        <v>13</v>
      </c>
      <c r="C416" s="64">
        <v>1019059515</v>
      </c>
      <c r="D416" s="64" t="s">
        <v>1376</v>
      </c>
      <c r="E416" s="64" t="s">
        <v>112</v>
      </c>
      <c r="F416" s="64" t="s">
        <v>99</v>
      </c>
      <c r="G416" s="64" t="s">
        <v>136</v>
      </c>
      <c r="H416" s="74" t="s">
        <v>1377</v>
      </c>
      <c r="I416" s="64" t="s">
        <v>855</v>
      </c>
      <c r="J416" s="64" t="s">
        <v>1379</v>
      </c>
      <c r="K416" s="64" t="s">
        <v>27</v>
      </c>
      <c r="L416" s="64" t="s">
        <v>2518</v>
      </c>
    </row>
    <row r="417" spans="1:12" ht="15" thickTop="1" thickBot="1" x14ac:dyDescent="0.3">
      <c r="A417" s="64" t="s">
        <v>1372</v>
      </c>
      <c r="B417" s="64" t="s">
        <v>13</v>
      </c>
      <c r="C417" s="64">
        <v>1020733061</v>
      </c>
      <c r="D417" s="64" t="s">
        <v>22</v>
      </c>
      <c r="E417" s="64"/>
      <c r="F417" s="64" t="s">
        <v>52</v>
      </c>
      <c r="G417" s="64" t="s">
        <v>1093</v>
      </c>
      <c r="H417" s="74" t="s">
        <v>1380</v>
      </c>
      <c r="I417" s="64" t="s">
        <v>19</v>
      </c>
      <c r="J417" s="64" t="s">
        <v>1382</v>
      </c>
      <c r="K417" s="64" t="s">
        <v>1097</v>
      </c>
      <c r="L417" s="64" t="s">
        <v>2518</v>
      </c>
    </row>
    <row r="418" spans="1:12" ht="15" thickTop="1" thickBot="1" x14ac:dyDescent="0.3">
      <c r="A418" s="64" t="s">
        <v>1372</v>
      </c>
      <c r="B418" s="64" t="s">
        <v>13</v>
      </c>
      <c r="C418" s="64">
        <v>1020756152</v>
      </c>
      <c r="D418" s="64" t="s">
        <v>1383</v>
      </c>
      <c r="E418" s="64"/>
      <c r="F418" s="64" t="s">
        <v>93</v>
      </c>
      <c r="G418" s="64"/>
      <c r="H418" s="74" t="s">
        <v>1384</v>
      </c>
      <c r="I418" s="64" t="s">
        <v>1385</v>
      </c>
      <c r="J418" s="64" t="s">
        <v>1386</v>
      </c>
      <c r="K418" s="64" t="s">
        <v>1387</v>
      </c>
      <c r="L418" s="64" t="s">
        <v>2518</v>
      </c>
    </row>
    <row r="419" spans="1:12" ht="15" thickTop="1" thickBot="1" x14ac:dyDescent="0.3">
      <c r="A419" s="64" t="s">
        <v>1372</v>
      </c>
      <c r="B419" s="64" t="s">
        <v>13</v>
      </c>
      <c r="C419" s="64">
        <v>1014186309</v>
      </c>
      <c r="D419" s="64" t="s">
        <v>974</v>
      </c>
      <c r="E419" s="64" t="s">
        <v>58</v>
      </c>
      <c r="F419" s="64" t="s">
        <v>565</v>
      </c>
      <c r="G419" s="64" t="s">
        <v>1388</v>
      </c>
      <c r="H419" s="74" t="s">
        <v>1389</v>
      </c>
      <c r="I419" s="64" t="s">
        <v>55</v>
      </c>
      <c r="J419" s="64" t="s">
        <v>1390</v>
      </c>
      <c r="K419" s="64" t="s">
        <v>1097</v>
      </c>
      <c r="L419" s="64" t="s">
        <v>2518</v>
      </c>
    </row>
    <row r="420" spans="1:12" ht="15" thickTop="1" thickBot="1" x14ac:dyDescent="0.3">
      <c r="A420" s="64" t="s">
        <v>1372</v>
      </c>
      <c r="B420" s="64" t="s">
        <v>13</v>
      </c>
      <c r="C420" s="64">
        <v>43622036</v>
      </c>
      <c r="D420" s="64" t="s">
        <v>693</v>
      </c>
      <c r="E420" s="64" t="s">
        <v>226</v>
      </c>
      <c r="F420" s="64" t="s">
        <v>735</v>
      </c>
      <c r="G420" s="64" t="s">
        <v>412</v>
      </c>
      <c r="H420" s="74" t="s">
        <v>1391</v>
      </c>
      <c r="I420" s="64" t="s">
        <v>1392</v>
      </c>
      <c r="J420" s="64" t="s">
        <v>1393</v>
      </c>
      <c r="K420" s="64" t="s">
        <v>1394</v>
      </c>
      <c r="L420" s="64" t="s">
        <v>2518</v>
      </c>
    </row>
    <row r="421" spans="1:12" ht="15" thickTop="1" thickBot="1" x14ac:dyDescent="0.3">
      <c r="A421" s="64" t="s">
        <v>1372</v>
      </c>
      <c r="B421" s="64" t="s">
        <v>13</v>
      </c>
      <c r="C421" s="64">
        <v>113970514</v>
      </c>
      <c r="D421" s="64" t="s">
        <v>265</v>
      </c>
      <c r="E421" s="64"/>
      <c r="F421" s="64" t="s">
        <v>1395</v>
      </c>
      <c r="G421" s="64"/>
      <c r="H421" s="74" t="s">
        <v>1396</v>
      </c>
      <c r="I421" s="64" t="s">
        <v>55</v>
      </c>
      <c r="J421" s="64" t="s">
        <v>1397</v>
      </c>
      <c r="K421" s="64" t="s">
        <v>1398</v>
      </c>
      <c r="L421" s="64" t="s">
        <v>2518</v>
      </c>
    </row>
    <row r="422" spans="1:12" ht="15" thickTop="1" thickBot="1" x14ac:dyDescent="0.3">
      <c r="A422" s="64" t="s">
        <v>1372</v>
      </c>
      <c r="B422" s="64" t="s">
        <v>13</v>
      </c>
      <c r="C422" s="64">
        <v>1019045105</v>
      </c>
      <c r="D422" s="64" t="s">
        <v>198</v>
      </c>
      <c r="E422" s="64"/>
      <c r="F422" s="64" t="s">
        <v>59</v>
      </c>
      <c r="G422" s="64"/>
      <c r="H422" s="74" t="s">
        <v>1399</v>
      </c>
      <c r="I422" s="64" t="s">
        <v>1392</v>
      </c>
      <c r="J422" s="64" t="s">
        <v>1400</v>
      </c>
      <c r="K422" s="64" t="s">
        <v>1401</v>
      </c>
      <c r="L422" s="64" t="s">
        <v>2518</v>
      </c>
    </row>
    <row r="423" spans="1:12" ht="15" thickTop="1" thickBot="1" x14ac:dyDescent="0.3">
      <c r="A423" s="64" t="s">
        <v>1372</v>
      </c>
      <c r="B423" s="64" t="s">
        <v>13</v>
      </c>
      <c r="C423" s="64">
        <v>1093782682</v>
      </c>
      <c r="D423" s="64" t="s">
        <v>1402</v>
      </c>
      <c r="E423" s="64" t="s">
        <v>22</v>
      </c>
      <c r="F423" s="64" t="s">
        <v>1403</v>
      </c>
      <c r="G423" s="64" t="s">
        <v>458</v>
      </c>
      <c r="H423" s="64" t="s">
        <v>1404</v>
      </c>
      <c r="I423" s="64" t="s">
        <v>19</v>
      </c>
      <c r="J423" s="64" t="s">
        <v>1405</v>
      </c>
      <c r="K423" s="64" t="s">
        <v>426</v>
      </c>
      <c r="L423" s="68" t="s">
        <v>958</v>
      </c>
    </row>
    <row r="424" spans="1:12" ht="15" thickTop="1" thickBot="1" x14ac:dyDescent="0.3">
      <c r="A424" s="64" t="s">
        <v>1372</v>
      </c>
      <c r="B424" s="64" t="s">
        <v>13</v>
      </c>
      <c r="C424" s="64">
        <v>1027710061</v>
      </c>
      <c r="D424" s="64" t="s">
        <v>66</v>
      </c>
      <c r="E424" s="64" t="s">
        <v>67</v>
      </c>
      <c r="F424" s="64" t="s">
        <v>1406</v>
      </c>
      <c r="G424" s="64" t="s">
        <v>397</v>
      </c>
      <c r="H424" s="64" t="s">
        <v>1407</v>
      </c>
      <c r="I424" s="64" t="s">
        <v>19</v>
      </c>
      <c r="J424" s="64" t="s">
        <v>1408</v>
      </c>
      <c r="K424" s="64" t="s">
        <v>617</v>
      </c>
      <c r="L424" s="68" t="s">
        <v>958</v>
      </c>
    </row>
    <row r="425" spans="1:12" ht="15" thickTop="1" thickBot="1" x14ac:dyDescent="0.3">
      <c r="A425" s="64" t="s">
        <v>1372</v>
      </c>
      <c r="B425" s="64" t="s">
        <v>13</v>
      </c>
      <c r="C425" s="64">
        <v>1020818286</v>
      </c>
      <c r="D425" s="64" t="s">
        <v>112</v>
      </c>
      <c r="E425" s="64" t="s">
        <v>369</v>
      </c>
      <c r="F425" s="64" t="s">
        <v>581</v>
      </c>
      <c r="G425" s="64" t="s">
        <v>1409</v>
      </c>
      <c r="H425" s="64" t="s">
        <v>1410</v>
      </c>
      <c r="I425" s="67" t="s">
        <v>34</v>
      </c>
      <c r="J425" s="64" t="s">
        <v>1411</v>
      </c>
      <c r="K425" s="64" t="s">
        <v>414</v>
      </c>
      <c r="L425" s="68" t="s">
        <v>958</v>
      </c>
    </row>
    <row r="426" spans="1:12" ht="15" thickTop="1" thickBot="1" x14ac:dyDescent="0.3">
      <c r="A426" s="64" t="s">
        <v>1372</v>
      </c>
      <c r="B426" s="64" t="s">
        <v>13</v>
      </c>
      <c r="C426" s="64">
        <v>1019076942</v>
      </c>
      <c r="D426" s="64" t="s">
        <v>1412</v>
      </c>
      <c r="E426" s="64" t="s">
        <v>1258</v>
      </c>
      <c r="F426" s="64" t="s">
        <v>1413</v>
      </c>
      <c r="G426" s="64" t="s">
        <v>1414</v>
      </c>
      <c r="H426" s="64" t="s">
        <v>1415</v>
      </c>
      <c r="I426" s="67" t="s">
        <v>34</v>
      </c>
      <c r="J426" s="64" t="s">
        <v>1416</v>
      </c>
      <c r="K426" s="64" t="s">
        <v>743</v>
      </c>
      <c r="L426" s="68" t="s">
        <v>958</v>
      </c>
    </row>
    <row r="427" spans="1:12" ht="15" thickTop="1" thickBot="1" x14ac:dyDescent="0.3">
      <c r="A427" s="64" t="s">
        <v>1372</v>
      </c>
      <c r="B427" s="64" t="s">
        <v>13</v>
      </c>
      <c r="C427" s="64">
        <v>1020812965</v>
      </c>
      <c r="D427" s="64" t="s">
        <v>81</v>
      </c>
      <c r="E427" s="64"/>
      <c r="F427" s="64" t="s">
        <v>1418</v>
      </c>
      <c r="G427" s="64" t="s">
        <v>982</v>
      </c>
      <c r="H427" s="74" t="s">
        <v>1419</v>
      </c>
      <c r="I427" s="67" t="s">
        <v>34</v>
      </c>
      <c r="J427" s="64" t="s">
        <v>1420</v>
      </c>
      <c r="K427" s="64" t="s">
        <v>743</v>
      </c>
      <c r="L427" s="68" t="s">
        <v>958</v>
      </c>
    </row>
    <row r="428" spans="1:12" ht="15" thickTop="1" thickBot="1" x14ac:dyDescent="0.3">
      <c r="A428" s="64" t="s">
        <v>1372</v>
      </c>
      <c r="B428" s="64" t="s">
        <v>13</v>
      </c>
      <c r="C428" s="64">
        <v>1192721386</v>
      </c>
      <c r="D428" s="64" t="s">
        <v>1421</v>
      </c>
      <c r="E428" s="64" t="s">
        <v>269</v>
      </c>
      <c r="F428" s="64" t="s">
        <v>175</v>
      </c>
      <c r="G428" s="64" t="s">
        <v>1422</v>
      </c>
      <c r="H428" s="74" t="s">
        <v>1423</v>
      </c>
      <c r="I428" s="64" t="s">
        <v>354</v>
      </c>
      <c r="J428" s="64" t="s">
        <v>1424</v>
      </c>
      <c r="K428" s="64" t="s">
        <v>373</v>
      </c>
      <c r="L428" s="68" t="s">
        <v>958</v>
      </c>
    </row>
    <row r="429" spans="1:12" ht="15" thickTop="1" thickBot="1" x14ac:dyDescent="0.3">
      <c r="A429" s="64" t="s">
        <v>1372</v>
      </c>
      <c r="B429" s="64" t="s">
        <v>13</v>
      </c>
      <c r="C429" s="64">
        <v>1020820571</v>
      </c>
      <c r="D429" s="64" t="s">
        <v>72</v>
      </c>
      <c r="E429" s="64"/>
      <c r="F429" s="64" t="s">
        <v>581</v>
      </c>
      <c r="G429" s="64" t="s">
        <v>147</v>
      </c>
      <c r="H429" s="74" t="s">
        <v>1425</v>
      </c>
      <c r="I429" s="64" t="s">
        <v>19</v>
      </c>
      <c r="J429" s="64" t="s">
        <v>1426</v>
      </c>
      <c r="K429" s="64" t="s">
        <v>743</v>
      </c>
      <c r="L429" s="68" t="s">
        <v>958</v>
      </c>
    </row>
    <row r="430" spans="1:12" ht="15" thickTop="1" thickBot="1" x14ac:dyDescent="0.3">
      <c r="A430" s="64" t="s">
        <v>1372</v>
      </c>
      <c r="B430" s="64" t="s">
        <v>13</v>
      </c>
      <c r="C430" s="64">
        <v>1023015164</v>
      </c>
      <c r="D430" s="64" t="s">
        <v>304</v>
      </c>
      <c r="E430" s="64" t="s">
        <v>22</v>
      </c>
      <c r="F430" s="64" t="s">
        <v>1427</v>
      </c>
      <c r="G430" s="64" t="s">
        <v>370</v>
      </c>
      <c r="H430" s="74" t="s">
        <v>1428</v>
      </c>
      <c r="I430" s="64" t="s">
        <v>418</v>
      </c>
      <c r="J430" s="64" t="s">
        <v>1429</v>
      </c>
      <c r="K430" s="68" t="s">
        <v>435</v>
      </c>
      <c r="L430" s="68" t="s">
        <v>958</v>
      </c>
    </row>
    <row r="431" spans="1:12" ht="15" thickTop="1" thickBot="1" x14ac:dyDescent="0.3">
      <c r="A431" s="64" t="s">
        <v>1372</v>
      </c>
      <c r="B431" s="64" t="s">
        <v>13</v>
      </c>
      <c r="C431" s="64">
        <v>1014282257</v>
      </c>
      <c r="D431" s="64" t="s">
        <v>1430</v>
      </c>
      <c r="E431" s="64" t="s">
        <v>402</v>
      </c>
      <c r="F431" s="64" t="s">
        <v>725</v>
      </c>
      <c r="G431" s="64" t="s">
        <v>237</v>
      </c>
      <c r="H431" s="64" t="s">
        <v>1431</v>
      </c>
      <c r="I431" s="64" t="s">
        <v>1432</v>
      </c>
      <c r="J431" s="64" t="s">
        <v>1433</v>
      </c>
      <c r="K431" s="64" t="s">
        <v>617</v>
      </c>
      <c r="L431" s="68" t="s">
        <v>958</v>
      </c>
    </row>
    <row r="432" spans="1:12" ht="15" thickTop="1" thickBot="1" x14ac:dyDescent="0.3">
      <c r="A432" s="64" t="s">
        <v>1372</v>
      </c>
      <c r="B432" s="64" t="s">
        <v>13</v>
      </c>
      <c r="C432" s="64">
        <v>1020833480</v>
      </c>
      <c r="D432" s="64" t="s">
        <v>386</v>
      </c>
      <c r="E432" s="64" t="s">
        <v>14</v>
      </c>
      <c r="F432" s="64" t="s">
        <v>237</v>
      </c>
      <c r="G432" s="64" t="s">
        <v>899</v>
      </c>
      <c r="H432" s="64" t="s">
        <v>1434</v>
      </c>
      <c r="I432" s="67" t="s">
        <v>34</v>
      </c>
      <c r="J432" s="64" t="s">
        <v>1435</v>
      </c>
      <c r="K432" s="64" t="s">
        <v>617</v>
      </c>
      <c r="L432" s="68" t="s">
        <v>958</v>
      </c>
    </row>
    <row r="433" spans="1:12" ht="15" thickTop="1" thickBot="1" x14ac:dyDescent="0.3">
      <c r="A433" s="64" t="s">
        <v>1372</v>
      </c>
      <c r="B433" s="64" t="s">
        <v>13</v>
      </c>
      <c r="C433" s="64">
        <v>1049647084</v>
      </c>
      <c r="D433" s="64" t="s">
        <v>1436</v>
      </c>
      <c r="E433" s="64"/>
      <c r="F433" s="64" t="s">
        <v>458</v>
      </c>
      <c r="G433" s="64" t="s">
        <v>521</v>
      </c>
      <c r="H433" s="74" t="s">
        <v>1437</v>
      </c>
      <c r="I433" s="67" t="s">
        <v>34</v>
      </c>
      <c r="J433" s="64" t="s">
        <v>1435</v>
      </c>
      <c r="K433" s="64" t="s">
        <v>414</v>
      </c>
      <c r="L433" s="68" t="s">
        <v>958</v>
      </c>
    </row>
    <row r="434" spans="1:12" ht="15" thickTop="1" thickBot="1" x14ac:dyDescent="0.3">
      <c r="A434" s="64" t="s">
        <v>1372</v>
      </c>
      <c r="B434" s="64" t="s">
        <v>13</v>
      </c>
      <c r="C434" s="64">
        <v>1073519245</v>
      </c>
      <c r="D434" s="64" t="s">
        <v>1438</v>
      </c>
      <c r="E434" s="64" t="s">
        <v>88</v>
      </c>
      <c r="F434" s="64" t="s">
        <v>1439</v>
      </c>
      <c r="G434" s="64" t="s">
        <v>1440</v>
      </c>
      <c r="H434" s="64" t="s">
        <v>1441</v>
      </c>
      <c r="I434" s="67" t="s">
        <v>34</v>
      </c>
      <c r="J434" s="64" t="s">
        <v>1435</v>
      </c>
      <c r="K434" s="64" t="s">
        <v>414</v>
      </c>
      <c r="L434" s="68" t="s">
        <v>958</v>
      </c>
    </row>
    <row r="435" spans="1:12" ht="15" thickTop="1" thickBot="1" x14ac:dyDescent="0.3">
      <c r="A435" s="64" t="s">
        <v>1372</v>
      </c>
      <c r="B435" s="64" t="s">
        <v>13</v>
      </c>
      <c r="C435" s="64">
        <v>1018469924</v>
      </c>
      <c r="D435" s="64" t="s">
        <v>72</v>
      </c>
      <c r="E435" s="64" t="s">
        <v>45</v>
      </c>
      <c r="F435" s="64" t="s">
        <v>741</v>
      </c>
      <c r="G435" s="64" t="s">
        <v>1442</v>
      </c>
      <c r="H435" s="64" t="s">
        <v>1443</v>
      </c>
      <c r="I435" s="64" t="s">
        <v>19</v>
      </c>
      <c r="J435" s="64" t="s">
        <v>1444</v>
      </c>
      <c r="K435" s="64" t="s">
        <v>414</v>
      </c>
      <c r="L435" s="68" t="s">
        <v>958</v>
      </c>
    </row>
    <row r="436" spans="1:12" ht="15" thickTop="1" thickBot="1" x14ac:dyDescent="0.3">
      <c r="A436" s="64" t="s">
        <v>1372</v>
      </c>
      <c r="B436" s="64" t="s">
        <v>13</v>
      </c>
      <c r="C436" s="64">
        <v>1020813194</v>
      </c>
      <c r="D436" s="64" t="s">
        <v>72</v>
      </c>
      <c r="E436" s="64" t="s">
        <v>226</v>
      </c>
      <c r="F436" s="64" t="s">
        <v>1153</v>
      </c>
      <c r="G436" s="64" t="s">
        <v>1238</v>
      </c>
      <c r="H436" s="74" t="s">
        <v>1445</v>
      </c>
      <c r="I436" s="64" t="s">
        <v>19</v>
      </c>
      <c r="J436" s="64" t="s">
        <v>1446</v>
      </c>
      <c r="K436" s="64" t="s">
        <v>414</v>
      </c>
      <c r="L436" s="68" t="s">
        <v>958</v>
      </c>
    </row>
    <row r="437" spans="1:12" ht="15" thickTop="1" thickBot="1" x14ac:dyDescent="0.3">
      <c r="A437" s="64" t="s">
        <v>1372</v>
      </c>
      <c r="B437" s="64" t="s">
        <v>13</v>
      </c>
      <c r="C437" s="64">
        <v>1015459581</v>
      </c>
      <c r="D437" s="64" t="s">
        <v>543</v>
      </c>
      <c r="E437" s="64" t="s">
        <v>45</v>
      </c>
      <c r="F437" s="64" t="s">
        <v>1447</v>
      </c>
      <c r="G437" s="64" t="s">
        <v>1037</v>
      </c>
      <c r="H437" s="64" t="s">
        <v>1448</v>
      </c>
      <c r="I437" s="64" t="s">
        <v>19</v>
      </c>
      <c r="J437" s="64" t="s">
        <v>1446</v>
      </c>
      <c r="K437" s="64" t="s">
        <v>414</v>
      </c>
      <c r="L437" s="68" t="s">
        <v>958</v>
      </c>
    </row>
    <row r="438" spans="1:12" ht="15" thickTop="1" thickBot="1" x14ac:dyDescent="0.3">
      <c r="A438" s="64" t="s">
        <v>1372</v>
      </c>
      <c r="B438" s="64" t="s">
        <v>13</v>
      </c>
      <c r="C438" s="64">
        <v>1032483303</v>
      </c>
      <c r="D438" s="64" t="s">
        <v>192</v>
      </c>
      <c r="E438" s="64" t="s">
        <v>14</v>
      </c>
      <c r="F438" s="64" t="s">
        <v>1006</v>
      </c>
      <c r="G438" s="64" t="s">
        <v>1449</v>
      </c>
      <c r="H438" s="64" t="s">
        <v>1450</v>
      </c>
      <c r="I438" s="64" t="s">
        <v>19</v>
      </c>
      <c r="J438" s="64" t="s">
        <v>1446</v>
      </c>
      <c r="K438" s="64" t="s">
        <v>21</v>
      </c>
      <c r="L438" s="68" t="s">
        <v>958</v>
      </c>
    </row>
    <row r="439" spans="1:12" ht="15" thickTop="1" thickBot="1" x14ac:dyDescent="0.3">
      <c r="A439" s="64" t="s">
        <v>1372</v>
      </c>
      <c r="B439" s="64" t="s">
        <v>13</v>
      </c>
      <c r="C439" s="64">
        <v>1020818266</v>
      </c>
      <c r="D439" s="64" t="s">
        <v>1361</v>
      </c>
      <c r="E439" s="64" t="s">
        <v>160</v>
      </c>
      <c r="F439" s="64" t="s">
        <v>829</v>
      </c>
      <c r="G439" s="64" t="s">
        <v>562</v>
      </c>
      <c r="H439" s="64" t="s">
        <v>1451</v>
      </c>
      <c r="I439" s="64" t="s">
        <v>19</v>
      </c>
      <c r="J439" s="64" t="s">
        <v>1446</v>
      </c>
      <c r="K439" s="64" t="s">
        <v>617</v>
      </c>
      <c r="L439" s="68" t="s">
        <v>958</v>
      </c>
    </row>
    <row r="440" spans="1:12" ht="15" thickTop="1" thickBot="1" x14ac:dyDescent="0.3">
      <c r="A440" s="64" t="s">
        <v>1372</v>
      </c>
      <c r="B440" s="64" t="s">
        <v>13</v>
      </c>
      <c r="C440" s="64">
        <v>1018471128</v>
      </c>
      <c r="D440" s="64" t="s">
        <v>182</v>
      </c>
      <c r="E440" s="64" t="s">
        <v>112</v>
      </c>
      <c r="F440" s="64" t="s">
        <v>614</v>
      </c>
      <c r="G440" s="64" t="s">
        <v>24</v>
      </c>
      <c r="H440" s="64" t="s">
        <v>1452</v>
      </c>
      <c r="I440" s="67" t="s">
        <v>202</v>
      </c>
      <c r="J440" s="64" t="s">
        <v>1453</v>
      </c>
      <c r="K440" s="64" t="s">
        <v>21</v>
      </c>
      <c r="L440" s="68" t="s">
        <v>958</v>
      </c>
    </row>
    <row r="441" spans="1:12" ht="15" thickTop="1" thickBot="1" x14ac:dyDescent="0.3">
      <c r="A441" s="64" t="s">
        <v>1372</v>
      </c>
      <c r="B441" s="64" t="s">
        <v>13</v>
      </c>
      <c r="C441" s="64">
        <v>1019096524</v>
      </c>
      <c r="D441" s="64" t="s">
        <v>386</v>
      </c>
      <c r="E441" s="64" t="s">
        <v>14</v>
      </c>
      <c r="F441" s="64" t="s">
        <v>1454</v>
      </c>
      <c r="G441" s="64" t="s">
        <v>42</v>
      </c>
      <c r="H441" s="74" t="s">
        <v>1455</v>
      </c>
      <c r="I441" s="64" t="s">
        <v>19</v>
      </c>
      <c r="J441" s="64" t="s">
        <v>1446</v>
      </c>
      <c r="K441" s="64" t="s">
        <v>414</v>
      </c>
      <c r="L441" s="68" t="s">
        <v>958</v>
      </c>
    </row>
    <row r="442" spans="1:12" ht="15" thickTop="1" thickBot="1" x14ac:dyDescent="0.3">
      <c r="A442" s="64" t="s">
        <v>1372</v>
      </c>
      <c r="B442" s="64" t="s">
        <v>13</v>
      </c>
      <c r="C442" s="64">
        <v>1020802576</v>
      </c>
      <c r="D442" s="64" t="s">
        <v>257</v>
      </c>
      <c r="E442" s="64"/>
      <c r="F442" s="64" t="s">
        <v>68</v>
      </c>
      <c r="G442" s="64" t="s">
        <v>1456</v>
      </c>
      <c r="H442" s="74" t="s">
        <v>1457</v>
      </c>
      <c r="I442" s="64" t="s">
        <v>19</v>
      </c>
      <c r="J442" s="64" t="s">
        <v>1446</v>
      </c>
      <c r="K442" s="64" t="s">
        <v>27</v>
      </c>
      <c r="L442" s="64" t="s">
        <v>2518</v>
      </c>
    </row>
    <row r="443" spans="1:12" ht="15" thickTop="1" thickBot="1" x14ac:dyDescent="0.3">
      <c r="A443" s="64" t="s">
        <v>1372</v>
      </c>
      <c r="B443" s="64" t="s">
        <v>13</v>
      </c>
      <c r="C443" s="64">
        <v>1020820008</v>
      </c>
      <c r="D443" s="64" t="s">
        <v>112</v>
      </c>
      <c r="E443" s="64" t="s">
        <v>456</v>
      </c>
      <c r="F443" s="64" t="s">
        <v>1458</v>
      </c>
      <c r="G443" s="64" t="s">
        <v>1459</v>
      </c>
      <c r="H443" s="64" t="s">
        <v>1460</v>
      </c>
      <c r="I443" s="64" t="s">
        <v>19</v>
      </c>
      <c r="J443" s="64" t="s">
        <v>1444</v>
      </c>
      <c r="K443" s="64" t="s">
        <v>414</v>
      </c>
      <c r="L443" s="68" t="s">
        <v>958</v>
      </c>
    </row>
    <row r="444" spans="1:12" ht="15" thickTop="1" thickBot="1" x14ac:dyDescent="0.3">
      <c r="A444" s="64" t="s">
        <v>1372</v>
      </c>
      <c r="B444" s="64" t="s">
        <v>13</v>
      </c>
      <c r="C444" s="64">
        <v>1022422467</v>
      </c>
      <c r="D444" s="64" t="s">
        <v>543</v>
      </c>
      <c r="E444" s="64"/>
      <c r="F444" s="64" t="s">
        <v>735</v>
      </c>
      <c r="G444" s="64" t="s">
        <v>405</v>
      </c>
      <c r="H444" s="64" t="s">
        <v>1461</v>
      </c>
      <c r="I444" s="64" t="s">
        <v>19</v>
      </c>
      <c r="J444" s="64" t="s">
        <v>1446</v>
      </c>
      <c r="K444" s="64" t="s">
        <v>414</v>
      </c>
      <c r="L444" s="68" t="s">
        <v>958</v>
      </c>
    </row>
    <row r="445" spans="1:12" ht="15" thickTop="1" thickBot="1" x14ac:dyDescent="0.3">
      <c r="A445" s="64" t="s">
        <v>1372</v>
      </c>
      <c r="B445" s="64" t="s">
        <v>13</v>
      </c>
      <c r="C445" s="64">
        <v>1000178929</v>
      </c>
      <c r="D445" s="64" t="s">
        <v>66</v>
      </c>
      <c r="E445" s="64" t="s">
        <v>129</v>
      </c>
      <c r="F445" s="64" t="s">
        <v>463</v>
      </c>
      <c r="G445" s="64" t="s">
        <v>1462</v>
      </c>
      <c r="H445" s="74" t="s">
        <v>1463</v>
      </c>
      <c r="I445" s="64" t="s">
        <v>19</v>
      </c>
      <c r="J445" s="64" t="s">
        <v>1446</v>
      </c>
      <c r="K445" s="64" t="s">
        <v>414</v>
      </c>
      <c r="L445" s="68" t="s">
        <v>958</v>
      </c>
    </row>
    <row r="446" spans="1:12" ht="15" thickTop="1" thickBot="1" x14ac:dyDescent="0.3">
      <c r="A446" s="64" t="s">
        <v>1372</v>
      </c>
      <c r="B446" s="64" t="s">
        <v>13</v>
      </c>
      <c r="C446" s="64">
        <v>1071169623</v>
      </c>
      <c r="D446" s="64" t="s">
        <v>112</v>
      </c>
      <c r="E446" s="64" t="s">
        <v>456</v>
      </c>
      <c r="F446" s="64" t="s">
        <v>627</v>
      </c>
      <c r="G446" s="64" t="s">
        <v>1464</v>
      </c>
      <c r="H446" s="64" t="s">
        <v>1465</v>
      </c>
      <c r="I446" s="64" t="s">
        <v>19</v>
      </c>
      <c r="J446" s="64" t="s">
        <v>1444</v>
      </c>
      <c r="K446" s="64" t="s">
        <v>414</v>
      </c>
      <c r="L446" s="68" t="s">
        <v>958</v>
      </c>
    </row>
    <row r="447" spans="1:12" ht="15" thickTop="1" thickBot="1" x14ac:dyDescent="0.3">
      <c r="A447" s="64" t="s">
        <v>1372</v>
      </c>
      <c r="B447" s="64" t="s">
        <v>13</v>
      </c>
      <c r="C447" s="64">
        <v>1020824617</v>
      </c>
      <c r="D447" s="64" t="s">
        <v>81</v>
      </c>
      <c r="E447" s="64"/>
      <c r="F447" s="64" t="s">
        <v>1466</v>
      </c>
      <c r="G447" s="64" t="s">
        <v>505</v>
      </c>
      <c r="H447" s="64" t="s">
        <v>1467</v>
      </c>
      <c r="I447" s="64" t="s">
        <v>19</v>
      </c>
      <c r="J447" s="64" t="s">
        <v>1444</v>
      </c>
      <c r="K447" s="64" t="s">
        <v>414</v>
      </c>
      <c r="L447" s="68" t="s">
        <v>958</v>
      </c>
    </row>
    <row r="448" spans="1:12" ht="15" thickTop="1" thickBot="1" x14ac:dyDescent="0.3">
      <c r="A448" s="64" t="s">
        <v>1372</v>
      </c>
      <c r="B448" s="64" t="s">
        <v>13</v>
      </c>
      <c r="C448" s="64">
        <v>1019126673</v>
      </c>
      <c r="D448" s="64" t="s">
        <v>112</v>
      </c>
      <c r="E448" s="64" t="s">
        <v>1468</v>
      </c>
      <c r="F448" s="64" t="s">
        <v>68</v>
      </c>
      <c r="G448" s="64" t="s">
        <v>52</v>
      </c>
      <c r="H448" s="64" t="s">
        <v>1469</v>
      </c>
      <c r="I448" s="64" t="s">
        <v>19</v>
      </c>
      <c r="J448" s="64" t="s">
        <v>1444</v>
      </c>
      <c r="K448" s="64" t="s">
        <v>414</v>
      </c>
      <c r="L448" s="68" t="s">
        <v>958</v>
      </c>
    </row>
    <row r="449" spans="1:12" ht="15" thickTop="1" thickBot="1" x14ac:dyDescent="0.3">
      <c r="A449" s="64" t="s">
        <v>1372</v>
      </c>
      <c r="B449" s="64" t="s">
        <v>13</v>
      </c>
      <c r="C449" s="64"/>
      <c r="D449" s="64" t="s">
        <v>102</v>
      </c>
      <c r="E449" s="64" t="s">
        <v>22</v>
      </c>
      <c r="F449" s="64" t="s">
        <v>581</v>
      </c>
      <c r="G449" s="64" t="s">
        <v>52</v>
      </c>
      <c r="H449" s="74" t="s">
        <v>1470</v>
      </c>
      <c r="I449" s="64" t="s">
        <v>19</v>
      </c>
      <c r="J449" s="64" t="s">
        <v>1446</v>
      </c>
      <c r="K449" s="64" t="s">
        <v>27</v>
      </c>
      <c r="L449" s="64" t="s">
        <v>2518</v>
      </c>
    </row>
    <row r="450" spans="1:12" ht="15" thickTop="1" thickBot="1" x14ac:dyDescent="0.3">
      <c r="A450" s="64" t="s">
        <v>1372</v>
      </c>
      <c r="B450" s="64" t="s">
        <v>13</v>
      </c>
      <c r="C450" s="64"/>
      <c r="D450" s="64" t="s">
        <v>386</v>
      </c>
      <c r="E450" s="64" t="s">
        <v>14</v>
      </c>
      <c r="F450" s="64" t="s">
        <v>1247</v>
      </c>
      <c r="G450" s="64" t="s">
        <v>1471</v>
      </c>
      <c r="H450" s="74" t="s">
        <v>1472</v>
      </c>
      <c r="I450" s="64" t="s">
        <v>19</v>
      </c>
      <c r="J450" s="64"/>
      <c r="K450" s="64" t="s">
        <v>27</v>
      </c>
      <c r="L450" s="64" t="s">
        <v>2518</v>
      </c>
    </row>
    <row r="451" spans="1:12" ht="15" thickTop="1" thickBot="1" x14ac:dyDescent="0.3">
      <c r="A451" s="64" t="s">
        <v>1372</v>
      </c>
      <c r="B451" s="64" t="s">
        <v>13</v>
      </c>
      <c r="C451" s="64"/>
      <c r="D451" s="64" t="s">
        <v>543</v>
      </c>
      <c r="E451" s="64" t="s">
        <v>411</v>
      </c>
      <c r="F451" s="64" t="s">
        <v>1473</v>
      </c>
      <c r="G451" s="64" t="s">
        <v>1178</v>
      </c>
      <c r="H451" s="74" t="s">
        <v>1474</v>
      </c>
      <c r="I451" s="64" t="s">
        <v>19</v>
      </c>
      <c r="J451" s="64"/>
      <c r="K451" s="64" t="s">
        <v>27</v>
      </c>
      <c r="L451" s="64" t="s">
        <v>2518</v>
      </c>
    </row>
    <row r="452" spans="1:12" ht="15" thickTop="1" thickBot="1" x14ac:dyDescent="0.3">
      <c r="A452" s="64" t="s">
        <v>1372</v>
      </c>
      <c r="B452" s="64" t="s">
        <v>13</v>
      </c>
      <c r="C452" s="64">
        <v>1073524397</v>
      </c>
      <c r="D452" s="64" t="s">
        <v>102</v>
      </c>
      <c r="E452" s="64" t="s">
        <v>178</v>
      </c>
      <c r="F452" s="64" t="s">
        <v>68</v>
      </c>
      <c r="G452" s="64" t="s">
        <v>1021</v>
      </c>
      <c r="H452" s="74" t="s">
        <v>1475</v>
      </c>
      <c r="I452" s="64" t="s">
        <v>19</v>
      </c>
      <c r="J452" s="64" t="s">
        <v>1476</v>
      </c>
      <c r="K452" s="64" t="s">
        <v>426</v>
      </c>
      <c r="L452" s="68" t="s">
        <v>958</v>
      </c>
    </row>
    <row r="453" spans="1:12" ht="15" thickTop="1" thickBot="1" x14ac:dyDescent="0.3">
      <c r="A453" s="64" t="s">
        <v>1372</v>
      </c>
      <c r="B453" s="64" t="s">
        <v>13</v>
      </c>
      <c r="C453" s="64">
        <v>1020812389</v>
      </c>
      <c r="D453" s="64" t="s">
        <v>67</v>
      </c>
      <c r="E453" s="64" t="s">
        <v>572</v>
      </c>
      <c r="F453" s="64" t="s">
        <v>161</v>
      </c>
      <c r="G453" s="64" t="s">
        <v>1477</v>
      </c>
      <c r="H453" s="74" t="s">
        <v>1478</v>
      </c>
      <c r="I453" s="64" t="s">
        <v>19</v>
      </c>
      <c r="J453" s="64" t="s">
        <v>1479</v>
      </c>
      <c r="K453" s="64" t="s">
        <v>426</v>
      </c>
      <c r="L453" s="68" t="s">
        <v>958</v>
      </c>
    </row>
    <row r="454" spans="1:12" ht="15" thickTop="1" thickBot="1" x14ac:dyDescent="0.3">
      <c r="A454" s="64" t="s">
        <v>1372</v>
      </c>
      <c r="B454" s="64" t="s">
        <v>13</v>
      </c>
      <c r="C454" s="64">
        <v>1020819313</v>
      </c>
      <c r="D454" s="64" t="s">
        <v>1376</v>
      </c>
      <c r="E454" s="64"/>
      <c r="F454" s="64" t="s">
        <v>114</v>
      </c>
      <c r="G454" s="64" t="s">
        <v>1480</v>
      </c>
      <c r="H454" s="74" t="s">
        <v>1481</v>
      </c>
      <c r="I454" s="64" t="s">
        <v>19</v>
      </c>
      <c r="J454" s="64" t="s">
        <v>1446</v>
      </c>
      <c r="K454" s="64" t="s">
        <v>414</v>
      </c>
      <c r="L454" s="68" t="s">
        <v>958</v>
      </c>
    </row>
    <row r="455" spans="1:12" ht="15" thickTop="1" thickBot="1" x14ac:dyDescent="0.3">
      <c r="A455" s="64" t="s">
        <v>1372</v>
      </c>
      <c r="B455" s="64" t="s">
        <v>13</v>
      </c>
      <c r="C455" s="64">
        <v>1030674617</v>
      </c>
      <c r="D455" s="64" t="s">
        <v>1482</v>
      </c>
      <c r="E455" s="64" t="s">
        <v>29</v>
      </c>
      <c r="F455" s="64" t="s">
        <v>23</v>
      </c>
      <c r="G455" s="64" t="s">
        <v>361</v>
      </c>
      <c r="H455" s="74" t="s">
        <v>1483</v>
      </c>
      <c r="I455" s="64" t="s">
        <v>19</v>
      </c>
      <c r="J455" s="64" t="s">
        <v>1408</v>
      </c>
      <c r="K455" s="64" t="s">
        <v>373</v>
      </c>
      <c r="L455" s="68" t="s">
        <v>958</v>
      </c>
    </row>
    <row r="456" spans="1:12" ht="15" thickTop="1" thickBot="1" x14ac:dyDescent="0.3">
      <c r="A456" s="64" t="s">
        <v>1372</v>
      </c>
      <c r="B456" s="64" t="s">
        <v>13</v>
      </c>
      <c r="C456" s="64">
        <v>1019103256</v>
      </c>
      <c r="D456" s="64" t="s">
        <v>72</v>
      </c>
      <c r="E456" s="64" t="s">
        <v>411</v>
      </c>
      <c r="F456" s="64" t="s">
        <v>561</v>
      </c>
      <c r="G456" s="64" t="s">
        <v>1484</v>
      </c>
      <c r="H456" s="74" t="s">
        <v>1485</v>
      </c>
      <c r="I456" s="64" t="s">
        <v>19</v>
      </c>
      <c r="J456" s="64" t="s">
        <v>1408</v>
      </c>
      <c r="K456" s="64" t="s">
        <v>146</v>
      </c>
      <c r="L456" s="68" t="s">
        <v>958</v>
      </c>
    </row>
    <row r="457" spans="1:12" ht="15" thickTop="1" thickBot="1" x14ac:dyDescent="0.3">
      <c r="A457" s="64" t="s">
        <v>1372</v>
      </c>
      <c r="B457" s="64" t="s">
        <v>13</v>
      </c>
      <c r="C457" s="64">
        <v>1020798963</v>
      </c>
      <c r="D457" s="64" t="s">
        <v>619</v>
      </c>
      <c r="E457" s="64" t="s">
        <v>1486</v>
      </c>
      <c r="F457" s="64" t="s">
        <v>1422</v>
      </c>
      <c r="G457" s="64" t="s">
        <v>460</v>
      </c>
      <c r="H457" s="74" t="s">
        <v>1487</v>
      </c>
      <c r="I457" s="64" t="s">
        <v>354</v>
      </c>
      <c r="J457" s="64" t="s">
        <v>1488</v>
      </c>
      <c r="K457" s="64" t="s">
        <v>373</v>
      </c>
      <c r="L457" s="68" t="s">
        <v>958</v>
      </c>
    </row>
    <row r="458" spans="1:12" ht="15" thickTop="1" thickBot="1" x14ac:dyDescent="0.3">
      <c r="A458" s="64" t="s">
        <v>1372</v>
      </c>
      <c r="B458" s="64" t="s">
        <v>13</v>
      </c>
      <c r="C458" s="64">
        <v>1019122184</v>
      </c>
      <c r="D458" s="64" t="s">
        <v>66</v>
      </c>
      <c r="E458" s="64" t="s">
        <v>1489</v>
      </c>
      <c r="F458" s="64" t="s">
        <v>651</v>
      </c>
      <c r="G458" s="64" t="s">
        <v>416</v>
      </c>
      <c r="H458" s="64"/>
      <c r="I458" s="64" t="s">
        <v>1102</v>
      </c>
      <c r="J458" s="64" t="s">
        <v>1490</v>
      </c>
      <c r="K458" s="64" t="s">
        <v>414</v>
      </c>
      <c r="L458" s="68" t="s">
        <v>958</v>
      </c>
    </row>
    <row r="459" spans="1:12" ht="15" thickTop="1" thickBot="1" x14ac:dyDescent="0.3">
      <c r="A459" s="64" t="s">
        <v>1372</v>
      </c>
      <c r="B459" s="64" t="s">
        <v>13</v>
      </c>
      <c r="C459" s="64">
        <v>94532145</v>
      </c>
      <c r="D459" s="64" t="s">
        <v>230</v>
      </c>
      <c r="E459" s="64"/>
      <c r="F459" s="64" t="s">
        <v>1172</v>
      </c>
      <c r="G459" s="64" t="s">
        <v>1491</v>
      </c>
      <c r="H459" s="74" t="s">
        <v>1492</v>
      </c>
      <c r="I459" s="64" t="s">
        <v>855</v>
      </c>
      <c r="J459" s="64" t="s">
        <v>1493</v>
      </c>
      <c r="K459" s="64" t="s">
        <v>1124</v>
      </c>
      <c r="L459" s="64" t="s">
        <v>2518</v>
      </c>
    </row>
    <row r="460" spans="1:12" ht="15" thickTop="1" thickBot="1" x14ac:dyDescent="0.3">
      <c r="A460" s="64" t="s">
        <v>1372</v>
      </c>
      <c r="B460" s="64" t="s">
        <v>13</v>
      </c>
      <c r="C460" s="64">
        <v>1020785563</v>
      </c>
      <c r="D460" s="64" t="s">
        <v>465</v>
      </c>
      <c r="E460" s="64" t="s">
        <v>14</v>
      </c>
      <c r="F460" s="64" t="s">
        <v>1338</v>
      </c>
      <c r="G460" s="64" t="s">
        <v>1339</v>
      </c>
      <c r="H460" s="64" t="s">
        <v>1340</v>
      </c>
      <c r="I460" s="64" t="s">
        <v>85</v>
      </c>
      <c r="J460" s="64" t="s">
        <v>425</v>
      </c>
      <c r="K460" s="64" t="s">
        <v>426</v>
      </c>
      <c r="L460" s="68" t="s">
        <v>958</v>
      </c>
    </row>
    <row r="461" spans="1:12" ht="15" thickTop="1" thickBot="1" x14ac:dyDescent="0.3">
      <c r="A461" s="64" t="s">
        <v>1372</v>
      </c>
      <c r="B461" s="64" t="s">
        <v>13</v>
      </c>
      <c r="C461" s="64">
        <v>1014269898</v>
      </c>
      <c r="D461" s="64" t="s">
        <v>1141</v>
      </c>
      <c r="E461" s="64" t="s">
        <v>1241</v>
      </c>
      <c r="F461" s="64" t="s">
        <v>590</v>
      </c>
      <c r="G461" s="64" t="s">
        <v>795</v>
      </c>
      <c r="H461" s="64" t="s">
        <v>1341</v>
      </c>
      <c r="I461" s="64" t="s">
        <v>85</v>
      </c>
      <c r="J461" s="64" t="s">
        <v>425</v>
      </c>
      <c r="K461" s="64" t="s">
        <v>426</v>
      </c>
      <c r="L461" s="68" t="s">
        <v>958</v>
      </c>
    </row>
    <row r="462" spans="1:12" ht="15" thickTop="1" thickBot="1" x14ac:dyDescent="0.3">
      <c r="A462" s="64" t="s">
        <v>1372</v>
      </c>
      <c r="B462" s="64" t="s">
        <v>13</v>
      </c>
      <c r="C462" s="64">
        <v>1069722961</v>
      </c>
      <c r="D462" s="64" t="s">
        <v>873</v>
      </c>
      <c r="E462" s="64" t="s">
        <v>634</v>
      </c>
      <c r="F462" s="64" t="s">
        <v>136</v>
      </c>
      <c r="G462" s="64"/>
      <c r="H462" s="74" t="s">
        <v>1495</v>
      </c>
      <c r="I462" s="64" t="s">
        <v>49</v>
      </c>
      <c r="J462" s="64" t="s">
        <v>1496</v>
      </c>
      <c r="K462" s="64" t="s">
        <v>1315</v>
      </c>
      <c r="L462" s="68" t="s">
        <v>958</v>
      </c>
    </row>
    <row r="463" spans="1:12" ht="15" thickTop="1" thickBot="1" x14ac:dyDescent="0.3">
      <c r="A463" s="64" t="s">
        <v>1372</v>
      </c>
      <c r="B463" s="64" t="s">
        <v>13</v>
      </c>
      <c r="C463" s="64">
        <v>1019120561</v>
      </c>
      <c r="D463" s="64" t="s">
        <v>1498</v>
      </c>
      <c r="E463" s="64" t="s">
        <v>619</v>
      </c>
      <c r="F463" s="64" t="s">
        <v>75</v>
      </c>
      <c r="G463" s="64" t="s">
        <v>340</v>
      </c>
      <c r="H463" s="74" t="s">
        <v>1499</v>
      </c>
      <c r="I463" s="64" t="s">
        <v>55</v>
      </c>
      <c r="J463" s="68" t="s">
        <v>1500</v>
      </c>
      <c r="K463" s="68" t="s">
        <v>435</v>
      </c>
      <c r="L463" s="68" t="s">
        <v>958</v>
      </c>
    </row>
    <row r="464" spans="1:12" ht="15" thickTop="1" thickBot="1" x14ac:dyDescent="0.3">
      <c r="A464" s="64" t="s">
        <v>1372</v>
      </c>
      <c r="B464" s="64" t="s">
        <v>13</v>
      </c>
      <c r="C464" s="64">
        <v>1019071721</v>
      </c>
      <c r="D464" s="64" t="s">
        <v>269</v>
      </c>
      <c r="E464" s="64"/>
      <c r="F464" s="64" t="s">
        <v>83</v>
      </c>
      <c r="G464" s="64" t="s">
        <v>140</v>
      </c>
      <c r="H464" s="74" t="s">
        <v>1501</v>
      </c>
      <c r="I464" s="64" t="s">
        <v>85</v>
      </c>
      <c r="J464" s="64" t="s">
        <v>1502</v>
      </c>
      <c r="K464" s="64" t="s">
        <v>27</v>
      </c>
      <c r="L464" s="64" t="s">
        <v>2518</v>
      </c>
    </row>
    <row r="465" spans="1:12" ht="15" thickTop="1" thickBot="1" x14ac:dyDescent="0.3">
      <c r="A465" s="140">
        <v>2018</v>
      </c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</row>
    <row r="466" spans="1:12" ht="15" thickTop="1" thickBot="1" x14ac:dyDescent="0.3">
      <c r="A466" s="67" t="s">
        <v>1555</v>
      </c>
      <c r="B466" s="64" t="s">
        <v>13</v>
      </c>
      <c r="C466" s="67">
        <v>1022410850</v>
      </c>
      <c r="D466" s="67" t="s">
        <v>1111</v>
      </c>
      <c r="E466" s="64" t="s">
        <v>178</v>
      </c>
      <c r="F466" s="64" t="s">
        <v>1503</v>
      </c>
      <c r="G466" s="64" t="s">
        <v>1504</v>
      </c>
      <c r="H466" s="75" t="s">
        <v>1539</v>
      </c>
      <c r="I466" s="64" t="s">
        <v>354</v>
      </c>
      <c r="J466" s="67" t="s">
        <v>1505</v>
      </c>
      <c r="K466" s="64" t="s">
        <v>373</v>
      </c>
      <c r="L466" s="68" t="s">
        <v>958</v>
      </c>
    </row>
    <row r="467" spans="1:12" ht="15" thickTop="1" thickBot="1" x14ac:dyDescent="0.3">
      <c r="A467" s="67" t="s">
        <v>1555</v>
      </c>
      <c r="B467" s="64" t="s">
        <v>13</v>
      </c>
      <c r="C467" s="67">
        <v>1020807985</v>
      </c>
      <c r="D467" s="67" t="s">
        <v>1506</v>
      </c>
      <c r="E467" s="64" t="s">
        <v>88</v>
      </c>
      <c r="F467" s="64" t="s">
        <v>247</v>
      </c>
      <c r="G467" s="67"/>
      <c r="H467" s="76" t="s">
        <v>1507</v>
      </c>
      <c r="I467" s="67" t="s">
        <v>34</v>
      </c>
      <c r="J467" s="67" t="s">
        <v>1508</v>
      </c>
      <c r="K467" s="64" t="s">
        <v>743</v>
      </c>
      <c r="L467" s="68" t="s">
        <v>958</v>
      </c>
    </row>
    <row r="468" spans="1:12" ht="15" thickTop="1" thickBot="1" x14ac:dyDescent="0.3">
      <c r="A468" s="67" t="s">
        <v>1555</v>
      </c>
      <c r="B468" s="64" t="s">
        <v>13</v>
      </c>
      <c r="C468" s="67">
        <v>1220763288</v>
      </c>
      <c r="D468" s="67" t="s">
        <v>1536</v>
      </c>
      <c r="E468" s="64"/>
      <c r="F468" s="64" t="s">
        <v>1509</v>
      </c>
      <c r="G468" s="64" t="s">
        <v>370</v>
      </c>
      <c r="H468" s="75" t="s">
        <v>1510</v>
      </c>
      <c r="I468" s="67" t="s">
        <v>34</v>
      </c>
      <c r="J468" s="67" t="s">
        <v>1435</v>
      </c>
      <c r="K468" s="64" t="s">
        <v>743</v>
      </c>
      <c r="L468" s="68" t="s">
        <v>958</v>
      </c>
    </row>
    <row r="469" spans="1:12" ht="15" thickTop="1" thickBot="1" x14ac:dyDescent="0.3">
      <c r="A469" s="67" t="s">
        <v>1555</v>
      </c>
      <c r="B469" s="64" t="s">
        <v>13</v>
      </c>
      <c r="C469" s="67">
        <v>1152208909</v>
      </c>
      <c r="D469" s="67" t="s">
        <v>702</v>
      </c>
      <c r="E469" s="67" t="s">
        <v>369</v>
      </c>
      <c r="F469" s="64" t="s">
        <v>184</v>
      </c>
      <c r="G469" s="64" t="s">
        <v>1511</v>
      </c>
      <c r="H469" s="76" t="s">
        <v>1512</v>
      </c>
      <c r="I469" s="67" t="s">
        <v>34</v>
      </c>
      <c r="J469" s="67" t="s">
        <v>1435</v>
      </c>
      <c r="K469" s="64" t="s">
        <v>743</v>
      </c>
      <c r="L469" s="68" t="s">
        <v>958</v>
      </c>
    </row>
    <row r="470" spans="1:12" ht="15" thickTop="1" thickBot="1" x14ac:dyDescent="0.3">
      <c r="A470" s="67" t="s">
        <v>1555</v>
      </c>
      <c r="B470" s="64" t="s">
        <v>13</v>
      </c>
      <c r="C470" s="67">
        <v>1014283051</v>
      </c>
      <c r="D470" s="67" t="s">
        <v>579</v>
      </c>
      <c r="E470" s="64" t="s">
        <v>1221</v>
      </c>
      <c r="F470" s="64" t="s">
        <v>359</v>
      </c>
      <c r="G470" s="64" t="s">
        <v>68</v>
      </c>
      <c r="H470" s="75" t="s">
        <v>1513</v>
      </c>
      <c r="I470" s="67" t="s">
        <v>34</v>
      </c>
      <c r="J470" s="67" t="s">
        <v>1514</v>
      </c>
      <c r="K470" s="68" t="s">
        <v>435</v>
      </c>
      <c r="L470" s="68" t="s">
        <v>958</v>
      </c>
    </row>
    <row r="471" spans="1:12" ht="15" thickTop="1" thickBot="1" x14ac:dyDescent="0.3">
      <c r="A471" s="67" t="s">
        <v>1555</v>
      </c>
      <c r="B471" s="64" t="s">
        <v>13</v>
      </c>
      <c r="C471" s="67">
        <v>1030663369</v>
      </c>
      <c r="D471" s="67" t="s">
        <v>1537</v>
      </c>
      <c r="E471" s="67"/>
      <c r="F471" s="64" t="s">
        <v>1533</v>
      </c>
      <c r="G471" s="64" t="s">
        <v>1534</v>
      </c>
      <c r="H471" s="75" t="s">
        <v>1539</v>
      </c>
      <c r="I471" s="64" t="s">
        <v>418</v>
      </c>
      <c r="J471" s="67" t="s">
        <v>1429</v>
      </c>
      <c r="K471" s="68" t="s">
        <v>435</v>
      </c>
      <c r="L471" s="68" t="s">
        <v>958</v>
      </c>
    </row>
    <row r="472" spans="1:12" ht="15" thickTop="1" thickBot="1" x14ac:dyDescent="0.3">
      <c r="A472" s="67" t="s">
        <v>1555</v>
      </c>
      <c r="B472" s="64" t="s">
        <v>155</v>
      </c>
      <c r="C472" s="68">
        <v>488673</v>
      </c>
      <c r="D472" s="67" t="s">
        <v>1515</v>
      </c>
      <c r="E472" s="64" t="s">
        <v>1516</v>
      </c>
      <c r="F472" s="64" t="s">
        <v>1100</v>
      </c>
      <c r="G472" s="64" t="s">
        <v>1517</v>
      </c>
      <c r="H472" s="74" t="s">
        <v>1542</v>
      </c>
      <c r="I472" s="67" t="s">
        <v>202</v>
      </c>
      <c r="J472" s="67" t="s">
        <v>1518</v>
      </c>
      <c r="K472" s="64" t="s">
        <v>414</v>
      </c>
      <c r="L472" s="68" t="s">
        <v>958</v>
      </c>
    </row>
    <row r="473" spans="1:12" ht="15" thickTop="1" thickBot="1" x14ac:dyDescent="0.3">
      <c r="A473" s="67" t="s">
        <v>1555</v>
      </c>
      <c r="B473" s="64" t="s">
        <v>13</v>
      </c>
      <c r="C473" s="68">
        <v>1020827023</v>
      </c>
      <c r="D473" s="67" t="s">
        <v>285</v>
      </c>
      <c r="E473" s="67" t="s">
        <v>1355</v>
      </c>
      <c r="F473" s="64" t="s">
        <v>624</v>
      </c>
      <c r="G473" s="67"/>
      <c r="H473" s="77" t="s">
        <v>1519</v>
      </c>
      <c r="I473" s="67" t="s">
        <v>202</v>
      </c>
      <c r="J473" s="67" t="s">
        <v>1518</v>
      </c>
      <c r="K473" s="64" t="s">
        <v>414</v>
      </c>
      <c r="L473" s="68" t="s">
        <v>958</v>
      </c>
    </row>
    <row r="474" spans="1:12" ht="15" thickTop="1" thickBot="1" x14ac:dyDescent="0.3">
      <c r="A474" s="67" t="s">
        <v>1555</v>
      </c>
      <c r="B474" s="64" t="s">
        <v>13</v>
      </c>
      <c r="C474" s="68">
        <v>1049647160</v>
      </c>
      <c r="D474" s="67" t="s">
        <v>840</v>
      </c>
      <c r="E474" s="64" t="s">
        <v>996</v>
      </c>
      <c r="F474" s="64" t="s">
        <v>1530</v>
      </c>
      <c r="G474" s="64" t="s">
        <v>777</v>
      </c>
      <c r="H474" s="76" t="s">
        <v>1520</v>
      </c>
      <c r="I474" s="67" t="s">
        <v>202</v>
      </c>
      <c r="J474" s="67" t="s">
        <v>1518</v>
      </c>
      <c r="K474" s="64" t="s">
        <v>414</v>
      </c>
      <c r="L474" s="68" t="s">
        <v>958</v>
      </c>
    </row>
    <row r="475" spans="1:12" ht="15" thickTop="1" thickBot="1" x14ac:dyDescent="0.3">
      <c r="A475" s="67" t="s">
        <v>1555</v>
      </c>
      <c r="B475" s="64" t="s">
        <v>13</v>
      </c>
      <c r="C475" s="68">
        <v>1019129335</v>
      </c>
      <c r="D475" s="67" t="s">
        <v>579</v>
      </c>
      <c r="E475" s="67" t="s">
        <v>386</v>
      </c>
      <c r="F475" s="64" t="s">
        <v>1521</v>
      </c>
      <c r="G475" s="64" t="s">
        <v>587</v>
      </c>
      <c r="H475" s="75" t="s">
        <v>1522</v>
      </c>
      <c r="I475" s="67" t="s">
        <v>202</v>
      </c>
      <c r="J475" s="67" t="s">
        <v>1518</v>
      </c>
      <c r="K475" s="64" t="s">
        <v>414</v>
      </c>
      <c r="L475" s="68" t="s">
        <v>958</v>
      </c>
    </row>
    <row r="476" spans="1:12" ht="15" thickTop="1" thickBot="1" x14ac:dyDescent="0.3">
      <c r="A476" s="67" t="s">
        <v>1555</v>
      </c>
      <c r="B476" s="64" t="s">
        <v>13</v>
      </c>
      <c r="C476" s="67">
        <v>1030634552</v>
      </c>
      <c r="D476" s="67" t="s">
        <v>670</v>
      </c>
      <c r="E476" s="64" t="s">
        <v>143</v>
      </c>
      <c r="F476" s="64" t="s">
        <v>624</v>
      </c>
      <c r="G476" s="64" t="s">
        <v>1535</v>
      </c>
      <c r="H476" s="75" t="s">
        <v>1540</v>
      </c>
      <c r="I476" s="67" t="s">
        <v>34</v>
      </c>
      <c r="J476" s="67" t="s">
        <v>1544</v>
      </c>
      <c r="K476" s="64" t="s">
        <v>743</v>
      </c>
      <c r="L476" s="68" t="s">
        <v>958</v>
      </c>
    </row>
    <row r="477" spans="1:12" ht="15" thickTop="1" thickBot="1" x14ac:dyDescent="0.3">
      <c r="A477" s="67" t="s">
        <v>1555</v>
      </c>
      <c r="B477" s="64" t="s">
        <v>13</v>
      </c>
      <c r="C477" s="68">
        <v>1019119524</v>
      </c>
      <c r="D477" s="67" t="s">
        <v>1361</v>
      </c>
      <c r="E477" s="67" t="s">
        <v>112</v>
      </c>
      <c r="F477" s="64" t="s">
        <v>1531</v>
      </c>
      <c r="G477" s="64" t="s">
        <v>1532</v>
      </c>
      <c r="H477" s="75" t="s">
        <v>1523</v>
      </c>
      <c r="I477" s="64" t="s">
        <v>418</v>
      </c>
      <c r="J477" s="67" t="s">
        <v>1524</v>
      </c>
      <c r="K477" s="68" t="s">
        <v>211</v>
      </c>
      <c r="L477" s="68" t="s">
        <v>958</v>
      </c>
    </row>
    <row r="478" spans="1:12" ht="15" thickTop="1" thickBot="1" x14ac:dyDescent="0.3">
      <c r="A478" s="67" t="s">
        <v>1555</v>
      </c>
      <c r="B478" s="64" t="s">
        <v>13</v>
      </c>
      <c r="C478" s="68">
        <v>1019089407</v>
      </c>
      <c r="D478" s="67" t="s">
        <v>579</v>
      </c>
      <c r="E478" s="64" t="s">
        <v>88</v>
      </c>
      <c r="F478" s="64" t="s">
        <v>457</v>
      </c>
      <c r="G478" s="64" t="s">
        <v>937</v>
      </c>
      <c r="H478" s="75" t="s">
        <v>1541</v>
      </c>
      <c r="I478" s="64" t="s">
        <v>418</v>
      </c>
      <c r="J478" s="67" t="s">
        <v>1524</v>
      </c>
      <c r="K478" s="68" t="s">
        <v>211</v>
      </c>
      <c r="L478" s="68" t="s">
        <v>958</v>
      </c>
    </row>
    <row r="479" spans="1:12" ht="15" thickTop="1" thickBot="1" x14ac:dyDescent="0.3">
      <c r="A479" s="67" t="s">
        <v>1555</v>
      </c>
      <c r="B479" s="64" t="s">
        <v>155</v>
      </c>
      <c r="C479" s="68">
        <v>493630</v>
      </c>
      <c r="D479" s="67" t="s">
        <v>1538</v>
      </c>
      <c r="E479" s="67" t="s">
        <v>1355</v>
      </c>
      <c r="F479" s="64" t="s">
        <v>558</v>
      </c>
      <c r="G479" s="64" t="s">
        <v>824</v>
      </c>
      <c r="H479" s="74" t="s">
        <v>1543</v>
      </c>
      <c r="I479" s="67" t="s">
        <v>1525</v>
      </c>
      <c r="J479" s="67" t="s">
        <v>1554</v>
      </c>
      <c r="K479" s="68" t="s">
        <v>211</v>
      </c>
      <c r="L479" s="68" t="s">
        <v>958</v>
      </c>
    </row>
    <row r="480" spans="1:12" ht="15" thickTop="1" thickBot="1" x14ac:dyDescent="0.3">
      <c r="A480" s="67" t="s">
        <v>1555</v>
      </c>
      <c r="B480" s="64" t="s">
        <v>13</v>
      </c>
      <c r="C480" s="67">
        <v>1020791918</v>
      </c>
      <c r="D480" s="67" t="s">
        <v>66</v>
      </c>
      <c r="E480" s="64" t="s">
        <v>572</v>
      </c>
      <c r="F480" s="64" t="s">
        <v>1526</v>
      </c>
      <c r="G480" s="64" t="s">
        <v>1527</v>
      </c>
      <c r="H480" s="76" t="s">
        <v>1528</v>
      </c>
      <c r="I480" s="67" t="s">
        <v>34</v>
      </c>
      <c r="J480" s="67" t="s">
        <v>1137</v>
      </c>
      <c r="K480" s="67" t="s">
        <v>27</v>
      </c>
      <c r="L480" s="68" t="s">
        <v>958</v>
      </c>
    </row>
    <row r="481" spans="1:12" ht="28.5" thickTop="1" thickBot="1" x14ac:dyDescent="0.3">
      <c r="A481" s="67" t="s">
        <v>1555</v>
      </c>
      <c r="B481" s="64" t="s">
        <v>13</v>
      </c>
      <c r="C481" s="67">
        <v>1019025070</v>
      </c>
      <c r="D481" s="67" t="s">
        <v>307</v>
      </c>
      <c r="E481" s="67" t="s">
        <v>269</v>
      </c>
      <c r="F481" s="67" t="s">
        <v>46</v>
      </c>
      <c r="G481" s="67" t="s">
        <v>1545</v>
      </c>
      <c r="H481" s="75" t="s">
        <v>1548</v>
      </c>
      <c r="I481" s="64" t="s">
        <v>418</v>
      </c>
      <c r="J481" s="68" t="s">
        <v>1551</v>
      </c>
      <c r="K481" s="67" t="s">
        <v>27</v>
      </c>
      <c r="L481" s="64" t="s">
        <v>2518</v>
      </c>
    </row>
    <row r="482" spans="1:12" ht="15" thickTop="1" thickBot="1" x14ac:dyDescent="0.3">
      <c r="A482" s="67" t="s">
        <v>1555</v>
      </c>
      <c r="B482" s="64" t="s">
        <v>13</v>
      </c>
      <c r="C482" s="67">
        <v>1020740976</v>
      </c>
      <c r="D482" s="67" t="s">
        <v>557</v>
      </c>
      <c r="E482" s="67"/>
      <c r="F482" s="67" t="s">
        <v>1546</v>
      </c>
      <c r="G482" s="68" t="s">
        <v>1547</v>
      </c>
      <c r="H482" s="75" t="s">
        <v>1549</v>
      </c>
      <c r="I482" s="67" t="s">
        <v>202</v>
      </c>
      <c r="J482" s="68" t="s">
        <v>1552</v>
      </c>
      <c r="K482" s="67" t="s">
        <v>27</v>
      </c>
      <c r="L482" s="64" t="s">
        <v>2518</v>
      </c>
    </row>
    <row r="483" spans="1:12" ht="28.5" thickTop="1" thickBot="1" x14ac:dyDescent="0.3">
      <c r="A483" s="67" t="s">
        <v>1555</v>
      </c>
      <c r="B483" s="64" t="s">
        <v>13</v>
      </c>
      <c r="C483" s="67">
        <v>1053778830</v>
      </c>
      <c r="D483" s="67" t="s">
        <v>66</v>
      </c>
      <c r="E483" s="67" t="s">
        <v>129</v>
      </c>
      <c r="F483" s="67" t="s">
        <v>152</v>
      </c>
      <c r="G483" s="67" t="s">
        <v>46</v>
      </c>
      <c r="H483" s="78" t="s">
        <v>1550</v>
      </c>
      <c r="I483" s="67" t="s">
        <v>648</v>
      </c>
      <c r="J483" s="68" t="s">
        <v>1553</v>
      </c>
      <c r="K483" s="67" t="s">
        <v>27</v>
      </c>
      <c r="L483" s="64" t="s">
        <v>2518</v>
      </c>
    </row>
    <row r="484" spans="1:12" ht="15" thickTop="1" thickBot="1" x14ac:dyDescent="0.3">
      <c r="A484" s="67" t="s">
        <v>1555</v>
      </c>
      <c r="B484" s="67" t="s">
        <v>13</v>
      </c>
      <c r="C484" s="67">
        <v>1073246075</v>
      </c>
      <c r="D484" s="67" t="s">
        <v>1556</v>
      </c>
      <c r="E484" s="67" t="s">
        <v>14</v>
      </c>
      <c r="F484" s="67" t="s">
        <v>1557</v>
      </c>
      <c r="G484" s="67" t="s">
        <v>79</v>
      </c>
      <c r="H484" s="67" t="s">
        <v>1558</v>
      </c>
      <c r="I484" s="64" t="s">
        <v>19</v>
      </c>
      <c r="J484" s="67" t="s">
        <v>1559</v>
      </c>
      <c r="K484" s="64" t="s">
        <v>957</v>
      </c>
      <c r="L484" s="64" t="s">
        <v>2517</v>
      </c>
    </row>
    <row r="485" spans="1:12" ht="15" thickTop="1" thickBot="1" x14ac:dyDescent="0.3">
      <c r="A485" s="67" t="s">
        <v>1555</v>
      </c>
      <c r="B485" s="67" t="s">
        <v>13</v>
      </c>
      <c r="C485" s="67">
        <v>1020814746</v>
      </c>
      <c r="D485" s="67" t="s">
        <v>1157</v>
      </c>
      <c r="E485" s="67" t="s">
        <v>269</v>
      </c>
      <c r="F485" s="67" t="s">
        <v>1560</v>
      </c>
      <c r="G485" s="67" t="s">
        <v>501</v>
      </c>
      <c r="H485" s="67" t="s">
        <v>1561</v>
      </c>
      <c r="I485" s="64" t="s">
        <v>19</v>
      </c>
      <c r="J485" s="67" t="s">
        <v>1559</v>
      </c>
      <c r="K485" s="64" t="s">
        <v>957</v>
      </c>
      <c r="L485" s="64" t="s">
        <v>2517</v>
      </c>
    </row>
    <row r="486" spans="1:12" ht="15" thickTop="1" thickBot="1" x14ac:dyDescent="0.3">
      <c r="A486" s="67" t="s">
        <v>1555</v>
      </c>
      <c r="B486" s="67" t="s">
        <v>13</v>
      </c>
      <c r="C486" s="67">
        <v>1018480144</v>
      </c>
      <c r="D486" s="67" t="s">
        <v>756</v>
      </c>
      <c r="E486" s="67" t="s">
        <v>996</v>
      </c>
      <c r="F486" s="67" t="s">
        <v>1562</v>
      </c>
      <c r="G486" s="67" t="s">
        <v>1563</v>
      </c>
      <c r="H486" s="67" t="s">
        <v>1564</v>
      </c>
      <c r="I486" s="64" t="s">
        <v>19</v>
      </c>
      <c r="J486" s="67" t="s">
        <v>1565</v>
      </c>
      <c r="K486" s="68" t="s">
        <v>435</v>
      </c>
      <c r="L486" s="68" t="s">
        <v>958</v>
      </c>
    </row>
    <row r="487" spans="1:12" ht="15" thickTop="1" thickBot="1" x14ac:dyDescent="0.3">
      <c r="A487" s="67" t="s">
        <v>1555</v>
      </c>
      <c r="B487" s="67" t="s">
        <v>13</v>
      </c>
      <c r="C487" s="67">
        <v>1020820115</v>
      </c>
      <c r="D487" s="67" t="s">
        <v>1566</v>
      </c>
      <c r="E487" s="67" t="s">
        <v>22</v>
      </c>
      <c r="F487" s="67" t="s">
        <v>1230</v>
      </c>
      <c r="G487" s="67" t="s">
        <v>1231</v>
      </c>
      <c r="H487" s="67" t="s">
        <v>1567</v>
      </c>
      <c r="I487" s="64" t="s">
        <v>49</v>
      </c>
      <c r="J487" s="67" t="s">
        <v>1568</v>
      </c>
      <c r="K487" s="64" t="s">
        <v>373</v>
      </c>
      <c r="L487" s="68" t="s">
        <v>958</v>
      </c>
    </row>
    <row r="488" spans="1:12" ht="15" thickTop="1" thickBot="1" x14ac:dyDescent="0.3">
      <c r="A488" s="67" t="s">
        <v>1555</v>
      </c>
      <c r="B488" s="67" t="s">
        <v>13</v>
      </c>
      <c r="C488" s="67">
        <v>1020819280</v>
      </c>
      <c r="D488" s="67" t="s">
        <v>14</v>
      </c>
      <c r="E488" s="67" t="s">
        <v>117</v>
      </c>
      <c r="F488" s="67" t="s">
        <v>179</v>
      </c>
      <c r="G488" s="67" t="s">
        <v>741</v>
      </c>
      <c r="H488" s="67" t="s">
        <v>1569</v>
      </c>
      <c r="I488" s="64" t="s">
        <v>19</v>
      </c>
      <c r="J488" s="67" t="s">
        <v>1444</v>
      </c>
      <c r="K488" s="64" t="s">
        <v>21</v>
      </c>
      <c r="L488" s="64" t="s">
        <v>2518</v>
      </c>
    </row>
    <row r="489" spans="1:12" ht="15" thickTop="1" thickBot="1" x14ac:dyDescent="0.3">
      <c r="A489" s="67" t="s">
        <v>1555</v>
      </c>
      <c r="B489" s="67" t="s">
        <v>13</v>
      </c>
      <c r="C489" s="67">
        <v>1032486018</v>
      </c>
      <c r="D489" s="67" t="s">
        <v>1570</v>
      </c>
      <c r="E489" s="67" t="s">
        <v>29</v>
      </c>
      <c r="F489" s="67" t="s">
        <v>1571</v>
      </c>
      <c r="G489" s="67" t="s">
        <v>370</v>
      </c>
      <c r="H489" s="67" t="s">
        <v>1572</v>
      </c>
      <c r="I489" s="64" t="s">
        <v>19</v>
      </c>
      <c r="J489" s="67" t="s">
        <v>1444</v>
      </c>
      <c r="K489" s="64" t="s">
        <v>21</v>
      </c>
      <c r="L489" s="64" t="s">
        <v>2518</v>
      </c>
    </row>
    <row r="490" spans="1:12" ht="15" thickTop="1" thickBot="1" x14ac:dyDescent="0.3">
      <c r="A490" s="67" t="s">
        <v>1555</v>
      </c>
      <c r="B490" s="67" t="s">
        <v>13</v>
      </c>
      <c r="C490" s="67">
        <v>1013656427</v>
      </c>
      <c r="D490" s="67" t="s">
        <v>622</v>
      </c>
      <c r="E490" s="67" t="s">
        <v>768</v>
      </c>
      <c r="F490" s="67" t="s">
        <v>1573</v>
      </c>
      <c r="G490" s="67" t="s">
        <v>623</v>
      </c>
      <c r="H490" s="67" t="s">
        <v>1574</v>
      </c>
      <c r="I490" s="64" t="s">
        <v>19</v>
      </c>
      <c r="J490" s="67" t="s">
        <v>1444</v>
      </c>
      <c r="K490" s="64" t="s">
        <v>21</v>
      </c>
      <c r="L490" s="64" t="s">
        <v>2518</v>
      </c>
    </row>
    <row r="491" spans="1:12" ht="15" thickTop="1" thickBot="1" x14ac:dyDescent="0.3">
      <c r="A491" s="67" t="s">
        <v>1555</v>
      </c>
      <c r="B491" s="67" t="s">
        <v>13</v>
      </c>
      <c r="C491" s="67">
        <v>1020824452</v>
      </c>
      <c r="D491" s="67" t="s">
        <v>160</v>
      </c>
      <c r="E491" s="67"/>
      <c r="F491" s="67" t="s">
        <v>483</v>
      </c>
      <c r="G491" s="67" t="s">
        <v>259</v>
      </c>
      <c r="H491" s="67" t="s">
        <v>1575</v>
      </c>
      <c r="I491" s="64" t="s">
        <v>19</v>
      </c>
      <c r="J491" s="67" t="s">
        <v>1576</v>
      </c>
      <c r="K491" s="64" t="s">
        <v>21</v>
      </c>
      <c r="L491" s="64" t="s">
        <v>2518</v>
      </c>
    </row>
    <row r="492" spans="1:12" ht="15" thickTop="1" thickBot="1" x14ac:dyDescent="0.3">
      <c r="A492" s="67" t="s">
        <v>1555</v>
      </c>
      <c r="B492" s="67" t="s">
        <v>13</v>
      </c>
      <c r="C492" s="67">
        <v>1020827558</v>
      </c>
      <c r="D492" s="67" t="s">
        <v>1185</v>
      </c>
      <c r="E492" s="67" t="s">
        <v>1577</v>
      </c>
      <c r="F492" s="67" t="s">
        <v>1578</v>
      </c>
      <c r="G492" s="67" t="s">
        <v>42</v>
      </c>
      <c r="H492" s="67" t="s">
        <v>1579</v>
      </c>
      <c r="I492" s="64" t="s">
        <v>19</v>
      </c>
      <c r="J492" s="67" t="s">
        <v>1576</v>
      </c>
      <c r="K492" s="64" t="s">
        <v>21</v>
      </c>
      <c r="L492" s="64" t="s">
        <v>2518</v>
      </c>
    </row>
    <row r="493" spans="1:12" ht="15" thickTop="1" thickBot="1" x14ac:dyDescent="0.3">
      <c r="A493" s="67" t="s">
        <v>1555</v>
      </c>
      <c r="B493" s="67" t="s">
        <v>13</v>
      </c>
      <c r="C493" s="67">
        <v>1020821392</v>
      </c>
      <c r="D493" s="67" t="s">
        <v>45</v>
      </c>
      <c r="E493" s="67"/>
      <c r="F493" s="67" t="s">
        <v>1580</v>
      </c>
      <c r="G493" s="67" t="s">
        <v>1581</v>
      </c>
      <c r="H493" s="67" t="s">
        <v>1582</v>
      </c>
      <c r="I493" s="64" t="s">
        <v>19</v>
      </c>
      <c r="J493" s="67" t="s">
        <v>1583</v>
      </c>
      <c r="K493" s="64" t="s">
        <v>414</v>
      </c>
      <c r="L493" s="68" t="s">
        <v>958</v>
      </c>
    </row>
    <row r="494" spans="1:12" ht="15" thickTop="1" thickBot="1" x14ac:dyDescent="0.3">
      <c r="A494" s="67" t="s">
        <v>1555</v>
      </c>
      <c r="B494" s="67" t="s">
        <v>13</v>
      </c>
      <c r="C494" s="67">
        <v>1049650502</v>
      </c>
      <c r="D494" s="67" t="s">
        <v>72</v>
      </c>
      <c r="E494" s="67" t="s">
        <v>160</v>
      </c>
      <c r="F494" s="67" t="s">
        <v>1584</v>
      </c>
      <c r="G494" s="67" t="s">
        <v>1585</v>
      </c>
      <c r="H494" s="67" t="s">
        <v>1586</v>
      </c>
      <c r="I494" s="64" t="s">
        <v>19</v>
      </c>
      <c r="J494" s="67" t="s">
        <v>1583</v>
      </c>
      <c r="K494" s="64" t="s">
        <v>414</v>
      </c>
      <c r="L494" s="68" t="s">
        <v>958</v>
      </c>
    </row>
    <row r="495" spans="1:12" ht="15" thickTop="1" thickBot="1" x14ac:dyDescent="0.3">
      <c r="A495" s="67" t="s">
        <v>1555</v>
      </c>
      <c r="B495" s="67" t="s">
        <v>13</v>
      </c>
      <c r="C495" s="67">
        <v>1014292298</v>
      </c>
      <c r="D495" s="67" t="s">
        <v>396</v>
      </c>
      <c r="E495" s="67"/>
      <c r="F495" s="67" t="s">
        <v>987</v>
      </c>
      <c r="G495" s="67" t="s">
        <v>113</v>
      </c>
      <c r="H495" s="67" t="s">
        <v>1587</v>
      </c>
      <c r="I495" s="64" t="s">
        <v>19</v>
      </c>
      <c r="J495" s="67" t="s">
        <v>1583</v>
      </c>
      <c r="K495" s="64" t="s">
        <v>414</v>
      </c>
      <c r="L495" s="68" t="s">
        <v>958</v>
      </c>
    </row>
    <row r="496" spans="1:12" ht="15" thickTop="1" thickBot="1" x14ac:dyDescent="0.3">
      <c r="A496" s="67" t="s">
        <v>1555</v>
      </c>
      <c r="B496" s="67" t="s">
        <v>13</v>
      </c>
      <c r="C496" s="67">
        <v>1018476177</v>
      </c>
      <c r="D496" s="67" t="s">
        <v>1588</v>
      </c>
      <c r="E496" s="67" t="s">
        <v>97</v>
      </c>
      <c r="F496" s="67" t="s">
        <v>987</v>
      </c>
      <c r="G496" s="67" t="s">
        <v>1589</v>
      </c>
      <c r="H496" s="67" t="s">
        <v>1590</v>
      </c>
      <c r="I496" s="64" t="s">
        <v>19</v>
      </c>
      <c r="J496" s="67" t="s">
        <v>1591</v>
      </c>
      <c r="K496" s="64" t="s">
        <v>21</v>
      </c>
      <c r="L496" s="64" t="s">
        <v>2518</v>
      </c>
    </row>
    <row r="497" spans="1:12" ht="15" thickTop="1" thickBot="1" x14ac:dyDescent="0.3">
      <c r="A497" s="67" t="s">
        <v>1555</v>
      </c>
      <c r="B497" s="67" t="s">
        <v>13</v>
      </c>
      <c r="C497" s="67">
        <v>1015444530</v>
      </c>
      <c r="D497" s="67" t="s">
        <v>72</v>
      </c>
      <c r="E497" s="67" t="s">
        <v>143</v>
      </c>
      <c r="F497" s="67" t="s">
        <v>258</v>
      </c>
      <c r="G497" s="67" t="s">
        <v>427</v>
      </c>
      <c r="H497" s="67" t="s">
        <v>1592</v>
      </c>
      <c r="I497" s="64" t="s">
        <v>19</v>
      </c>
      <c r="J497" s="67" t="s">
        <v>1593</v>
      </c>
      <c r="K497" s="68" t="s">
        <v>435</v>
      </c>
      <c r="L497" s="68" t="s">
        <v>958</v>
      </c>
    </row>
    <row r="498" spans="1:12" ht="15" thickTop="1" thickBot="1" x14ac:dyDescent="0.3">
      <c r="A498" s="67" t="s">
        <v>1555</v>
      </c>
      <c r="B498" s="67" t="s">
        <v>13</v>
      </c>
      <c r="C498" s="67">
        <v>1032468845</v>
      </c>
      <c r="D498" s="67" t="s">
        <v>1594</v>
      </c>
      <c r="E498" s="67" t="s">
        <v>560</v>
      </c>
      <c r="F498" s="67" t="s">
        <v>1595</v>
      </c>
      <c r="G498" s="67" t="s">
        <v>1596</v>
      </c>
      <c r="H498" s="67" t="s">
        <v>1597</v>
      </c>
      <c r="I498" s="64" t="s">
        <v>19</v>
      </c>
      <c r="J498" s="67" t="s">
        <v>1446</v>
      </c>
      <c r="K498" s="64" t="s">
        <v>426</v>
      </c>
      <c r="L498" s="68" t="s">
        <v>958</v>
      </c>
    </row>
    <row r="499" spans="1:12" ht="15" thickTop="1" thickBot="1" x14ac:dyDescent="0.3">
      <c r="A499" s="67" t="s">
        <v>1555</v>
      </c>
      <c r="B499" s="67" t="s">
        <v>13</v>
      </c>
      <c r="C499" s="67">
        <v>1136887082</v>
      </c>
      <c r="D499" s="67" t="s">
        <v>1125</v>
      </c>
      <c r="E499" s="67" t="s">
        <v>1599</v>
      </c>
      <c r="F499" s="67" t="s">
        <v>1600</v>
      </c>
      <c r="G499" s="67" t="s">
        <v>1601</v>
      </c>
      <c r="H499" s="67" t="s">
        <v>1602</v>
      </c>
      <c r="I499" s="64" t="s">
        <v>19</v>
      </c>
      <c r="J499" s="67" t="s">
        <v>1446</v>
      </c>
      <c r="K499" s="67" t="s">
        <v>27</v>
      </c>
      <c r="L499" s="64" t="s">
        <v>2518</v>
      </c>
    </row>
    <row r="500" spans="1:12" ht="15" thickTop="1" thickBot="1" x14ac:dyDescent="0.3">
      <c r="A500" s="67" t="s">
        <v>1555</v>
      </c>
      <c r="B500" s="67" t="s">
        <v>13</v>
      </c>
      <c r="C500" s="67">
        <v>1020804421</v>
      </c>
      <c r="D500" s="67" t="s">
        <v>35</v>
      </c>
      <c r="E500" s="67" t="s">
        <v>402</v>
      </c>
      <c r="F500" s="67" t="s">
        <v>1603</v>
      </c>
      <c r="G500" s="67" t="s">
        <v>997</v>
      </c>
      <c r="H500" s="67" t="s">
        <v>1604</v>
      </c>
      <c r="I500" s="64" t="s">
        <v>19</v>
      </c>
      <c r="J500" s="67" t="s">
        <v>1446</v>
      </c>
      <c r="K500" s="67" t="s">
        <v>27</v>
      </c>
      <c r="L500" s="64" t="s">
        <v>2518</v>
      </c>
    </row>
    <row r="501" spans="1:12" ht="15" thickTop="1" thickBot="1" x14ac:dyDescent="0.3">
      <c r="A501" s="67" t="s">
        <v>1555</v>
      </c>
      <c r="B501" s="79" t="s">
        <v>13</v>
      </c>
      <c r="C501" s="67">
        <v>1020804729</v>
      </c>
      <c r="D501" s="67" t="s">
        <v>386</v>
      </c>
      <c r="E501" s="67" t="s">
        <v>14</v>
      </c>
      <c r="F501" s="67" t="s">
        <v>937</v>
      </c>
      <c r="G501" s="67" t="s">
        <v>799</v>
      </c>
      <c r="H501" s="67" t="s">
        <v>1605</v>
      </c>
      <c r="I501" s="64" t="s">
        <v>19</v>
      </c>
      <c r="J501" s="67" t="s">
        <v>1446</v>
      </c>
      <c r="K501" s="67" t="s">
        <v>27</v>
      </c>
      <c r="L501" s="64" t="s">
        <v>2518</v>
      </c>
    </row>
    <row r="502" spans="1:12" ht="15" thickTop="1" thickBot="1" x14ac:dyDescent="0.3">
      <c r="A502" s="67" t="s">
        <v>1555</v>
      </c>
      <c r="B502" s="67" t="s">
        <v>13</v>
      </c>
      <c r="C502" s="67">
        <v>52996544</v>
      </c>
      <c r="D502" s="67" t="s">
        <v>1606</v>
      </c>
      <c r="E502" s="67" t="s">
        <v>22</v>
      </c>
      <c r="F502" s="67" t="s">
        <v>880</v>
      </c>
      <c r="G502" s="67" t="s">
        <v>587</v>
      </c>
      <c r="H502" s="67" t="s">
        <v>1607</v>
      </c>
      <c r="I502" s="64" t="s">
        <v>49</v>
      </c>
      <c r="J502" s="67" t="s">
        <v>1608</v>
      </c>
      <c r="K502" s="64" t="s">
        <v>861</v>
      </c>
      <c r="L502" s="64" t="s">
        <v>2518</v>
      </c>
    </row>
    <row r="503" spans="1:12" ht="15" thickTop="1" thickBot="1" x14ac:dyDescent="0.3">
      <c r="A503" s="67" t="s">
        <v>1555</v>
      </c>
      <c r="B503" s="67" t="s">
        <v>13</v>
      </c>
      <c r="C503" s="67">
        <v>1026587935</v>
      </c>
      <c r="D503" s="67" t="s">
        <v>702</v>
      </c>
      <c r="E503" s="67" t="s">
        <v>88</v>
      </c>
      <c r="F503" s="67" t="s">
        <v>46</v>
      </c>
      <c r="G503" s="67" t="s">
        <v>1609</v>
      </c>
      <c r="H503" s="67" t="s">
        <v>1610</v>
      </c>
      <c r="I503" s="64" t="s">
        <v>19</v>
      </c>
      <c r="J503" s="67" t="s">
        <v>1611</v>
      </c>
      <c r="K503" s="64" t="s">
        <v>743</v>
      </c>
      <c r="L503" s="68" t="s">
        <v>958</v>
      </c>
    </row>
    <row r="504" spans="1:12" ht="15" thickTop="1" thickBot="1" x14ac:dyDescent="0.3">
      <c r="A504" s="67" t="s">
        <v>1555</v>
      </c>
      <c r="B504" s="67" t="s">
        <v>13</v>
      </c>
      <c r="C504" s="67">
        <v>1020831475</v>
      </c>
      <c r="D504" s="67" t="s">
        <v>182</v>
      </c>
      <c r="E504" s="67" t="s">
        <v>1612</v>
      </c>
      <c r="F504" s="67" t="s">
        <v>501</v>
      </c>
      <c r="G504" s="67" t="s">
        <v>1613</v>
      </c>
      <c r="H504" s="67" t="s">
        <v>1614</v>
      </c>
      <c r="I504" s="64" t="s">
        <v>19</v>
      </c>
      <c r="J504" s="67" t="s">
        <v>1611</v>
      </c>
      <c r="K504" s="68" t="s">
        <v>435</v>
      </c>
      <c r="L504" s="68" t="s">
        <v>958</v>
      </c>
    </row>
    <row r="505" spans="1:12" ht="15" thickTop="1" thickBot="1" x14ac:dyDescent="0.3">
      <c r="A505" s="67" t="s">
        <v>1555</v>
      </c>
      <c r="B505" s="67" t="s">
        <v>13</v>
      </c>
      <c r="C505" s="67">
        <v>1020831696</v>
      </c>
      <c r="D505" s="67" t="s">
        <v>192</v>
      </c>
      <c r="E505" s="67"/>
      <c r="F505" s="67" t="s">
        <v>1615</v>
      </c>
      <c r="G505" s="67" t="s">
        <v>1616</v>
      </c>
      <c r="H505" s="67" t="s">
        <v>1617</v>
      </c>
      <c r="I505" s="64" t="s">
        <v>19</v>
      </c>
      <c r="J505" s="67" t="s">
        <v>1618</v>
      </c>
      <c r="K505" s="64" t="s">
        <v>414</v>
      </c>
      <c r="L505" s="68" t="s">
        <v>958</v>
      </c>
    </row>
    <row r="506" spans="1:12" ht="15" thickTop="1" thickBot="1" x14ac:dyDescent="0.3">
      <c r="A506" s="67" t="s">
        <v>1555</v>
      </c>
      <c r="B506" s="67" t="s">
        <v>13</v>
      </c>
      <c r="C506" s="67">
        <v>52995345</v>
      </c>
      <c r="D506" s="67" t="s">
        <v>386</v>
      </c>
      <c r="E506" s="67" t="s">
        <v>14</v>
      </c>
      <c r="F506" s="67" t="s">
        <v>1619</v>
      </c>
      <c r="G506" s="67" t="s">
        <v>270</v>
      </c>
      <c r="H506" s="67" t="s">
        <v>1620</v>
      </c>
      <c r="I506" s="64" t="s">
        <v>49</v>
      </c>
      <c r="J506" s="67" t="s">
        <v>1621</v>
      </c>
      <c r="K506" s="64" t="s">
        <v>886</v>
      </c>
      <c r="L506" s="64" t="s">
        <v>2518</v>
      </c>
    </row>
    <row r="507" spans="1:12" ht="15" thickTop="1" thickBot="1" x14ac:dyDescent="0.3">
      <c r="A507" s="67" t="s">
        <v>1555</v>
      </c>
      <c r="B507" s="67" t="s">
        <v>13</v>
      </c>
      <c r="C507" s="67">
        <v>1098632241</v>
      </c>
      <c r="D507" s="67" t="s">
        <v>993</v>
      </c>
      <c r="E507" s="67" t="s">
        <v>192</v>
      </c>
      <c r="F507" s="67" t="s">
        <v>1217</v>
      </c>
      <c r="G507" s="67" t="s">
        <v>1153</v>
      </c>
      <c r="H507" s="67" t="s">
        <v>1622</v>
      </c>
      <c r="I507" s="64" t="s">
        <v>49</v>
      </c>
      <c r="J507" s="67" t="s">
        <v>1621</v>
      </c>
      <c r="K507" s="64" t="s">
        <v>886</v>
      </c>
      <c r="L507" s="64" t="s">
        <v>2518</v>
      </c>
    </row>
    <row r="508" spans="1:12" ht="15" thickTop="1" thickBot="1" x14ac:dyDescent="0.3">
      <c r="A508" s="67" t="s">
        <v>1555</v>
      </c>
      <c r="B508" s="67" t="s">
        <v>13</v>
      </c>
      <c r="C508" s="67">
        <v>1019052238</v>
      </c>
      <c r="D508" s="67" t="s">
        <v>29</v>
      </c>
      <c r="E508" s="67" t="s">
        <v>308</v>
      </c>
      <c r="F508" s="67" t="s">
        <v>1623</v>
      </c>
      <c r="G508" s="67" t="s">
        <v>521</v>
      </c>
      <c r="H508" s="67" t="s">
        <v>1624</v>
      </c>
      <c r="I508" s="64" t="s">
        <v>49</v>
      </c>
      <c r="J508" s="67" t="s">
        <v>1625</v>
      </c>
      <c r="K508" s="67" t="s">
        <v>27</v>
      </c>
      <c r="L508" s="64" t="s">
        <v>2518</v>
      </c>
    </row>
    <row r="509" spans="1:12" ht="15" thickTop="1" thickBot="1" x14ac:dyDescent="0.3">
      <c r="A509" s="67" t="s">
        <v>1555</v>
      </c>
      <c r="B509" s="67" t="s">
        <v>13</v>
      </c>
      <c r="C509" s="67">
        <v>1069722961</v>
      </c>
      <c r="D509" s="67" t="s">
        <v>873</v>
      </c>
      <c r="E509" s="67" t="s">
        <v>634</v>
      </c>
      <c r="F509" s="67" t="s">
        <v>136</v>
      </c>
      <c r="G509" s="67"/>
      <c r="H509" s="74" t="s">
        <v>1495</v>
      </c>
      <c r="I509" s="64" t="s">
        <v>49</v>
      </c>
      <c r="J509" s="67" t="s">
        <v>1496</v>
      </c>
      <c r="K509" s="64" t="s">
        <v>1315</v>
      </c>
      <c r="L509" s="64" t="s">
        <v>2517</v>
      </c>
    </row>
    <row r="510" spans="1:12" ht="15" thickTop="1" thickBot="1" x14ac:dyDescent="0.3">
      <c r="A510" s="67" t="s">
        <v>1555</v>
      </c>
      <c r="B510" s="67" t="s">
        <v>13</v>
      </c>
      <c r="C510" s="77">
        <v>1020809415</v>
      </c>
      <c r="D510" s="77" t="s">
        <v>749</v>
      </c>
      <c r="E510" s="77" t="s">
        <v>88</v>
      </c>
      <c r="F510" s="77" t="s">
        <v>423</v>
      </c>
      <c r="G510" s="67" t="s">
        <v>1626</v>
      </c>
      <c r="H510" s="75" t="s">
        <v>1627</v>
      </c>
      <c r="I510" s="64" t="s">
        <v>49</v>
      </c>
      <c r="J510" s="80" t="s">
        <v>1628</v>
      </c>
      <c r="K510" s="67" t="s">
        <v>27</v>
      </c>
      <c r="L510" s="64" t="s">
        <v>2518</v>
      </c>
    </row>
    <row r="511" spans="1:12" ht="15" thickTop="1" thickBot="1" x14ac:dyDescent="0.3">
      <c r="A511" s="67" t="s">
        <v>1555</v>
      </c>
      <c r="B511" s="67" t="s">
        <v>13</v>
      </c>
      <c r="C511" s="67">
        <v>80135874</v>
      </c>
      <c r="D511" s="67" t="s">
        <v>129</v>
      </c>
      <c r="E511" s="67" t="s">
        <v>269</v>
      </c>
      <c r="F511" s="67" t="s">
        <v>1629</v>
      </c>
      <c r="G511" s="67" t="s">
        <v>340</v>
      </c>
      <c r="H511" s="75" t="s">
        <v>1630</v>
      </c>
      <c r="I511" s="64" t="s">
        <v>19</v>
      </c>
      <c r="J511" s="67" t="s">
        <v>1631</v>
      </c>
      <c r="K511" s="67" t="s">
        <v>1632</v>
      </c>
      <c r="L511" s="64" t="s">
        <v>2518</v>
      </c>
    </row>
    <row r="512" spans="1:12" ht="15" thickTop="1" thickBot="1" x14ac:dyDescent="0.3">
      <c r="A512" s="67" t="s">
        <v>1555</v>
      </c>
      <c r="B512" s="67" t="s">
        <v>13</v>
      </c>
      <c r="C512" s="67">
        <v>1020829109</v>
      </c>
      <c r="D512" s="67" t="s">
        <v>112</v>
      </c>
      <c r="E512" s="67" t="s">
        <v>456</v>
      </c>
      <c r="F512" s="67" t="s">
        <v>46</v>
      </c>
      <c r="G512" s="67" t="s">
        <v>903</v>
      </c>
      <c r="H512" s="67" t="s">
        <v>1633</v>
      </c>
      <c r="I512" s="64" t="s">
        <v>55</v>
      </c>
      <c r="J512" s="67" t="s">
        <v>1634</v>
      </c>
      <c r="K512" s="67" t="s">
        <v>1635</v>
      </c>
      <c r="L512" s="68" t="s">
        <v>958</v>
      </c>
    </row>
    <row r="513" spans="1:12" ht="15" thickTop="1" thickBot="1" x14ac:dyDescent="0.3">
      <c r="A513" s="67" t="s">
        <v>1555</v>
      </c>
      <c r="B513" s="67" t="s">
        <v>13</v>
      </c>
      <c r="C513" s="67">
        <v>1020807786</v>
      </c>
      <c r="D513" s="79" t="s">
        <v>1636</v>
      </c>
      <c r="E513" s="67" t="s">
        <v>226</v>
      </c>
      <c r="F513" s="67" t="s">
        <v>32</v>
      </c>
      <c r="G513" s="67" t="s">
        <v>1439</v>
      </c>
      <c r="H513" s="67" t="s">
        <v>1884</v>
      </c>
      <c r="I513" s="64" t="s">
        <v>55</v>
      </c>
      <c r="J513" s="68" t="s">
        <v>1500</v>
      </c>
      <c r="K513" s="64" t="s">
        <v>21</v>
      </c>
      <c r="L513" s="68" t="s">
        <v>958</v>
      </c>
    </row>
    <row r="514" spans="1:12" ht="15" thickTop="1" thickBot="1" x14ac:dyDescent="0.3">
      <c r="A514" s="67" t="s">
        <v>1555</v>
      </c>
      <c r="B514" s="67" t="s">
        <v>13</v>
      </c>
      <c r="C514" s="67">
        <v>1020832049</v>
      </c>
      <c r="D514" s="67" t="s">
        <v>117</v>
      </c>
      <c r="E514" s="67" t="s">
        <v>1612</v>
      </c>
      <c r="F514" s="67" t="s">
        <v>52</v>
      </c>
      <c r="G514" s="67" t="s">
        <v>1638</v>
      </c>
      <c r="H514" s="67" t="s">
        <v>1639</v>
      </c>
      <c r="I514" s="64" t="s">
        <v>55</v>
      </c>
      <c r="J514" s="67" t="s">
        <v>1640</v>
      </c>
      <c r="K514" s="64" t="s">
        <v>617</v>
      </c>
      <c r="L514" s="68" t="s">
        <v>958</v>
      </c>
    </row>
    <row r="515" spans="1:12" ht="15" thickTop="1" thickBot="1" x14ac:dyDescent="0.3">
      <c r="A515" s="67" t="s">
        <v>1555</v>
      </c>
      <c r="B515" s="67" t="s">
        <v>13</v>
      </c>
      <c r="C515" s="67">
        <v>1018469444</v>
      </c>
      <c r="D515" s="67" t="s">
        <v>112</v>
      </c>
      <c r="E515" s="67" t="s">
        <v>1641</v>
      </c>
      <c r="F515" s="67" t="s">
        <v>397</v>
      </c>
      <c r="G515" s="67" t="s">
        <v>562</v>
      </c>
      <c r="H515" s="67" t="s">
        <v>1642</v>
      </c>
      <c r="I515" s="67" t="s">
        <v>1643</v>
      </c>
      <c r="J515" s="67" t="s">
        <v>1644</v>
      </c>
      <c r="K515" s="67" t="s">
        <v>1645</v>
      </c>
      <c r="L515" s="68" t="s">
        <v>958</v>
      </c>
    </row>
    <row r="516" spans="1:12" ht="15" thickTop="1" thickBot="1" x14ac:dyDescent="0.3">
      <c r="A516" s="67" t="s">
        <v>1555</v>
      </c>
      <c r="B516" s="67" t="s">
        <v>13</v>
      </c>
      <c r="C516" s="67">
        <v>1014275775</v>
      </c>
      <c r="D516" s="67" t="s">
        <v>72</v>
      </c>
      <c r="E516" s="67" t="s">
        <v>73</v>
      </c>
      <c r="F516" s="67" t="s">
        <v>463</v>
      </c>
      <c r="G516" s="67" t="s">
        <v>1646</v>
      </c>
      <c r="H516" s="67" t="s">
        <v>1647</v>
      </c>
      <c r="I516" s="64" t="s">
        <v>1102</v>
      </c>
      <c r="J516" s="67" t="s">
        <v>1648</v>
      </c>
      <c r="K516" s="67" t="s">
        <v>1645</v>
      </c>
      <c r="L516" s="68" t="s">
        <v>958</v>
      </c>
    </row>
    <row r="517" spans="1:12" ht="15" thickTop="1" thickBot="1" x14ac:dyDescent="0.3">
      <c r="A517" s="67" t="s">
        <v>1555</v>
      </c>
      <c r="B517" s="67" t="s">
        <v>13</v>
      </c>
      <c r="C517" s="67">
        <v>1020809371</v>
      </c>
      <c r="D517" s="67" t="s">
        <v>112</v>
      </c>
      <c r="E517" s="67" t="s">
        <v>369</v>
      </c>
      <c r="F517" s="67" t="s">
        <v>1649</v>
      </c>
      <c r="G517" s="67" t="s">
        <v>1650</v>
      </c>
      <c r="H517" s="67" t="s">
        <v>1651</v>
      </c>
      <c r="I517" s="64" t="s">
        <v>55</v>
      </c>
      <c r="J517" s="68" t="s">
        <v>1500</v>
      </c>
      <c r="K517" s="67" t="s">
        <v>1645</v>
      </c>
      <c r="L517" s="68" t="s">
        <v>958</v>
      </c>
    </row>
    <row r="518" spans="1:12" ht="15" thickTop="1" thickBot="1" x14ac:dyDescent="0.3">
      <c r="A518" s="67" t="s">
        <v>1555</v>
      </c>
      <c r="B518" s="67" t="s">
        <v>13</v>
      </c>
      <c r="C518" s="67">
        <v>1032494643</v>
      </c>
      <c r="D518" s="67" t="s">
        <v>1652</v>
      </c>
      <c r="E518" s="67"/>
      <c r="F518" s="67" t="s">
        <v>259</v>
      </c>
      <c r="G518" s="67" t="s">
        <v>501</v>
      </c>
      <c r="H518" s="67" t="s">
        <v>1653</v>
      </c>
      <c r="I518" s="64" t="s">
        <v>55</v>
      </c>
      <c r="J518" s="67" t="s">
        <v>1654</v>
      </c>
      <c r="K518" s="64" t="s">
        <v>414</v>
      </c>
      <c r="L518" s="68" t="s">
        <v>958</v>
      </c>
    </row>
    <row r="519" spans="1:12" ht="15" thickTop="1" thickBot="1" x14ac:dyDescent="0.3">
      <c r="A519" s="67" t="s">
        <v>1555</v>
      </c>
      <c r="B519" s="67" t="s">
        <v>13</v>
      </c>
      <c r="C519" s="67">
        <v>1020820484</v>
      </c>
      <c r="D519" s="67" t="s">
        <v>112</v>
      </c>
      <c r="E519" s="67" t="s">
        <v>386</v>
      </c>
      <c r="F519" s="67" t="s">
        <v>68</v>
      </c>
      <c r="G519" s="67" t="s">
        <v>1655</v>
      </c>
      <c r="H519" s="67" t="s">
        <v>1656</v>
      </c>
      <c r="I519" s="64" t="s">
        <v>55</v>
      </c>
      <c r="J519" s="68" t="s">
        <v>1500</v>
      </c>
      <c r="K519" s="68" t="s">
        <v>435</v>
      </c>
      <c r="L519" s="68" t="s">
        <v>958</v>
      </c>
    </row>
    <row r="520" spans="1:12" ht="15" thickTop="1" thickBot="1" x14ac:dyDescent="0.3">
      <c r="A520" s="67" t="s">
        <v>1555</v>
      </c>
      <c r="B520" s="67" t="s">
        <v>13</v>
      </c>
      <c r="C520" s="67">
        <v>1032463432</v>
      </c>
      <c r="D520" s="67" t="s">
        <v>1652</v>
      </c>
      <c r="E520" s="67"/>
      <c r="F520" s="67" t="s">
        <v>1657</v>
      </c>
      <c r="G520" s="67" t="s">
        <v>1658</v>
      </c>
      <c r="H520" s="67" t="s">
        <v>1659</v>
      </c>
      <c r="I520" s="64" t="s">
        <v>55</v>
      </c>
      <c r="J520" s="68" t="s">
        <v>1500</v>
      </c>
      <c r="K520" s="64" t="s">
        <v>743</v>
      </c>
      <c r="L520" s="68" t="s">
        <v>958</v>
      </c>
    </row>
    <row r="521" spans="1:12" ht="15" thickTop="1" thickBot="1" x14ac:dyDescent="0.3">
      <c r="A521" s="67" t="s">
        <v>1555</v>
      </c>
      <c r="B521" s="67" t="s">
        <v>13</v>
      </c>
      <c r="C521" s="81">
        <v>1015457303</v>
      </c>
      <c r="D521" s="67" t="s">
        <v>756</v>
      </c>
      <c r="E521" s="67" t="s">
        <v>1660</v>
      </c>
      <c r="F521" s="67" t="s">
        <v>259</v>
      </c>
      <c r="G521" s="67" t="s">
        <v>1484</v>
      </c>
      <c r="H521" s="75" t="s">
        <v>1709</v>
      </c>
      <c r="I521" s="64" t="s">
        <v>19</v>
      </c>
      <c r="J521" s="82" t="s">
        <v>1714</v>
      </c>
      <c r="K521" s="64" t="s">
        <v>957</v>
      </c>
      <c r="L521" s="68" t="s">
        <v>958</v>
      </c>
    </row>
    <row r="522" spans="1:12" ht="15" thickTop="1" thickBot="1" x14ac:dyDescent="0.3">
      <c r="A522" s="67" t="s">
        <v>1555</v>
      </c>
      <c r="B522" s="67" t="s">
        <v>13</v>
      </c>
      <c r="C522" s="81">
        <v>11390387</v>
      </c>
      <c r="D522" s="67" t="s">
        <v>1661</v>
      </c>
      <c r="E522" s="67" t="s">
        <v>339</v>
      </c>
      <c r="F522" s="67" t="s">
        <v>982</v>
      </c>
      <c r="G522" s="67" t="s">
        <v>1662</v>
      </c>
      <c r="H522" s="75" t="s">
        <v>1710</v>
      </c>
      <c r="I522" s="64" t="s">
        <v>19</v>
      </c>
      <c r="J522" s="82" t="s">
        <v>1715</v>
      </c>
      <c r="K522" s="64" t="s">
        <v>808</v>
      </c>
      <c r="L522" s="68" t="s">
        <v>958</v>
      </c>
    </row>
    <row r="523" spans="1:12" ht="15" thickTop="1" thickBot="1" x14ac:dyDescent="0.3">
      <c r="A523" s="67" t="s">
        <v>1555</v>
      </c>
      <c r="B523" s="67" t="s">
        <v>13</v>
      </c>
      <c r="C523" s="81">
        <v>1053797966</v>
      </c>
      <c r="D523" s="67" t="s">
        <v>192</v>
      </c>
      <c r="E523" s="67" t="s">
        <v>996</v>
      </c>
      <c r="F523" s="67" t="s">
        <v>179</v>
      </c>
      <c r="G523" s="67" t="s">
        <v>1663</v>
      </c>
      <c r="H523" s="75" t="s">
        <v>1688</v>
      </c>
      <c r="I523" s="64" t="s">
        <v>49</v>
      </c>
      <c r="J523" s="82" t="s">
        <v>1716</v>
      </c>
      <c r="K523" s="64" t="s">
        <v>939</v>
      </c>
      <c r="L523" s="64" t="s">
        <v>2518</v>
      </c>
    </row>
    <row r="524" spans="1:12" ht="15" thickTop="1" thickBot="1" x14ac:dyDescent="0.3">
      <c r="A524" s="67" t="s">
        <v>1555</v>
      </c>
      <c r="B524" s="67" t="s">
        <v>13</v>
      </c>
      <c r="C524" s="81">
        <v>7603652</v>
      </c>
      <c r="D524" s="67" t="s">
        <v>1664</v>
      </c>
      <c r="E524" s="67" t="s">
        <v>1665</v>
      </c>
      <c r="F524" s="67" t="s">
        <v>1666</v>
      </c>
      <c r="G524" s="67" t="s">
        <v>1667</v>
      </c>
      <c r="H524" s="83" t="s">
        <v>1711</v>
      </c>
      <c r="I524" s="64" t="s">
        <v>19</v>
      </c>
      <c r="J524" s="82" t="s">
        <v>1717</v>
      </c>
      <c r="K524" s="67" t="s">
        <v>931</v>
      </c>
      <c r="L524" s="64" t="s">
        <v>2518</v>
      </c>
    </row>
    <row r="525" spans="1:12" ht="15" thickTop="1" thickBot="1" x14ac:dyDescent="0.3">
      <c r="A525" s="67" t="s">
        <v>1555</v>
      </c>
      <c r="B525" s="67" t="s">
        <v>13</v>
      </c>
      <c r="C525" s="84">
        <v>1052407271</v>
      </c>
      <c r="D525" s="83" t="s">
        <v>1213</v>
      </c>
      <c r="E525" s="83" t="s">
        <v>269</v>
      </c>
      <c r="F525" s="83" t="s">
        <v>694</v>
      </c>
      <c r="G525" s="83" t="s">
        <v>1173</v>
      </c>
      <c r="H525" s="75" t="s">
        <v>1689</v>
      </c>
      <c r="I525" s="64" t="s">
        <v>354</v>
      </c>
      <c r="J525" s="85" t="s">
        <v>1718</v>
      </c>
      <c r="K525" s="64" t="s">
        <v>426</v>
      </c>
      <c r="L525" s="64" t="s">
        <v>2263</v>
      </c>
    </row>
    <row r="526" spans="1:12" ht="15" thickTop="1" thickBot="1" x14ac:dyDescent="0.3">
      <c r="A526" s="67" t="s">
        <v>1555</v>
      </c>
      <c r="B526" s="67" t="s">
        <v>13</v>
      </c>
      <c r="C526" s="84">
        <v>1020829640</v>
      </c>
      <c r="D526" s="83" t="s">
        <v>1668</v>
      </c>
      <c r="E526" s="83" t="s">
        <v>1669</v>
      </c>
      <c r="F526" s="83" t="s">
        <v>255</v>
      </c>
      <c r="G526" s="83" t="s">
        <v>1670</v>
      </c>
      <c r="H526" s="75" t="s">
        <v>1690</v>
      </c>
      <c r="I526" s="64" t="s">
        <v>354</v>
      </c>
      <c r="J526" s="85" t="s">
        <v>1718</v>
      </c>
      <c r="K526" s="64" t="s">
        <v>426</v>
      </c>
      <c r="L526" s="64" t="s">
        <v>2263</v>
      </c>
    </row>
    <row r="527" spans="1:12" ht="15" thickTop="1" thickBot="1" x14ac:dyDescent="0.3">
      <c r="A527" s="67" t="s">
        <v>1555</v>
      </c>
      <c r="B527" s="67" t="s">
        <v>13</v>
      </c>
      <c r="C527" s="84">
        <v>1076716540</v>
      </c>
      <c r="D527" s="86" t="s">
        <v>433</v>
      </c>
      <c r="E527" s="83" t="s">
        <v>135</v>
      </c>
      <c r="F527" s="83" t="s">
        <v>79</v>
      </c>
      <c r="G527" s="83" t="s">
        <v>1671</v>
      </c>
      <c r="H527" s="78" t="s">
        <v>1691</v>
      </c>
      <c r="I527" s="64" t="s">
        <v>354</v>
      </c>
      <c r="J527" s="85" t="s">
        <v>1718</v>
      </c>
      <c r="K527" s="64" t="s">
        <v>426</v>
      </c>
      <c r="L527" s="64" t="s">
        <v>2263</v>
      </c>
    </row>
    <row r="528" spans="1:12" ht="15" thickTop="1" thickBot="1" x14ac:dyDescent="0.3">
      <c r="A528" s="67" t="s">
        <v>1555</v>
      </c>
      <c r="B528" s="67" t="s">
        <v>13</v>
      </c>
      <c r="C528" s="84">
        <v>1030672905</v>
      </c>
      <c r="D528" s="83" t="s">
        <v>1672</v>
      </c>
      <c r="E528" s="83" t="s">
        <v>51</v>
      </c>
      <c r="F528" s="83" t="s">
        <v>1673</v>
      </c>
      <c r="G528" s="83" t="s">
        <v>389</v>
      </c>
      <c r="H528" s="78" t="s">
        <v>1692</v>
      </c>
      <c r="I528" s="64" t="s">
        <v>354</v>
      </c>
      <c r="J528" s="85" t="s">
        <v>1718</v>
      </c>
      <c r="K528" s="64" t="s">
        <v>426</v>
      </c>
      <c r="L528" s="64" t="s">
        <v>2263</v>
      </c>
    </row>
    <row r="529" spans="1:12" ht="15" thickTop="1" thickBot="1" x14ac:dyDescent="0.3">
      <c r="A529" s="67" t="s">
        <v>1555</v>
      </c>
      <c r="B529" s="67" t="s">
        <v>13</v>
      </c>
      <c r="C529" s="84">
        <v>1019132480</v>
      </c>
      <c r="D529" s="83" t="s">
        <v>14</v>
      </c>
      <c r="E529" s="83" t="s">
        <v>1674</v>
      </c>
      <c r="F529" s="83" t="s">
        <v>405</v>
      </c>
      <c r="G529" s="83" t="s">
        <v>1121</v>
      </c>
      <c r="H529" s="75" t="s">
        <v>1693</v>
      </c>
      <c r="I529" s="64" t="s">
        <v>354</v>
      </c>
      <c r="J529" s="85" t="s">
        <v>1718</v>
      </c>
      <c r="K529" s="64" t="s">
        <v>426</v>
      </c>
      <c r="L529" s="64" t="s">
        <v>2263</v>
      </c>
    </row>
    <row r="530" spans="1:12" ht="15" thickTop="1" thickBot="1" x14ac:dyDescent="0.3">
      <c r="A530" s="67" t="s">
        <v>1555</v>
      </c>
      <c r="B530" s="67" t="s">
        <v>13</v>
      </c>
      <c r="C530" s="84">
        <v>1233904046</v>
      </c>
      <c r="D530" s="83" t="s">
        <v>1013</v>
      </c>
      <c r="E530" s="83" t="s">
        <v>168</v>
      </c>
      <c r="F530" s="83" t="s">
        <v>1675</v>
      </c>
      <c r="G530" s="83" t="s">
        <v>179</v>
      </c>
      <c r="H530" s="75" t="s">
        <v>1694</v>
      </c>
      <c r="I530" s="64" t="s">
        <v>354</v>
      </c>
      <c r="J530" s="85" t="s">
        <v>1718</v>
      </c>
      <c r="K530" s="64" t="s">
        <v>426</v>
      </c>
      <c r="L530" s="64" t="s">
        <v>2263</v>
      </c>
    </row>
    <row r="531" spans="1:12" ht="15" thickTop="1" thickBot="1" x14ac:dyDescent="0.3">
      <c r="A531" s="67" t="s">
        <v>1555</v>
      </c>
      <c r="B531" s="67" t="s">
        <v>13</v>
      </c>
      <c r="C531" s="82">
        <v>1032481320</v>
      </c>
      <c r="D531" s="83" t="s">
        <v>112</v>
      </c>
      <c r="E531" s="83" t="s">
        <v>369</v>
      </c>
      <c r="F531" s="83" t="s">
        <v>1676</v>
      </c>
      <c r="G531" s="83" t="s">
        <v>68</v>
      </c>
      <c r="H531" s="83" t="s">
        <v>1695</v>
      </c>
      <c r="I531" s="64" t="s">
        <v>55</v>
      </c>
      <c r="J531" s="68" t="s">
        <v>1500</v>
      </c>
      <c r="K531" s="67" t="s">
        <v>1645</v>
      </c>
      <c r="L531" s="68" t="s">
        <v>958</v>
      </c>
    </row>
    <row r="532" spans="1:12" ht="15" thickTop="1" thickBot="1" x14ac:dyDescent="0.3">
      <c r="A532" s="67" t="s">
        <v>1555</v>
      </c>
      <c r="B532" s="67" t="s">
        <v>13</v>
      </c>
      <c r="C532" s="82">
        <v>1020826680</v>
      </c>
      <c r="D532" s="83" t="s">
        <v>29</v>
      </c>
      <c r="E532" s="83" t="s">
        <v>308</v>
      </c>
      <c r="F532" s="83" t="s">
        <v>148</v>
      </c>
      <c r="G532" s="83" t="s">
        <v>64</v>
      </c>
      <c r="H532" s="75" t="s">
        <v>1696</v>
      </c>
      <c r="I532" s="64" t="s">
        <v>1102</v>
      </c>
      <c r="J532" s="84" t="s">
        <v>1648</v>
      </c>
      <c r="K532" s="67" t="s">
        <v>1645</v>
      </c>
      <c r="L532" s="64" t="s">
        <v>2263</v>
      </c>
    </row>
    <row r="533" spans="1:12" ht="15" thickTop="1" thickBot="1" x14ac:dyDescent="0.3">
      <c r="A533" s="67" t="s">
        <v>1555</v>
      </c>
      <c r="B533" s="67" t="s">
        <v>13</v>
      </c>
      <c r="C533" s="82">
        <v>1018486994</v>
      </c>
      <c r="D533" s="83" t="s">
        <v>1677</v>
      </c>
      <c r="E533" s="83" t="s">
        <v>1678</v>
      </c>
      <c r="F533" s="83" t="s">
        <v>1679</v>
      </c>
      <c r="G533" s="83" t="s">
        <v>1663</v>
      </c>
      <c r="H533" s="75" t="s">
        <v>1697</v>
      </c>
      <c r="I533" s="64" t="s">
        <v>1102</v>
      </c>
      <c r="J533" s="84" t="s">
        <v>1648</v>
      </c>
      <c r="K533" s="67" t="s">
        <v>1645</v>
      </c>
      <c r="L533" s="64" t="s">
        <v>2263</v>
      </c>
    </row>
    <row r="534" spans="1:12" ht="15" thickTop="1" thickBot="1" x14ac:dyDescent="0.3">
      <c r="A534" s="67" t="s">
        <v>1555</v>
      </c>
      <c r="B534" s="67" t="s">
        <v>13</v>
      </c>
      <c r="C534" s="82">
        <v>1072670189</v>
      </c>
      <c r="D534" s="83" t="s">
        <v>72</v>
      </c>
      <c r="E534" s="83" t="s">
        <v>178</v>
      </c>
      <c r="F534" s="83" t="s">
        <v>259</v>
      </c>
      <c r="G534" s="83" t="s">
        <v>1422</v>
      </c>
      <c r="H534" s="75" t="s">
        <v>1698</v>
      </c>
      <c r="I534" s="64" t="s">
        <v>1102</v>
      </c>
      <c r="J534" s="84" t="s">
        <v>1648</v>
      </c>
      <c r="K534" s="67" t="s">
        <v>1645</v>
      </c>
      <c r="L534" s="64" t="s">
        <v>2263</v>
      </c>
    </row>
    <row r="535" spans="1:12" ht="15" thickTop="1" thickBot="1" x14ac:dyDescent="0.3">
      <c r="A535" s="67" t="s">
        <v>1555</v>
      </c>
      <c r="B535" s="67" t="s">
        <v>13</v>
      </c>
      <c r="C535" s="82">
        <v>1032490934</v>
      </c>
      <c r="D535" s="83" t="s">
        <v>72</v>
      </c>
      <c r="E535" s="83" t="s">
        <v>192</v>
      </c>
      <c r="F535" s="83" t="s">
        <v>1331</v>
      </c>
      <c r="G535" s="83" t="s">
        <v>1332</v>
      </c>
      <c r="H535" s="75" t="s">
        <v>1699</v>
      </c>
      <c r="I535" s="64" t="s">
        <v>1102</v>
      </c>
      <c r="J535" s="84" t="s">
        <v>1648</v>
      </c>
      <c r="K535" s="64" t="s">
        <v>617</v>
      </c>
      <c r="L535" s="64" t="s">
        <v>2263</v>
      </c>
    </row>
    <row r="536" spans="1:12" ht="15" thickTop="1" thickBot="1" x14ac:dyDescent="0.3">
      <c r="A536" s="67" t="s">
        <v>1555</v>
      </c>
      <c r="B536" s="67" t="s">
        <v>13</v>
      </c>
      <c r="C536" s="82">
        <v>1014282257</v>
      </c>
      <c r="D536" s="83" t="s">
        <v>1430</v>
      </c>
      <c r="E536" s="83" t="s">
        <v>402</v>
      </c>
      <c r="F536" s="83" t="s">
        <v>725</v>
      </c>
      <c r="G536" s="83" t="s">
        <v>237</v>
      </c>
      <c r="H536" s="75" t="s">
        <v>1700</v>
      </c>
      <c r="I536" s="64" t="s">
        <v>1102</v>
      </c>
      <c r="J536" s="84" t="s">
        <v>1648</v>
      </c>
      <c r="K536" s="64" t="s">
        <v>617</v>
      </c>
      <c r="L536" s="64" t="s">
        <v>2263</v>
      </c>
    </row>
    <row r="537" spans="1:12" ht="15" thickTop="1" thickBot="1" x14ac:dyDescent="0.3">
      <c r="A537" s="67" t="s">
        <v>1555</v>
      </c>
      <c r="B537" s="67" t="s">
        <v>13</v>
      </c>
      <c r="C537" s="82">
        <v>1019134980</v>
      </c>
      <c r="D537" s="83" t="s">
        <v>182</v>
      </c>
      <c r="E537" s="83" t="s">
        <v>702</v>
      </c>
      <c r="F537" s="83" t="s">
        <v>1680</v>
      </c>
      <c r="G537" s="83" t="s">
        <v>1681</v>
      </c>
      <c r="H537" s="75" t="s">
        <v>1701</v>
      </c>
      <c r="I537" s="64" t="s">
        <v>1102</v>
      </c>
      <c r="J537" s="84" t="s">
        <v>1648</v>
      </c>
      <c r="K537" s="67" t="s">
        <v>1645</v>
      </c>
      <c r="L537" s="64" t="s">
        <v>2263</v>
      </c>
    </row>
    <row r="538" spans="1:12" ht="15" thickTop="1" thickBot="1" x14ac:dyDescent="0.3">
      <c r="A538" s="67" t="s">
        <v>1555</v>
      </c>
      <c r="B538" s="67" t="s">
        <v>13</v>
      </c>
      <c r="C538" s="82">
        <v>1016098717</v>
      </c>
      <c r="D538" s="83" t="s">
        <v>1682</v>
      </c>
      <c r="E538" s="83" t="s">
        <v>1683</v>
      </c>
      <c r="F538" s="83" t="s">
        <v>17</v>
      </c>
      <c r="G538" s="83"/>
      <c r="H538" s="75" t="s">
        <v>1712</v>
      </c>
      <c r="I538" s="64" t="s">
        <v>1102</v>
      </c>
      <c r="J538" s="84" t="s">
        <v>1648</v>
      </c>
      <c r="K538" s="64" t="s">
        <v>414</v>
      </c>
      <c r="L538" s="64" t="s">
        <v>2263</v>
      </c>
    </row>
    <row r="539" spans="1:12" ht="15" thickTop="1" thickBot="1" x14ac:dyDescent="0.3">
      <c r="A539" s="67" t="s">
        <v>1555</v>
      </c>
      <c r="B539" s="67" t="s">
        <v>13</v>
      </c>
      <c r="C539" s="82">
        <v>1020831578</v>
      </c>
      <c r="D539" s="83" t="s">
        <v>1145</v>
      </c>
      <c r="E539" s="83" t="s">
        <v>88</v>
      </c>
      <c r="F539" s="83" t="s">
        <v>1684</v>
      </c>
      <c r="G539" s="83" t="s">
        <v>784</v>
      </c>
      <c r="H539" s="75" t="s">
        <v>1702</v>
      </c>
      <c r="I539" s="64" t="s">
        <v>1102</v>
      </c>
      <c r="J539" s="84" t="s">
        <v>1648</v>
      </c>
      <c r="K539" s="64" t="s">
        <v>414</v>
      </c>
      <c r="L539" s="64" t="s">
        <v>2263</v>
      </c>
    </row>
    <row r="540" spans="1:12" ht="15" thickTop="1" thickBot="1" x14ac:dyDescent="0.3">
      <c r="A540" s="67" t="s">
        <v>1555</v>
      </c>
      <c r="B540" s="67" t="s">
        <v>13</v>
      </c>
      <c r="C540" s="82">
        <v>1018488576</v>
      </c>
      <c r="D540" s="83" t="s">
        <v>116</v>
      </c>
      <c r="E540" s="83"/>
      <c r="F540" s="83" t="s">
        <v>1406</v>
      </c>
      <c r="G540" s="83" t="s">
        <v>175</v>
      </c>
      <c r="H540" s="75" t="s">
        <v>1703</v>
      </c>
      <c r="I540" s="64" t="s">
        <v>1102</v>
      </c>
      <c r="J540" s="84" t="s">
        <v>1648</v>
      </c>
      <c r="K540" s="64" t="s">
        <v>414</v>
      </c>
      <c r="L540" s="64" t="s">
        <v>2263</v>
      </c>
    </row>
    <row r="541" spans="1:12" ht="15" thickTop="1" thickBot="1" x14ac:dyDescent="0.3">
      <c r="A541" s="67" t="s">
        <v>1555</v>
      </c>
      <c r="B541" s="67" t="s">
        <v>13</v>
      </c>
      <c r="C541" s="82">
        <v>1013669558</v>
      </c>
      <c r="D541" s="83" t="s">
        <v>72</v>
      </c>
      <c r="E541" s="83" t="s">
        <v>543</v>
      </c>
      <c r="F541" s="83" t="s">
        <v>1585</v>
      </c>
      <c r="G541" s="83" t="s">
        <v>359</v>
      </c>
      <c r="H541" s="75" t="s">
        <v>1704</v>
      </c>
      <c r="I541" s="64" t="s">
        <v>1102</v>
      </c>
      <c r="J541" s="84" t="s">
        <v>1648</v>
      </c>
      <c r="K541" s="64" t="s">
        <v>414</v>
      </c>
      <c r="L541" s="64" t="s">
        <v>2263</v>
      </c>
    </row>
    <row r="542" spans="1:12" ht="15" thickTop="1" thickBot="1" x14ac:dyDescent="0.3">
      <c r="A542" s="67" t="s">
        <v>1555</v>
      </c>
      <c r="B542" s="67" t="s">
        <v>13</v>
      </c>
      <c r="C542" s="82">
        <v>1127340897</v>
      </c>
      <c r="D542" s="83" t="s">
        <v>1682</v>
      </c>
      <c r="E542" s="83" t="s">
        <v>822</v>
      </c>
      <c r="F542" s="83" t="s">
        <v>288</v>
      </c>
      <c r="G542" s="83" t="s">
        <v>524</v>
      </c>
      <c r="H542" s="75" t="s">
        <v>1705</v>
      </c>
      <c r="I542" s="64" t="s">
        <v>1102</v>
      </c>
      <c r="J542" s="84" t="s">
        <v>1648</v>
      </c>
      <c r="K542" s="64" t="s">
        <v>414</v>
      </c>
      <c r="L542" s="64" t="s">
        <v>2263</v>
      </c>
    </row>
    <row r="543" spans="1:12" ht="15" thickTop="1" thickBot="1" x14ac:dyDescent="0.3">
      <c r="A543" s="67" t="s">
        <v>1555</v>
      </c>
      <c r="B543" s="67" t="s">
        <v>13</v>
      </c>
      <c r="C543" s="82">
        <v>1020797446</v>
      </c>
      <c r="D543" s="83" t="s">
        <v>66</v>
      </c>
      <c r="E543" s="83" t="s">
        <v>332</v>
      </c>
      <c r="F543" s="83" t="s">
        <v>1060</v>
      </c>
      <c r="G543" s="83" t="s">
        <v>1685</v>
      </c>
      <c r="H543" s="75" t="s">
        <v>1713</v>
      </c>
      <c r="I543" s="64" t="s">
        <v>1102</v>
      </c>
      <c r="J543" s="84" t="s">
        <v>1648</v>
      </c>
      <c r="K543" s="64" t="s">
        <v>414</v>
      </c>
      <c r="L543" s="64" t="s">
        <v>2263</v>
      </c>
    </row>
    <row r="544" spans="1:12" ht="15" thickTop="1" thickBot="1" x14ac:dyDescent="0.3">
      <c r="A544" s="67" t="s">
        <v>1555</v>
      </c>
      <c r="B544" s="67" t="s">
        <v>13</v>
      </c>
      <c r="C544" s="82">
        <v>1018480057</v>
      </c>
      <c r="D544" s="83" t="s">
        <v>30</v>
      </c>
      <c r="E544" s="83" t="s">
        <v>1686</v>
      </c>
      <c r="F544" s="83" t="s">
        <v>521</v>
      </c>
      <c r="G544" s="83" t="s">
        <v>52</v>
      </c>
      <c r="H544" s="75" t="s">
        <v>1706</v>
      </c>
      <c r="I544" s="64" t="s">
        <v>1102</v>
      </c>
      <c r="J544" s="84" t="s">
        <v>1648</v>
      </c>
      <c r="K544" s="64" t="s">
        <v>414</v>
      </c>
      <c r="L544" s="64" t="s">
        <v>2263</v>
      </c>
    </row>
    <row r="545" spans="1:12" ht="15" thickTop="1" thickBot="1" x14ac:dyDescent="0.3">
      <c r="A545" s="67" t="s">
        <v>1555</v>
      </c>
      <c r="B545" s="67" t="s">
        <v>13</v>
      </c>
      <c r="C545" s="82">
        <v>1072712493</v>
      </c>
      <c r="D545" s="83" t="s">
        <v>30</v>
      </c>
      <c r="E545" s="83" t="s">
        <v>51</v>
      </c>
      <c r="F545" s="83" t="s">
        <v>52</v>
      </c>
      <c r="G545" s="83" t="s">
        <v>1687</v>
      </c>
      <c r="H545" s="75" t="s">
        <v>1707</v>
      </c>
      <c r="I545" s="64" t="s">
        <v>1102</v>
      </c>
      <c r="J545" s="84" t="s">
        <v>1648</v>
      </c>
      <c r="K545" s="64" t="s">
        <v>414</v>
      </c>
      <c r="L545" s="64" t="s">
        <v>2263</v>
      </c>
    </row>
    <row r="546" spans="1:12" ht="15" thickTop="1" thickBot="1" x14ac:dyDescent="0.3">
      <c r="A546" s="67" t="s">
        <v>1555</v>
      </c>
      <c r="B546" s="67" t="s">
        <v>13</v>
      </c>
      <c r="C546" s="82">
        <v>1234638601</v>
      </c>
      <c r="D546" s="83" t="s">
        <v>974</v>
      </c>
      <c r="E546" s="83" t="s">
        <v>1241</v>
      </c>
      <c r="F546" s="83" t="s">
        <v>1021</v>
      </c>
      <c r="G546" s="83" t="s">
        <v>180</v>
      </c>
      <c r="H546" s="75" t="s">
        <v>1708</v>
      </c>
      <c r="I546" s="64" t="s">
        <v>1102</v>
      </c>
      <c r="J546" s="84" t="s">
        <v>1648</v>
      </c>
      <c r="K546" s="64" t="s">
        <v>414</v>
      </c>
      <c r="L546" s="64" t="s">
        <v>2263</v>
      </c>
    </row>
    <row r="547" spans="1:12" ht="15" thickTop="1" thickBot="1" x14ac:dyDescent="0.3">
      <c r="A547" s="67" t="s">
        <v>1555</v>
      </c>
      <c r="B547" s="67" t="s">
        <v>13</v>
      </c>
      <c r="C547" s="82">
        <v>1020826680</v>
      </c>
      <c r="D547" s="83" t="s">
        <v>29</v>
      </c>
      <c r="E547" s="83" t="s">
        <v>308</v>
      </c>
      <c r="F547" s="83" t="s">
        <v>148</v>
      </c>
      <c r="G547" s="83" t="s">
        <v>64</v>
      </c>
      <c r="H547" s="75" t="s">
        <v>1696</v>
      </c>
      <c r="I547" s="64" t="s">
        <v>1102</v>
      </c>
      <c r="J547" s="84" t="s">
        <v>1719</v>
      </c>
      <c r="K547" s="67" t="s">
        <v>1645</v>
      </c>
      <c r="L547" s="64" t="s">
        <v>2263</v>
      </c>
    </row>
    <row r="548" spans="1:12" ht="15" thickTop="1" thickBot="1" x14ac:dyDescent="0.3">
      <c r="A548" s="67" t="s">
        <v>1555</v>
      </c>
      <c r="B548" s="67" t="s">
        <v>13</v>
      </c>
      <c r="C548" s="82">
        <v>1018486994</v>
      </c>
      <c r="D548" s="83" t="s">
        <v>1677</v>
      </c>
      <c r="E548" s="83" t="s">
        <v>1678</v>
      </c>
      <c r="F548" s="83" t="s">
        <v>1679</v>
      </c>
      <c r="G548" s="83" t="s">
        <v>1663</v>
      </c>
      <c r="H548" s="75" t="s">
        <v>1697</v>
      </c>
      <c r="I548" s="64" t="s">
        <v>1102</v>
      </c>
      <c r="J548" s="84" t="s">
        <v>1719</v>
      </c>
      <c r="K548" s="67" t="s">
        <v>1645</v>
      </c>
      <c r="L548" s="64" t="s">
        <v>2263</v>
      </c>
    </row>
    <row r="549" spans="1:12" ht="15" thickTop="1" thickBot="1" x14ac:dyDescent="0.3">
      <c r="A549" s="67" t="s">
        <v>1555</v>
      </c>
      <c r="B549" s="67" t="s">
        <v>13</v>
      </c>
      <c r="C549" s="82">
        <v>1072670189</v>
      </c>
      <c r="D549" s="83" t="s">
        <v>72</v>
      </c>
      <c r="E549" s="83" t="s">
        <v>178</v>
      </c>
      <c r="F549" s="83" t="s">
        <v>259</v>
      </c>
      <c r="G549" s="83" t="s">
        <v>1422</v>
      </c>
      <c r="H549" s="75" t="s">
        <v>1698</v>
      </c>
      <c r="I549" s="64" t="s">
        <v>1102</v>
      </c>
      <c r="J549" s="84" t="s">
        <v>1719</v>
      </c>
      <c r="K549" s="67" t="s">
        <v>1645</v>
      </c>
      <c r="L549" s="64" t="s">
        <v>2263</v>
      </c>
    </row>
    <row r="550" spans="1:12" ht="15" thickTop="1" thickBot="1" x14ac:dyDescent="0.3">
      <c r="A550" s="67" t="s">
        <v>1555</v>
      </c>
      <c r="B550" s="67" t="s">
        <v>13</v>
      </c>
      <c r="C550" s="82">
        <v>1032490934</v>
      </c>
      <c r="D550" s="83" t="s">
        <v>72</v>
      </c>
      <c r="E550" s="83" t="s">
        <v>192</v>
      </c>
      <c r="F550" s="83" t="s">
        <v>1331</v>
      </c>
      <c r="G550" s="83" t="s">
        <v>1332</v>
      </c>
      <c r="H550" s="75" t="s">
        <v>1699</v>
      </c>
      <c r="I550" s="64" t="s">
        <v>1102</v>
      </c>
      <c r="J550" s="84" t="s">
        <v>1719</v>
      </c>
      <c r="K550" s="64" t="s">
        <v>617</v>
      </c>
      <c r="L550" s="64" t="s">
        <v>2263</v>
      </c>
    </row>
    <row r="551" spans="1:12" ht="15" thickTop="1" thickBot="1" x14ac:dyDescent="0.3">
      <c r="A551" s="67" t="s">
        <v>1555</v>
      </c>
      <c r="B551" s="67" t="s">
        <v>13</v>
      </c>
      <c r="C551" s="82">
        <v>1014282257</v>
      </c>
      <c r="D551" s="83" t="s">
        <v>1430</v>
      </c>
      <c r="E551" s="83" t="s">
        <v>402</v>
      </c>
      <c r="F551" s="83" t="s">
        <v>725</v>
      </c>
      <c r="G551" s="83" t="s">
        <v>237</v>
      </c>
      <c r="H551" s="75" t="s">
        <v>1700</v>
      </c>
      <c r="I551" s="64" t="s">
        <v>1102</v>
      </c>
      <c r="J551" s="84" t="s">
        <v>1719</v>
      </c>
      <c r="K551" s="64" t="s">
        <v>617</v>
      </c>
      <c r="L551" s="64" t="s">
        <v>2263</v>
      </c>
    </row>
    <row r="552" spans="1:12" ht="15" thickTop="1" thickBot="1" x14ac:dyDescent="0.3">
      <c r="A552" s="67" t="s">
        <v>1555</v>
      </c>
      <c r="B552" s="67" t="s">
        <v>13</v>
      </c>
      <c r="C552" s="82">
        <v>1019134980</v>
      </c>
      <c r="D552" s="83" t="s">
        <v>182</v>
      </c>
      <c r="E552" s="83" t="s">
        <v>702</v>
      </c>
      <c r="F552" s="83" t="s">
        <v>1680</v>
      </c>
      <c r="G552" s="83" t="s">
        <v>1681</v>
      </c>
      <c r="H552" s="75" t="s">
        <v>1701</v>
      </c>
      <c r="I552" s="64" t="s">
        <v>1102</v>
      </c>
      <c r="J552" s="84" t="s">
        <v>1719</v>
      </c>
      <c r="K552" s="67" t="s">
        <v>1645</v>
      </c>
      <c r="L552" s="64" t="s">
        <v>2263</v>
      </c>
    </row>
    <row r="553" spans="1:12" ht="15" thickTop="1" thickBot="1" x14ac:dyDescent="0.3">
      <c r="A553" s="67" t="s">
        <v>1555</v>
      </c>
      <c r="B553" s="67" t="s">
        <v>13</v>
      </c>
      <c r="C553" s="82">
        <v>1016098717</v>
      </c>
      <c r="D553" s="83" t="s">
        <v>1682</v>
      </c>
      <c r="E553" s="83" t="s">
        <v>1683</v>
      </c>
      <c r="F553" s="83" t="s">
        <v>17</v>
      </c>
      <c r="G553" s="83"/>
      <c r="H553" s="75" t="s">
        <v>1712</v>
      </c>
      <c r="I553" s="64" t="s">
        <v>1102</v>
      </c>
      <c r="J553" s="84" t="s">
        <v>1719</v>
      </c>
      <c r="K553" s="64" t="s">
        <v>414</v>
      </c>
      <c r="L553" s="64" t="s">
        <v>2263</v>
      </c>
    </row>
    <row r="554" spans="1:12" ht="15" thickTop="1" thickBot="1" x14ac:dyDescent="0.3">
      <c r="A554" s="67" t="s">
        <v>1555</v>
      </c>
      <c r="B554" s="67" t="s">
        <v>13</v>
      </c>
      <c r="C554" s="82">
        <v>1020831578</v>
      </c>
      <c r="D554" s="83" t="s">
        <v>1145</v>
      </c>
      <c r="E554" s="83" t="s">
        <v>88</v>
      </c>
      <c r="F554" s="83" t="s">
        <v>1684</v>
      </c>
      <c r="G554" s="83" t="s">
        <v>784</v>
      </c>
      <c r="H554" s="75" t="s">
        <v>1702</v>
      </c>
      <c r="I554" s="64" t="s">
        <v>1102</v>
      </c>
      <c r="J554" s="84" t="s">
        <v>1719</v>
      </c>
      <c r="K554" s="64" t="s">
        <v>414</v>
      </c>
      <c r="L554" s="64" t="s">
        <v>2263</v>
      </c>
    </row>
    <row r="555" spans="1:12" ht="15" thickTop="1" thickBot="1" x14ac:dyDescent="0.3">
      <c r="A555" s="67" t="s">
        <v>1555</v>
      </c>
      <c r="B555" s="67" t="s">
        <v>13</v>
      </c>
      <c r="C555" s="82">
        <v>1018488576</v>
      </c>
      <c r="D555" s="83" t="s">
        <v>116</v>
      </c>
      <c r="E555" s="83"/>
      <c r="F555" s="83" t="s">
        <v>1406</v>
      </c>
      <c r="G555" s="83" t="s">
        <v>175</v>
      </c>
      <c r="H555" s="75" t="s">
        <v>1703</v>
      </c>
      <c r="I555" s="64" t="s">
        <v>1102</v>
      </c>
      <c r="J555" s="84" t="s">
        <v>1719</v>
      </c>
      <c r="K555" s="64" t="s">
        <v>414</v>
      </c>
      <c r="L555" s="64" t="s">
        <v>2263</v>
      </c>
    </row>
    <row r="556" spans="1:12" ht="15" thickTop="1" thickBot="1" x14ac:dyDescent="0.3">
      <c r="A556" s="67" t="s">
        <v>1555</v>
      </c>
      <c r="B556" s="67" t="s">
        <v>13</v>
      </c>
      <c r="C556" s="82">
        <v>1013669558</v>
      </c>
      <c r="D556" s="83" t="s">
        <v>72</v>
      </c>
      <c r="E556" s="83" t="s">
        <v>543</v>
      </c>
      <c r="F556" s="83" t="s">
        <v>1585</v>
      </c>
      <c r="G556" s="83" t="s">
        <v>359</v>
      </c>
      <c r="H556" s="75" t="s">
        <v>1704</v>
      </c>
      <c r="I556" s="64" t="s">
        <v>1102</v>
      </c>
      <c r="J556" s="84" t="s">
        <v>1719</v>
      </c>
      <c r="K556" s="64" t="s">
        <v>414</v>
      </c>
      <c r="L556" s="64" t="s">
        <v>2263</v>
      </c>
    </row>
    <row r="557" spans="1:12" ht="15" thickTop="1" thickBot="1" x14ac:dyDescent="0.3">
      <c r="A557" s="67" t="s">
        <v>1555</v>
      </c>
      <c r="B557" s="67" t="s">
        <v>13</v>
      </c>
      <c r="C557" s="82">
        <v>1127346897</v>
      </c>
      <c r="D557" s="83" t="s">
        <v>1682</v>
      </c>
      <c r="E557" s="83" t="s">
        <v>822</v>
      </c>
      <c r="F557" s="83" t="s">
        <v>288</v>
      </c>
      <c r="G557" s="83" t="s">
        <v>524</v>
      </c>
      <c r="H557" s="75" t="s">
        <v>1705</v>
      </c>
      <c r="I557" s="64" t="s">
        <v>1102</v>
      </c>
      <c r="J557" s="84" t="s">
        <v>1719</v>
      </c>
      <c r="K557" s="64" t="s">
        <v>414</v>
      </c>
      <c r="L557" s="64" t="s">
        <v>2263</v>
      </c>
    </row>
    <row r="558" spans="1:12" ht="15" thickTop="1" thickBot="1" x14ac:dyDescent="0.3">
      <c r="A558" s="67" t="s">
        <v>1555</v>
      </c>
      <c r="B558" s="67" t="s">
        <v>13</v>
      </c>
      <c r="C558" s="82">
        <v>1020797446</v>
      </c>
      <c r="D558" s="83" t="s">
        <v>66</v>
      </c>
      <c r="E558" s="83" t="s">
        <v>332</v>
      </c>
      <c r="F558" s="83" t="s">
        <v>1060</v>
      </c>
      <c r="G558" s="83" t="s">
        <v>1685</v>
      </c>
      <c r="H558" s="75" t="s">
        <v>1713</v>
      </c>
      <c r="I558" s="64" t="s">
        <v>1102</v>
      </c>
      <c r="J558" s="84" t="s">
        <v>1719</v>
      </c>
      <c r="K558" s="64" t="s">
        <v>414</v>
      </c>
      <c r="L558" s="64" t="s">
        <v>2263</v>
      </c>
    </row>
    <row r="559" spans="1:12" ht="15" thickTop="1" thickBot="1" x14ac:dyDescent="0.3">
      <c r="A559" s="67" t="s">
        <v>1555</v>
      </c>
      <c r="B559" s="67" t="s">
        <v>13</v>
      </c>
      <c r="C559" s="82">
        <v>1018480057</v>
      </c>
      <c r="D559" s="83" t="s">
        <v>30</v>
      </c>
      <c r="E559" s="83" t="s">
        <v>1686</v>
      </c>
      <c r="F559" s="83" t="s">
        <v>521</v>
      </c>
      <c r="G559" s="83" t="s">
        <v>52</v>
      </c>
      <c r="H559" s="75" t="s">
        <v>1706</v>
      </c>
      <c r="I559" s="64" t="s">
        <v>1102</v>
      </c>
      <c r="J559" s="84" t="s">
        <v>1719</v>
      </c>
      <c r="K559" s="64" t="s">
        <v>414</v>
      </c>
      <c r="L559" s="64" t="s">
        <v>2263</v>
      </c>
    </row>
    <row r="560" spans="1:12" ht="15" thickTop="1" thickBot="1" x14ac:dyDescent="0.3">
      <c r="A560" s="67" t="s">
        <v>1555</v>
      </c>
      <c r="B560" s="67" t="s">
        <v>13</v>
      </c>
      <c r="C560" s="82">
        <v>1072712493</v>
      </c>
      <c r="D560" s="83" t="s">
        <v>30</v>
      </c>
      <c r="E560" s="83" t="s">
        <v>51</v>
      </c>
      <c r="F560" s="83" t="s">
        <v>52</v>
      </c>
      <c r="G560" s="83" t="s">
        <v>1687</v>
      </c>
      <c r="H560" s="75" t="s">
        <v>1707</v>
      </c>
      <c r="I560" s="64" t="s">
        <v>1102</v>
      </c>
      <c r="J560" s="84" t="s">
        <v>1719</v>
      </c>
      <c r="K560" s="64" t="s">
        <v>414</v>
      </c>
      <c r="L560" s="64" t="s">
        <v>2263</v>
      </c>
    </row>
    <row r="561" spans="1:12" ht="15" thickTop="1" thickBot="1" x14ac:dyDescent="0.3">
      <c r="A561" s="67" t="s">
        <v>1555</v>
      </c>
      <c r="B561" s="67" t="s">
        <v>13</v>
      </c>
      <c r="C561" s="82">
        <v>1234638601</v>
      </c>
      <c r="D561" s="83" t="s">
        <v>974</v>
      </c>
      <c r="E561" s="83" t="s">
        <v>1241</v>
      </c>
      <c r="F561" s="83" t="s">
        <v>1021</v>
      </c>
      <c r="G561" s="83" t="s">
        <v>180</v>
      </c>
      <c r="H561" s="75" t="s">
        <v>1708</v>
      </c>
      <c r="I561" s="64" t="s">
        <v>1102</v>
      </c>
      <c r="J561" s="84" t="s">
        <v>1719</v>
      </c>
      <c r="K561" s="64" t="s">
        <v>414</v>
      </c>
      <c r="L561" s="64" t="s">
        <v>2263</v>
      </c>
    </row>
    <row r="562" spans="1:12" ht="15" thickTop="1" thickBot="1" x14ac:dyDescent="0.3">
      <c r="A562" s="67" t="s">
        <v>1729</v>
      </c>
      <c r="B562" s="87" t="s">
        <v>13</v>
      </c>
      <c r="C562" s="77">
        <v>1020818660</v>
      </c>
      <c r="D562" s="77" t="s">
        <v>1730</v>
      </c>
      <c r="E562" s="77" t="s">
        <v>702</v>
      </c>
      <c r="F562" s="77" t="s">
        <v>1675</v>
      </c>
      <c r="G562" s="67" t="s">
        <v>1731</v>
      </c>
      <c r="H562" s="75" t="s">
        <v>1732</v>
      </c>
      <c r="I562" s="64" t="s">
        <v>19</v>
      </c>
      <c r="J562" s="80" t="s">
        <v>1733</v>
      </c>
      <c r="K562" s="64" t="s">
        <v>957</v>
      </c>
      <c r="L562" s="68" t="s">
        <v>958</v>
      </c>
    </row>
    <row r="563" spans="1:12" ht="15" thickTop="1" thickBot="1" x14ac:dyDescent="0.3">
      <c r="A563" s="67" t="s">
        <v>1729</v>
      </c>
      <c r="B563" s="87" t="s">
        <v>13</v>
      </c>
      <c r="C563" s="77">
        <v>1020796875</v>
      </c>
      <c r="D563" s="77" t="s">
        <v>456</v>
      </c>
      <c r="E563" s="67" t="s">
        <v>88</v>
      </c>
      <c r="F563" s="77" t="s">
        <v>93</v>
      </c>
      <c r="G563" s="67" t="s">
        <v>1734</v>
      </c>
      <c r="H563" s="75" t="s">
        <v>1735</v>
      </c>
      <c r="I563" s="64" t="s">
        <v>19</v>
      </c>
      <c r="J563" s="80" t="s">
        <v>1733</v>
      </c>
      <c r="K563" s="64" t="s">
        <v>957</v>
      </c>
      <c r="L563" s="68" t="s">
        <v>958</v>
      </c>
    </row>
    <row r="564" spans="1:12" ht="28.5" thickTop="1" thickBot="1" x14ac:dyDescent="0.3">
      <c r="A564" s="67" t="s">
        <v>1729</v>
      </c>
      <c r="B564" s="87" t="s">
        <v>13</v>
      </c>
      <c r="C564" s="77">
        <v>1115862662</v>
      </c>
      <c r="D564" s="77" t="s">
        <v>1736</v>
      </c>
      <c r="E564" s="77" t="s">
        <v>543</v>
      </c>
      <c r="F564" s="77" t="s">
        <v>1737</v>
      </c>
      <c r="G564" s="67" t="s">
        <v>1738</v>
      </c>
      <c r="H564" s="75" t="s">
        <v>1739</v>
      </c>
      <c r="I564" s="64" t="s">
        <v>19</v>
      </c>
      <c r="J564" s="80" t="s">
        <v>1063</v>
      </c>
      <c r="K564" s="64" t="s">
        <v>957</v>
      </c>
      <c r="L564" s="68" t="s">
        <v>958</v>
      </c>
    </row>
    <row r="565" spans="1:12" ht="28.5" thickTop="1" thickBot="1" x14ac:dyDescent="0.3">
      <c r="A565" s="67" t="s">
        <v>1729</v>
      </c>
      <c r="B565" s="87" t="s">
        <v>13</v>
      </c>
      <c r="C565" s="77">
        <v>1032469332</v>
      </c>
      <c r="D565" s="77" t="s">
        <v>1740</v>
      </c>
      <c r="E565" s="67" t="s">
        <v>1226</v>
      </c>
      <c r="F565" s="77" t="s">
        <v>32</v>
      </c>
      <c r="G565" s="67" t="s">
        <v>1741</v>
      </c>
      <c r="H565" s="75" t="s">
        <v>1742</v>
      </c>
      <c r="I565" s="64" t="s">
        <v>19</v>
      </c>
      <c r="J565" s="80" t="s">
        <v>1063</v>
      </c>
      <c r="K565" s="64" t="s">
        <v>957</v>
      </c>
      <c r="L565" s="68" t="s">
        <v>958</v>
      </c>
    </row>
    <row r="566" spans="1:12" ht="15" thickTop="1" thickBot="1" x14ac:dyDescent="0.3">
      <c r="A566" s="67" t="s">
        <v>1729</v>
      </c>
      <c r="B566" s="87" t="s">
        <v>13</v>
      </c>
      <c r="C566" s="77">
        <v>1020804013</v>
      </c>
      <c r="D566" s="77" t="s">
        <v>1213</v>
      </c>
      <c r="E566" s="77" t="s">
        <v>308</v>
      </c>
      <c r="F566" s="77" t="s">
        <v>1238</v>
      </c>
      <c r="G566" s="67" t="s">
        <v>1005</v>
      </c>
      <c r="H566" s="75" t="s">
        <v>1743</v>
      </c>
      <c r="I566" s="64" t="s">
        <v>19</v>
      </c>
      <c r="J566" s="80" t="s">
        <v>1744</v>
      </c>
      <c r="K566" s="64" t="s">
        <v>957</v>
      </c>
      <c r="L566" s="68" t="s">
        <v>958</v>
      </c>
    </row>
    <row r="567" spans="1:12" ht="28.5" thickTop="1" thickBot="1" x14ac:dyDescent="0.3">
      <c r="A567" s="67" t="s">
        <v>1729</v>
      </c>
      <c r="B567" s="87" t="s">
        <v>13</v>
      </c>
      <c r="C567" s="77">
        <v>1014280955</v>
      </c>
      <c r="D567" s="77" t="s">
        <v>66</v>
      </c>
      <c r="E567" s="67" t="s">
        <v>67</v>
      </c>
      <c r="F567" s="77" t="s">
        <v>1000</v>
      </c>
      <c r="G567" s="67" t="s">
        <v>1745</v>
      </c>
      <c r="H567" s="75" t="s">
        <v>1746</v>
      </c>
      <c r="I567" s="64" t="s">
        <v>19</v>
      </c>
      <c r="J567" s="80" t="s">
        <v>1063</v>
      </c>
      <c r="K567" s="64" t="s">
        <v>957</v>
      </c>
      <c r="L567" s="68" t="s">
        <v>958</v>
      </c>
    </row>
    <row r="568" spans="1:12" ht="15" thickTop="1" thickBot="1" x14ac:dyDescent="0.3">
      <c r="A568" s="67" t="s">
        <v>1729</v>
      </c>
      <c r="B568" s="67" t="s">
        <v>13</v>
      </c>
      <c r="C568" s="67">
        <v>1020812246</v>
      </c>
      <c r="D568" s="67" t="s">
        <v>1556</v>
      </c>
      <c r="E568" s="67"/>
      <c r="F568" s="67" t="s">
        <v>1747</v>
      </c>
      <c r="G568" s="67" t="s">
        <v>340</v>
      </c>
      <c r="H568" s="75" t="s">
        <v>1748</v>
      </c>
      <c r="I568" s="64" t="s">
        <v>19</v>
      </c>
      <c r="J568" s="67" t="s">
        <v>1714</v>
      </c>
      <c r="K568" s="64" t="s">
        <v>957</v>
      </c>
      <c r="L568" s="68" t="s">
        <v>958</v>
      </c>
    </row>
    <row r="569" spans="1:12" ht="15" thickTop="1" thickBot="1" x14ac:dyDescent="0.3">
      <c r="A569" s="67" t="s">
        <v>1729</v>
      </c>
      <c r="B569" s="67" t="s">
        <v>13</v>
      </c>
      <c r="C569" s="67">
        <v>1030616242</v>
      </c>
      <c r="D569" s="88" t="s">
        <v>516</v>
      </c>
      <c r="E569" s="67" t="s">
        <v>92</v>
      </c>
      <c r="F569" s="67" t="s">
        <v>1074</v>
      </c>
      <c r="G569" s="67" t="s">
        <v>113</v>
      </c>
      <c r="H569" s="67" t="s">
        <v>1749</v>
      </c>
      <c r="I569" s="64" t="s">
        <v>19</v>
      </c>
      <c r="J569" s="67" t="s">
        <v>1750</v>
      </c>
      <c r="K569" s="64" t="s">
        <v>957</v>
      </c>
      <c r="L569" s="68" t="s">
        <v>958</v>
      </c>
    </row>
    <row r="570" spans="1:12" ht="15" thickTop="1" thickBot="1" x14ac:dyDescent="0.3">
      <c r="A570" s="67" t="s">
        <v>1729</v>
      </c>
      <c r="B570" s="67" t="s">
        <v>13</v>
      </c>
      <c r="C570" s="67">
        <v>1022372660</v>
      </c>
      <c r="D570" s="67" t="s">
        <v>1751</v>
      </c>
      <c r="E570" s="67" t="s">
        <v>702</v>
      </c>
      <c r="F570" s="67" t="s">
        <v>214</v>
      </c>
      <c r="G570" s="67" t="s">
        <v>1741</v>
      </c>
      <c r="H570" s="75" t="s">
        <v>1752</v>
      </c>
      <c r="I570" s="64" t="s">
        <v>19</v>
      </c>
      <c r="J570" s="67" t="s">
        <v>1753</v>
      </c>
      <c r="K570" s="64" t="s">
        <v>957</v>
      </c>
      <c r="L570" s="68" t="s">
        <v>958</v>
      </c>
    </row>
    <row r="571" spans="1:12" ht="15" thickTop="1" thickBot="1" x14ac:dyDescent="0.3">
      <c r="A571" s="67" t="s">
        <v>1729</v>
      </c>
      <c r="B571" s="67" t="s">
        <v>13</v>
      </c>
      <c r="C571" s="67">
        <v>1020802682</v>
      </c>
      <c r="D571" s="67" t="s">
        <v>1754</v>
      </c>
      <c r="E571" s="67"/>
      <c r="F571" s="67" t="s">
        <v>1755</v>
      </c>
      <c r="G571" s="67" t="s">
        <v>628</v>
      </c>
      <c r="H571" s="75" t="s">
        <v>1756</v>
      </c>
      <c r="I571" s="64" t="s">
        <v>19</v>
      </c>
      <c r="J571" s="67" t="s">
        <v>1063</v>
      </c>
      <c r="K571" s="64" t="s">
        <v>957</v>
      </c>
      <c r="L571" s="68" t="s">
        <v>958</v>
      </c>
    </row>
    <row r="572" spans="1:12" ht="15" thickTop="1" thickBot="1" x14ac:dyDescent="0.3">
      <c r="A572" s="67" t="s">
        <v>1729</v>
      </c>
      <c r="B572" s="87" t="s">
        <v>13</v>
      </c>
      <c r="C572" s="77">
        <v>1030684327</v>
      </c>
      <c r="D572" s="77" t="s">
        <v>29</v>
      </c>
      <c r="E572" s="77" t="s">
        <v>125</v>
      </c>
      <c r="F572" s="77" t="s">
        <v>501</v>
      </c>
      <c r="G572" s="67" t="s">
        <v>1269</v>
      </c>
      <c r="H572" s="75" t="s">
        <v>1757</v>
      </c>
      <c r="I572" s="64" t="s">
        <v>19</v>
      </c>
      <c r="J572" s="80" t="s">
        <v>1446</v>
      </c>
      <c r="K572" s="64" t="s">
        <v>414</v>
      </c>
      <c r="L572" s="68" t="s">
        <v>958</v>
      </c>
    </row>
    <row r="573" spans="1:12" ht="15" thickTop="1" thickBot="1" x14ac:dyDescent="0.3">
      <c r="A573" s="67" t="s">
        <v>1729</v>
      </c>
      <c r="B573" s="87" t="s">
        <v>13</v>
      </c>
      <c r="C573" s="77">
        <v>1019126673</v>
      </c>
      <c r="D573" s="77" t="s">
        <v>363</v>
      </c>
      <c r="E573" s="77" t="s">
        <v>1674</v>
      </c>
      <c r="F573" s="77" t="s">
        <v>501</v>
      </c>
      <c r="G573" s="67" t="s">
        <v>52</v>
      </c>
      <c r="H573" s="75" t="s">
        <v>1758</v>
      </c>
      <c r="I573" s="64" t="s">
        <v>19</v>
      </c>
      <c r="J573" s="80" t="s">
        <v>1446</v>
      </c>
      <c r="K573" s="64" t="s">
        <v>414</v>
      </c>
      <c r="L573" s="68" t="s">
        <v>958</v>
      </c>
    </row>
    <row r="574" spans="1:12" ht="15" thickTop="1" thickBot="1" x14ac:dyDescent="0.3">
      <c r="A574" s="67" t="s">
        <v>1729</v>
      </c>
      <c r="B574" s="87" t="s">
        <v>13</v>
      </c>
      <c r="C574" s="77">
        <v>1032466998</v>
      </c>
      <c r="D574" s="77" t="s">
        <v>516</v>
      </c>
      <c r="E574" s="67" t="s">
        <v>1241</v>
      </c>
      <c r="F574" s="77" t="s">
        <v>370</v>
      </c>
      <c r="G574" s="67" t="s">
        <v>1741</v>
      </c>
      <c r="H574" s="75" t="s">
        <v>1759</v>
      </c>
      <c r="I574" s="64" t="s">
        <v>19</v>
      </c>
      <c r="J574" s="80" t="s">
        <v>1446</v>
      </c>
      <c r="K574" s="64" t="s">
        <v>414</v>
      </c>
      <c r="L574" s="68" t="s">
        <v>958</v>
      </c>
    </row>
    <row r="575" spans="1:12" ht="28.5" thickTop="1" thickBot="1" x14ac:dyDescent="0.3">
      <c r="A575" s="67" t="s">
        <v>1729</v>
      </c>
      <c r="B575" s="87" t="s">
        <v>13</v>
      </c>
      <c r="C575" s="77">
        <v>1020839457</v>
      </c>
      <c r="D575" s="77" t="s">
        <v>533</v>
      </c>
      <c r="E575" s="67" t="s">
        <v>125</v>
      </c>
      <c r="F575" s="77" t="s">
        <v>1760</v>
      </c>
      <c r="G575" s="67" t="s">
        <v>721</v>
      </c>
      <c r="H575" s="75" t="s">
        <v>1761</v>
      </c>
      <c r="I575" s="64" t="s">
        <v>19</v>
      </c>
      <c r="J575" s="80" t="s">
        <v>1762</v>
      </c>
      <c r="K575" s="64" t="s">
        <v>808</v>
      </c>
      <c r="L575" s="68" t="s">
        <v>958</v>
      </c>
    </row>
    <row r="576" spans="1:12" ht="15" thickTop="1" thickBot="1" x14ac:dyDescent="0.3">
      <c r="A576" s="67" t="s">
        <v>1729</v>
      </c>
      <c r="B576" s="87" t="s">
        <v>13</v>
      </c>
      <c r="C576" s="77">
        <v>1056688790</v>
      </c>
      <c r="D576" s="77" t="s">
        <v>72</v>
      </c>
      <c r="E576" s="77" t="s">
        <v>411</v>
      </c>
      <c r="F576" s="77" t="s">
        <v>1763</v>
      </c>
      <c r="G576" s="67" t="s">
        <v>565</v>
      </c>
      <c r="H576" s="75" t="s">
        <v>1764</v>
      </c>
      <c r="I576" s="64" t="s">
        <v>19</v>
      </c>
      <c r="J576" s="80" t="s">
        <v>1446</v>
      </c>
      <c r="K576" s="64" t="s">
        <v>426</v>
      </c>
      <c r="L576" s="68" t="s">
        <v>958</v>
      </c>
    </row>
    <row r="577" spans="1:12" ht="15" thickTop="1" thickBot="1" x14ac:dyDescent="0.3">
      <c r="A577" s="67" t="s">
        <v>1729</v>
      </c>
      <c r="B577" s="77" t="s">
        <v>13</v>
      </c>
      <c r="C577" s="77">
        <v>1020778499</v>
      </c>
      <c r="D577" s="77" t="s">
        <v>1347</v>
      </c>
      <c r="E577" s="77" t="s">
        <v>1765</v>
      </c>
      <c r="F577" s="77" t="s">
        <v>1766</v>
      </c>
      <c r="G577" s="77" t="s">
        <v>704</v>
      </c>
      <c r="H577" s="80" t="s">
        <v>1767</v>
      </c>
      <c r="I577" s="64" t="s">
        <v>49</v>
      </c>
      <c r="J577" s="77" t="s">
        <v>1625</v>
      </c>
      <c r="K577" s="67" t="s">
        <v>27</v>
      </c>
      <c r="L577" s="64" t="s">
        <v>2518</v>
      </c>
    </row>
    <row r="578" spans="1:12" ht="15" thickTop="1" thickBot="1" x14ac:dyDescent="0.3">
      <c r="A578" s="67" t="s">
        <v>1729</v>
      </c>
      <c r="B578" s="80" t="s">
        <v>13</v>
      </c>
      <c r="C578" s="77">
        <v>1104707634</v>
      </c>
      <c r="D578" s="77" t="s">
        <v>1768</v>
      </c>
      <c r="E578" s="77" t="s">
        <v>546</v>
      </c>
      <c r="F578" s="77" t="s">
        <v>1769</v>
      </c>
      <c r="G578" s="77" t="s">
        <v>881</v>
      </c>
      <c r="H578" s="80" t="s">
        <v>1770</v>
      </c>
      <c r="I578" s="64" t="s">
        <v>19</v>
      </c>
      <c r="J578" s="77" t="s">
        <v>1063</v>
      </c>
      <c r="K578" s="67" t="s">
        <v>27</v>
      </c>
      <c r="L578" s="64" t="s">
        <v>2518</v>
      </c>
    </row>
    <row r="579" spans="1:12" ht="28.5" thickTop="1" thickBot="1" x14ac:dyDescent="0.3">
      <c r="A579" s="67" t="s">
        <v>1729</v>
      </c>
      <c r="B579" s="87" t="s">
        <v>13</v>
      </c>
      <c r="C579" s="77">
        <v>1072708562</v>
      </c>
      <c r="D579" s="77" t="s">
        <v>533</v>
      </c>
      <c r="E579" s="77" t="s">
        <v>67</v>
      </c>
      <c r="F579" s="77" t="s">
        <v>1771</v>
      </c>
      <c r="G579" s="67" t="s">
        <v>501</v>
      </c>
      <c r="H579" s="75" t="s">
        <v>1772</v>
      </c>
      <c r="I579" s="64" t="s">
        <v>19</v>
      </c>
      <c r="J579" s="80" t="s">
        <v>1583</v>
      </c>
      <c r="K579" s="67" t="s">
        <v>27</v>
      </c>
      <c r="L579" s="64" t="s">
        <v>2518</v>
      </c>
    </row>
    <row r="580" spans="1:12" ht="15" thickTop="1" thickBot="1" x14ac:dyDescent="0.3">
      <c r="A580" s="67" t="s">
        <v>1729</v>
      </c>
      <c r="B580" s="87" t="s">
        <v>13</v>
      </c>
      <c r="C580" s="77">
        <v>1020809415</v>
      </c>
      <c r="D580" s="77" t="s">
        <v>749</v>
      </c>
      <c r="E580" s="77" t="s">
        <v>88</v>
      </c>
      <c r="F580" s="77" t="s">
        <v>423</v>
      </c>
      <c r="G580" s="67" t="s">
        <v>1626</v>
      </c>
      <c r="H580" s="75" t="s">
        <v>1627</v>
      </c>
      <c r="I580" s="64" t="s">
        <v>49</v>
      </c>
      <c r="J580" s="80" t="s">
        <v>1628</v>
      </c>
      <c r="K580" s="67" t="s">
        <v>27</v>
      </c>
      <c r="L580" s="64" t="s">
        <v>2518</v>
      </c>
    </row>
    <row r="581" spans="1:12" ht="15" thickTop="1" thickBot="1" x14ac:dyDescent="0.3">
      <c r="A581" s="67" t="s">
        <v>1729</v>
      </c>
      <c r="B581" s="87" t="s">
        <v>13</v>
      </c>
      <c r="C581" s="77">
        <v>1015442138</v>
      </c>
      <c r="D581" s="77" t="s">
        <v>543</v>
      </c>
      <c r="E581" s="75"/>
      <c r="F581" s="77" t="s">
        <v>1773</v>
      </c>
      <c r="G581" s="88" t="s">
        <v>1774</v>
      </c>
      <c r="H581" s="75" t="s">
        <v>1775</v>
      </c>
      <c r="I581" s="64" t="s">
        <v>49</v>
      </c>
      <c r="J581" s="80" t="s">
        <v>1776</v>
      </c>
      <c r="K581" s="67" t="s">
        <v>27</v>
      </c>
      <c r="L581" s="64" t="s">
        <v>2518</v>
      </c>
    </row>
    <row r="582" spans="1:12" ht="28.5" thickTop="1" thickBot="1" x14ac:dyDescent="0.3">
      <c r="A582" s="67" t="s">
        <v>1729</v>
      </c>
      <c r="B582" s="87" t="s">
        <v>13</v>
      </c>
      <c r="C582" s="77">
        <v>1118563492</v>
      </c>
      <c r="D582" s="77" t="s">
        <v>1777</v>
      </c>
      <c r="E582" s="77" t="s">
        <v>81</v>
      </c>
      <c r="F582" s="77" t="s">
        <v>259</v>
      </c>
      <c r="G582" s="77" t="s">
        <v>581</v>
      </c>
      <c r="H582" s="75" t="s">
        <v>1778</v>
      </c>
      <c r="I582" s="64" t="s">
        <v>19</v>
      </c>
      <c r="J582" s="80" t="s">
        <v>1583</v>
      </c>
      <c r="K582" s="64" t="s">
        <v>21</v>
      </c>
      <c r="L582" s="68" t="s">
        <v>958</v>
      </c>
    </row>
    <row r="583" spans="1:12" ht="28.5" thickTop="1" thickBot="1" x14ac:dyDescent="0.3">
      <c r="A583" s="67" t="s">
        <v>1729</v>
      </c>
      <c r="B583" s="87" t="s">
        <v>13</v>
      </c>
      <c r="C583" s="77">
        <v>1033798114</v>
      </c>
      <c r="D583" s="77" t="s">
        <v>1779</v>
      </c>
      <c r="E583" s="77" t="s">
        <v>81</v>
      </c>
      <c r="F583" s="77" t="s">
        <v>1780</v>
      </c>
      <c r="G583" s="77" t="s">
        <v>1781</v>
      </c>
      <c r="H583" s="75" t="s">
        <v>1782</v>
      </c>
      <c r="I583" s="64" t="s">
        <v>19</v>
      </c>
      <c r="J583" s="80" t="s">
        <v>1583</v>
      </c>
      <c r="K583" s="64" t="s">
        <v>21</v>
      </c>
      <c r="L583" s="68" t="s">
        <v>958</v>
      </c>
    </row>
    <row r="584" spans="1:12" ht="28.5" thickTop="1" thickBot="1" x14ac:dyDescent="0.3">
      <c r="A584" s="67" t="s">
        <v>1729</v>
      </c>
      <c r="B584" s="87" t="s">
        <v>13</v>
      </c>
      <c r="C584" s="77">
        <v>1014283252</v>
      </c>
      <c r="D584" s="77" t="s">
        <v>386</v>
      </c>
      <c r="E584" s="77" t="s">
        <v>14</v>
      </c>
      <c r="F584" s="77" t="s">
        <v>1783</v>
      </c>
      <c r="G584" s="77" t="s">
        <v>1603</v>
      </c>
      <c r="H584" s="75" t="s">
        <v>1784</v>
      </c>
      <c r="I584" s="64" t="s">
        <v>19</v>
      </c>
      <c r="J584" s="80" t="s">
        <v>1583</v>
      </c>
      <c r="K584" s="64" t="s">
        <v>21</v>
      </c>
      <c r="L584" s="68" t="s">
        <v>958</v>
      </c>
    </row>
    <row r="585" spans="1:12" ht="28.5" thickTop="1" thickBot="1" x14ac:dyDescent="0.3">
      <c r="A585" s="67" t="s">
        <v>1729</v>
      </c>
      <c r="B585" s="87" t="s">
        <v>13</v>
      </c>
      <c r="C585" s="77">
        <v>1115088225</v>
      </c>
      <c r="D585" s="77" t="s">
        <v>543</v>
      </c>
      <c r="E585" s="77" t="s">
        <v>88</v>
      </c>
      <c r="F585" s="77" t="s">
        <v>1785</v>
      </c>
      <c r="G585" s="67" t="s">
        <v>79</v>
      </c>
      <c r="H585" s="75" t="s">
        <v>1786</v>
      </c>
      <c r="I585" s="64" t="s">
        <v>19</v>
      </c>
      <c r="J585" s="80" t="s">
        <v>1063</v>
      </c>
      <c r="K585" s="64" t="s">
        <v>21</v>
      </c>
      <c r="L585" s="68" t="s">
        <v>958</v>
      </c>
    </row>
    <row r="586" spans="1:12" ht="28.5" thickTop="1" thickBot="1" x14ac:dyDescent="0.3">
      <c r="A586" s="67" t="s">
        <v>1729</v>
      </c>
      <c r="B586" s="87" t="s">
        <v>13</v>
      </c>
      <c r="C586" s="77">
        <v>1015470511</v>
      </c>
      <c r="D586" s="77" t="s">
        <v>1740</v>
      </c>
      <c r="E586" s="67" t="s">
        <v>971</v>
      </c>
      <c r="F586" s="67" t="s">
        <v>1787</v>
      </c>
      <c r="G586" s="67" t="s">
        <v>93</v>
      </c>
      <c r="H586" s="75" t="s">
        <v>1788</v>
      </c>
      <c r="I586" s="64" t="s">
        <v>19</v>
      </c>
      <c r="J586" s="80" t="s">
        <v>1583</v>
      </c>
      <c r="K586" s="64" t="s">
        <v>21</v>
      </c>
      <c r="L586" s="68" t="s">
        <v>958</v>
      </c>
    </row>
    <row r="587" spans="1:12" ht="28.5" thickTop="1" thickBot="1" x14ac:dyDescent="0.3">
      <c r="A587" s="67" t="s">
        <v>1729</v>
      </c>
      <c r="B587" s="87" t="s">
        <v>1789</v>
      </c>
      <c r="C587" s="77">
        <v>1019076038</v>
      </c>
      <c r="D587" s="77" t="s">
        <v>332</v>
      </c>
      <c r="E587" s="77" t="s">
        <v>1279</v>
      </c>
      <c r="F587" s="77" t="s">
        <v>389</v>
      </c>
      <c r="G587" s="77" t="s">
        <v>1766</v>
      </c>
      <c r="H587" s="75" t="s">
        <v>1790</v>
      </c>
      <c r="I587" s="64" t="s">
        <v>19</v>
      </c>
      <c r="J587" s="80" t="s">
        <v>1583</v>
      </c>
      <c r="K587" s="64" t="s">
        <v>21</v>
      </c>
      <c r="L587" s="68" t="s">
        <v>958</v>
      </c>
    </row>
    <row r="588" spans="1:12" ht="28.5" thickTop="1" thickBot="1" x14ac:dyDescent="0.3">
      <c r="A588" s="67" t="s">
        <v>1729</v>
      </c>
      <c r="B588" s="87" t="s">
        <v>13</v>
      </c>
      <c r="C588" s="77">
        <v>1018465679</v>
      </c>
      <c r="D588" s="77" t="s">
        <v>72</v>
      </c>
      <c r="E588" s="77" t="s">
        <v>675</v>
      </c>
      <c r="F588" s="77" t="s">
        <v>255</v>
      </c>
      <c r="G588" s="67" t="s">
        <v>1791</v>
      </c>
      <c r="H588" s="75" t="s">
        <v>1792</v>
      </c>
      <c r="I588" s="64" t="s">
        <v>19</v>
      </c>
      <c r="J588" s="80" t="s">
        <v>1583</v>
      </c>
      <c r="K588" s="64" t="s">
        <v>21</v>
      </c>
      <c r="L588" s="68" t="s">
        <v>958</v>
      </c>
    </row>
    <row r="589" spans="1:12" ht="15" thickTop="1" thickBot="1" x14ac:dyDescent="0.3">
      <c r="A589" s="67" t="s">
        <v>1729</v>
      </c>
      <c r="B589" s="87" t="s">
        <v>13</v>
      </c>
      <c r="C589" s="77">
        <v>1020761754</v>
      </c>
      <c r="D589" s="77" t="s">
        <v>543</v>
      </c>
      <c r="E589" s="67"/>
      <c r="F589" s="77" t="s">
        <v>427</v>
      </c>
      <c r="G589" s="67" t="s">
        <v>632</v>
      </c>
      <c r="H589" s="75" t="s">
        <v>1793</v>
      </c>
      <c r="I589" s="64" t="s">
        <v>19</v>
      </c>
      <c r="J589" s="80" t="s">
        <v>1312</v>
      </c>
      <c r="K589" s="64" t="s">
        <v>743</v>
      </c>
      <c r="L589" s="68" t="s">
        <v>958</v>
      </c>
    </row>
    <row r="590" spans="1:12" ht="15" thickTop="1" thickBot="1" x14ac:dyDescent="0.3">
      <c r="A590" s="67" t="s">
        <v>1729</v>
      </c>
      <c r="B590" s="87" t="s">
        <v>13</v>
      </c>
      <c r="C590" s="77">
        <v>1020831149</v>
      </c>
      <c r="D590" s="77" t="s">
        <v>72</v>
      </c>
      <c r="E590" s="77" t="s">
        <v>675</v>
      </c>
      <c r="F590" s="77" t="s">
        <v>1787</v>
      </c>
      <c r="G590" s="67" t="s">
        <v>358</v>
      </c>
      <c r="H590" s="75" t="s">
        <v>1794</v>
      </c>
      <c r="I590" s="64" t="s">
        <v>19</v>
      </c>
      <c r="J590" s="80" t="s">
        <v>1446</v>
      </c>
      <c r="K590" s="64" t="s">
        <v>743</v>
      </c>
      <c r="L590" s="68" t="s">
        <v>958</v>
      </c>
    </row>
    <row r="591" spans="1:12" ht="15" thickTop="1" thickBot="1" x14ac:dyDescent="0.3">
      <c r="A591" s="67" t="s">
        <v>1729</v>
      </c>
      <c r="B591" s="67" t="s">
        <v>13</v>
      </c>
      <c r="C591" s="67">
        <v>80135874</v>
      </c>
      <c r="D591" s="67" t="s">
        <v>129</v>
      </c>
      <c r="E591" s="67" t="s">
        <v>269</v>
      </c>
      <c r="F591" s="67" t="s">
        <v>1629</v>
      </c>
      <c r="G591" s="67" t="s">
        <v>340</v>
      </c>
      <c r="H591" s="75" t="s">
        <v>1630</v>
      </c>
      <c r="I591" s="64" t="s">
        <v>19</v>
      </c>
      <c r="J591" s="67" t="s">
        <v>1631</v>
      </c>
      <c r="K591" s="67" t="s">
        <v>1632</v>
      </c>
      <c r="L591" s="64" t="s">
        <v>2518</v>
      </c>
    </row>
    <row r="592" spans="1:12" ht="15" thickTop="1" thickBot="1" x14ac:dyDescent="0.3">
      <c r="A592" s="67" t="s">
        <v>1729</v>
      </c>
      <c r="B592" s="77" t="s">
        <v>13</v>
      </c>
      <c r="C592" s="77">
        <v>1098616335</v>
      </c>
      <c r="D592" s="77" t="s">
        <v>363</v>
      </c>
      <c r="E592" s="77" t="s">
        <v>45</v>
      </c>
      <c r="F592" s="77" t="s">
        <v>93</v>
      </c>
      <c r="G592" s="77" t="s">
        <v>194</v>
      </c>
      <c r="H592" s="75" t="s">
        <v>1795</v>
      </c>
      <c r="I592" s="64" t="s">
        <v>49</v>
      </c>
      <c r="J592" s="89" t="s">
        <v>1796</v>
      </c>
      <c r="K592" s="64" t="s">
        <v>1387</v>
      </c>
      <c r="L592" s="64" t="s">
        <v>2518</v>
      </c>
    </row>
    <row r="593" spans="1:12" ht="15" thickTop="1" thickBot="1" x14ac:dyDescent="0.3">
      <c r="A593" s="67" t="s">
        <v>1729</v>
      </c>
      <c r="B593" s="67" t="s">
        <v>13</v>
      </c>
      <c r="C593" s="67">
        <v>1030544253</v>
      </c>
      <c r="D593" s="67" t="s">
        <v>791</v>
      </c>
      <c r="E593" s="67" t="s">
        <v>1797</v>
      </c>
      <c r="F593" s="67" t="s">
        <v>64</v>
      </c>
      <c r="G593" s="67" t="s">
        <v>136</v>
      </c>
      <c r="H593" s="75" t="s">
        <v>1798</v>
      </c>
      <c r="I593" s="64" t="s">
        <v>49</v>
      </c>
      <c r="J593" s="67" t="s">
        <v>1799</v>
      </c>
      <c r="K593" s="64" t="s">
        <v>1104</v>
      </c>
      <c r="L593" s="64" t="s">
        <v>2518</v>
      </c>
    </row>
    <row r="594" spans="1:12" ht="15" thickTop="1" thickBot="1" x14ac:dyDescent="0.3">
      <c r="A594" s="67" t="s">
        <v>1729</v>
      </c>
      <c r="B594" s="67" t="s">
        <v>155</v>
      </c>
      <c r="C594" s="67">
        <v>515941</v>
      </c>
      <c r="D594" s="67" t="s">
        <v>1800</v>
      </c>
      <c r="E594" s="67" t="s">
        <v>1801</v>
      </c>
      <c r="F594" s="67" t="s">
        <v>93</v>
      </c>
      <c r="G594" s="67" t="s">
        <v>1802</v>
      </c>
      <c r="H594" s="75" t="s">
        <v>1803</v>
      </c>
      <c r="I594" s="64" t="s">
        <v>49</v>
      </c>
      <c r="J594" s="67" t="s">
        <v>1799</v>
      </c>
      <c r="K594" s="64" t="s">
        <v>1104</v>
      </c>
      <c r="L594" s="64" t="s">
        <v>2518</v>
      </c>
    </row>
    <row r="595" spans="1:12" ht="28.5" thickTop="1" thickBot="1" x14ac:dyDescent="0.3">
      <c r="A595" s="67" t="s">
        <v>1729</v>
      </c>
      <c r="B595" s="90" t="s">
        <v>13</v>
      </c>
      <c r="C595" s="67">
        <v>1022403661</v>
      </c>
      <c r="D595" s="67" t="s">
        <v>642</v>
      </c>
      <c r="E595" s="67" t="s">
        <v>1804</v>
      </c>
      <c r="F595" s="67" t="s">
        <v>587</v>
      </c>
      <c r="G595" s="67" t="s">
        <v>1805</v>
      </c>
      <c r="H595" s="91" t="s">
        <v>1806</v>
      </c>
      <c r="I595" s="64" t="s">
        <v>19</v>
      </c>
      <c r="J595" s="68" t="s">
        <v>1583</v>
      </c>
      <c r="K595" s="68" t="s">
        <v>435</v>
      </c>
      <c r="L595" s="68" t="s">
        <v>958</v>
      </c>
    </row>
    <row r="596" spans="1:12" ht="28.5" thickTop="1" thickBot="1" x14ac:dyDescent="0.3">
      <c r="A596" s="67" t="s">
        <v>1729</v>
      </c>
      <c r="B596" s="90" t="s">
        <v>13</v>
      </c>
      <c r="C596" s="67">
        <v>1020844379</v>
      </c>
      <c r="D596" s="67" t="s">
        <v>622</v>
      </c>
      <c r="E596" s="67" t="s">
        <v>369</v>
      </c>
      <c r="F596" s="67" t="s">
        <v>1807</v>
      </c>
      <c r="G596" s="67" t="s">
        <v>1808</v>
      </c>
      <c r="H596" s="91" t="s">
        <v>1809</v>
      </c>
      <c r="I596" s="64" t="s">
        <v>19</v>
      </c>
      <c r="J596" s="68" t="s">
        <v>1583</v>
      </c>
      <c r="K596" s="68" t="s">
        <v>435</v>
      </c>
      <c r="L596" s="68" t="s">
        <v>958</v>
      </c>
    </row>
    <row r="597" spans="1:12" ht="28.5" thickTop="1" thickBot="1" x14ac:dyDescent="0.3">
      <c r="A597" s="67" t="s">
        <v>1729</v>
      </c>
      <c r="B597" s="90" t="s">
        <v>13</v>
      </c>
      <c r="C597" s="67">
        <v>1020827631</v>
      </c>
      <c r="D597" s="67" t="s">
        <v>22</v>
      </c>
      <c r="E597" s="67" t="s">
        <v>112</v>
      </c>
      <c r="F597" s="67" t="s">
        <v>288</v>
      </c>
      <c r="G597" s="67" t="s">
        <v>1810</v>
      </c>
      <c r="H597" s="91" t="s">
        <v>1811</v>
      </c>
      <c r="I597" s="64" t="s">
        <v>19</v>
      </c>
      <c r="J597" s="68" t="s">
        <v>1583</v>
      </c>
      <c r="K597" s="68" t="s">
        <v>435</v>
      </c>
      <c r="L597" s="68" t="s">
        <v>958</v>
      </c>
    </row>
    <row r="598" spans="1:12" ht="28.5" thickTop="1" thickBot="1" x14ac:dyDescent="0.3">
      <c r="A598" s="67" t="s">
        <v>1729</v>
      </c>
      <c r="B598" s="90" t="s">
        <v>13</v>
      </c>
      <c r="C598" s="67">
        <v>1233891365</v>
      </c>
      <c r="D598" s="67" t="s">
        <v>217</v>
      </c>
      <c r="E598" s="67" t="s">
        <v>1674</v>
      </c>
      <c r="F598" s="67" t="s">
        <v>1021</v>
      </c>
      <c r="G598" s="67" t="s">
        <v>1464</v>
      </c>
      <c r="H598" s="91" t="s">
        <v>1812</v>
      </c>
      <c r="I598" s="64" t="s">
        <v>19</v>
      </c>
      <c r="J598" s="68" t="s">
        <v>1583</v>
      </c>
      <c r="K598" s="68" t="s">
        <v>435</v>
      </c>
      <c r="L598" s="68" t="s">
        <v>958</v>
      </c>
    </row>
    <row r="599" spans="1:12" ht="28.5" thickTop="1" thickBot="1" x14ac:dyDescent="0.3">
      <c r="A599" s="67" t="s">
        <v>1729</v>
      </c>
      <c r="B599" s="90" t="s">
        <v>13</v>
      </c>
      <c r="C599" s="67">
        <v>1110590555</v>
      </c>
      <c r="D599" s="67" t="s">
        <v>182</v>
      </c>
      <c r="E599" s="67" t="s">
        <v>702</v>
      </c>
      <c r="F599" s="67" t="s">
        <v>1266</v>
      </c>
      <c r="G599" s="67" t="s">
        <v>1813</v>
      </c>
      <c r="H599" s="91" t="s">
        <v>1814</v>
      </c>
      <c r="I599" s="64" t="s">
        <v>19</v>
      </c>
      <c r="J599" s="68" t="s">
        <v>1583</v>
      </c>
      <c r="K599" s="68" t="s">
        <v>435</v>
      </c>
      <c r="L599" s="68" t="s">
        <v>958</v>
      </c>
    </row>
    <row r="600" spans="1:12" ht="28.5" thickTop="1" thickBot="1" x14ac:dyDescent="0.3">
      <c r="A600" s="67" t="s">
        <v>1729</v>
      </c>
      <c r="B600" s="90" t="s">
        <v>13</v>
      </c>
      <c r="C600" s="67">
        <v>1020839672</v>
      </c>
      <c r="D600" s="67" t="s">
        <v>756</v>
      </c>
      <c r="E600" s="67" t="s">
        <v>1674</v>
      </c>
      <c r="F600" s="67" t="s">
        <v>1815</v>
      </c>
      <c r="G600" s="67" t="s">
        <v>1745</v>
      </c>
      <c r="H600" s="91" t="s">
        <v>1816</v>
      </c>
      <c r="I600" s="64" t="s">
        <v>19</v>
      </c>
      <c r="J600" s="68" t="s">
        <v>1583</v>
      </c>
      <c r="K600" s="68" t="s">
        <v>435</v>
      </c>
      <c r="L600" s="68" t="s">
        <v>958</v>
      </c>
    </row>
    <row r="601" spans="1:12" ht="15" thickTop="1" thickBot="1" x14ac:dyDescent="0.3">
      <c r="A601" s="67" t="s">
        <v>1729</v>
      </c>
      <c r="B601" s="87" t="s">
        <v>13</v>
      </c>
      <c r="C601" s="67"/>
      <c r="D601" s="77" t="s">
        <v>1817</v>
      </c>
      <c r="E601" s="67"/>
      <c r="F601" s="77" t="s">
        <v>104</v>
      </c>
      <c r="G601" s="67" t="s">
        <v>113</v>
      </c>
      <c r="H601" s="67"/>
      <c r="I601" s="64" t="s">
        <v>49</v>
      </c>
      <c r="J601" s="80" t="s">
        <v>1628</v>
      </c>
      <c r="K601" s="67" t="s">
        <v>27</v>
      </c>
      <c r="L601" s="64" t="s">
        <v>2518</v>
      </c>
    </row>
    <row r="602" spans="1:12" ht="15" thickTop="1" thickBot="1" x14ac:dyDescent="0.3">
      <c r="A602" s="67" t="s">
        <v>1729</v>
      </c>
      <c r="B602" s="87" t="s">
        <v>13</v>
      </c>
      <c r="C602" s="67"/>
      <c r="D602" s="77" t="s">
        <v>1818</v>
      </c>
      <c r="E602" s="77" t="s">
        <v>73</v>
      </c>
      <c r="F602" s="77" t="s">
        <v>1819</v>
      </c>
      <c r="G602" s="67"/>
      <c r="H602" s="67"/>
      <c r="I602" s="64" t="s">
        <v>49</v>
      </c>
      <c r="J602" s="80" t="s">
        <v>1628</v>
      </c>
      <c r="K602" s="67" t="s">
        <v>27</v>
      </c>
      <c r="L602" s="64" t="s">
        <v>2518</v>
      </c>
    </row>
    <row r="603" spans="1:12" ht="15" thickTop="1" thickBot="1" x14ac:dyDescent="0.3">
      <c r="A603" s="67" t="s">
        <v>1729</v>
      </c>
      <c r="B603" s="87" t="s">
        <v>13</v>
      </c>
      <c r="C603" s="67"/>
      <c r="D603" s="77" t="s">
        <v>1141</v>
      </c>
      <c r="E603" s="67"/>
      <c r="F603" s="77" t="s">
        <v>932</v>
      </c>
      <c r="G603" s="67"/>
      <c r="H603" s="67"/>
      <c r="I603" s="64" t="s">
        <v>49</v>
      </c>
      <c r="J603" s="80" t="s">
        <v>1628</v>
      </c>
      <c r="K603" s="67" t="s">
        <v>27</v>
      </c>
      <c r="L603" s="64" t="s">
        <v>2518</v>
      </c>
    </row>
    <row r="604" spans="1:12" ht="28.5" thickTop="1" thickBot="1" x14ac:dyDescent="0.3">
      <c r="A604" s="67" t="s">
        <v>1729</v>
      </c>
      <c r="B604" s="67" t="s">
        <v>13</v>
      </c>
      <c r="C604" s="67">
        <v>1013659326</v>
      </c>
      <c r="D604" s="67" t="s">
        <v>1820</v>
      </c>
      <c r="E604" s="67" t="s">
        <v>67</v>
      </c>
      <c r="F604" s="67" t="s">
        <v>1821</v>
      </c>
      <c r="G604" s="67" t="s">
        <v>259</v>
      </c>
      <c r="H604" s="78" t="s">
        <v>1822</v>
      </c>
      <c r="I604" s="67" t="s">
        <v>34</v>
      </c>
      <c r="J604" s="68" t="s">
        <v>1823</v>
      </c>
      <c r="K604" s="64" t="s">
        <v>414</v>
      </c>
      <c r="L604" s="68" t="s">
        <v>958</v>
      </c>
    </row>
    <row r="605" spans="1:12" ht="28.5" thickTop="1" thickBot="1" x14ac:dyDescent="0.3">
      <c r="A605" s="67" t="s">
        <v>1729</v>
      </c>
      <c r="B605" s="67" t="s">
        <v>13</v>
      </c>
      <c r="C605" s="67">
        <v>1020822988</v>
      </c>
      <c r="D605" s="67" t="s">
        <v>22</v>
      </c>
      <c r="E605" s="67"/>
      <c r="F605" s="67" t="s">
        <v>266</v>
      </c>
      <c r="G605" s="67" t="s">
        <v>501</v>
      </c>
      <c r="H605" s="75" t="s">
        <v>1824</v>
      </c>
      <c r="I605" s="64" t="s">
        <v>1432</v>
      </c>
      <c r="J605" s="68" t="s">
        <v>1825</v>
      </c>
      <c r="K605" s="68" t="s">
        <v>146</v>
      </c>
      <c r="L605" s="68" t="s">
        <v>958</v>
      </c>
    </row>
    <row r="606" spans="1:12" ht="15" thickTop="1" thickBot="1" x14ac:dyDescent="0.3">
      <c r="A606" s="67" t="s">
        <v>1729</v>
      </c>
      <c r="B606" s="67" t="s">
        <v>13</v>
      </c>
      <c r="C606" s="67">
        <v>1020813903</v>
      </c>
      <c r="D606" s="67" t="s">
        <v>702</v>
      </c>
      <c r="E606" s="67" t="s">
        <v>386</v>
      </c>
      <c r="F606" s="67" t="s">
        <v>359</v>
      </c>
      <c r="G606" s="67" t="s">
        <v>1826</v>
      </c>
      <c r="H606" s="78" t="s">
        <v>1827</v>
      </c>
      <c r="I606" s="67" t="s">
        <v>34</v>
      </c>
      <c r="J606" s="67" t="s">
        <v>1828</v>
      </c>
      <c r="K606" s="68" t="s">
        <v>1257</v>
      </c>
      <c r="L606" s="68" t="s">
        <v>958</v>
      </c>
    </row>
    <row r="607" spans="1:12" ht="15" thickTop="1" thickBot="1" x14ac:dyDescent="0.3">
      <c r="A607" s="67" t="s">
        <v>1729</v>
      </c>
      <c r="B607" s="67" t="s">
        <v>13</v>
      </c>
      <c r="C607" s="67">
        <v>1015463204</v>
      </c>
      <c r="D607" s="67" t="s">
        <v>557</v>
      </c>
      <c r="E607" s="67" t="s">
        <v>117</v>
      </c>
      <c r="F607" s="67" t="s">
        <v>389</v>
      </c>
      <c r="G607" s="67" t="s">
        <v>993</v>
      </c>
      <c r="H607" s="78" t="s">
        <v>1829</v>
      </c>
      <c r="I607" s="67" t="s">
        <v>34</v>
      </c>
      <c r="J607" s="68" t="s">
        <v>1830</v>
      </c>
      <c r="K607" s="68" t="s">
        <v>1257</v>
      </c>
      <c r="L607" s="68" t="s">
        <v>958</v>
      </c>
    </row>
    <row r="608" spans="1:12" ht="28.5" thickTop="1" thickBot="1" x14ac:dyDescent="0.3">
      <c r="A608" s="67" t="s">
        <v>1729</v>
      </c>
      <c r="B608" s="67" t="s">
        <v>1831</v>
      </c>
      <c r="C608" s="67">
        <v>568529</v>
      </c>
      <c r="D608" s="67" t="s">
        <v>1832</v>
      </c>
      <c r="E608" s="67" t="s">
        <v>1833</v>
      </c>
      <c r="F608" s="67" t="s">
        <v>1834</v>
      </c>
      <c r="G608" s="67" t="s">
        <v>1835</v>
      </c>
      <c r="H608" s="78" t="s">
        <v>1836</v>
      </c>
      <c r="I608" s="67" t="s">
        <v>34</v>
      </c>
      <c r="J608" s="68" t="s">
        <v>1837</v>
      </c>
      <c r="K608" s="64" t="s">
        <v>743</v>
      </c>
      <c r="L608" s="68" t="s">
        <v>958</v>
      </c>
    </row>
    <row r="609" spans="1:12" ht="15" thickTop="1" thickBot="1" x14ac:dyDescent="0.3">
      <c r="A609" s="67" t="s">
        <v>1729</v>
      </c>
      <c r="B609" s="67" t="s">
        <v>13</v>
      </c>
      <c r="C609" s="67">
        <v>1105684502</v>
      </c>
      <c r="D609" s="67" t="s">
        <v>304</v>
      </c>
      <c r="E609" s="67" t="s">
        <v>1185</v>
      </c>
      <c r="F609" s="67" t="s">
        <v>1819</v>
      </c>
      <c r="G609" s="67" t="s">
        <v>126</v>
      </c>
      <c r="H609" s="75" t="s">
        <v>1838</v>
      </c>
      <c r="I609" s="64" t="s">
        <v>1432</v>
      </c>
      <c r="J609" s="68" t="s">
        <v>1839</v>
      </c>
      <c r="K609" s="64" t="s">
        <v>845</v>
      </c>
      <c r="L609" s="68" t="s">
        <v>958</v>
      </c>
    </row>
    <row r="610" spans="1:12" ht="28.5" thickTop="1" thickBot="1" x14ac:dyDescent="0.3">
      <c r="A610" s="67" t="s">
        <v>1729</v>
      </c>
      <c r="B610" s="67" t="s">
        <v>13</v>
      </c>
      <c r="C610" s="67">
        <v>1015461526</v>
      </c>
      <c r="D610" s="67" t="s">
        <v>1840</v>
      </c>
      <c r="E610" s="67"/>
      <c r="F610" s="67" t="s">
        <v>1629</v>
      </c>
      <c r="G610" s="67" t="s">
        <v>1841</v>
      </c>
      <c r="H610" s="78" t="s">
        <v>1842</v>
      </c>
      <c r="I610" s="64" t="s">
        <v>354</v>
      </c>
      <c r="J610" s="68" t="s">
        <v>1843</v>
      </c>
      <c r="K610" s="68" t="s">
        <v>626</v>
      </c>
      <c r="L610" s="68" t="s">
        <v>958</v>
      </c>
    </row>
    <row r="611" spans="1:12" ht="15" thickTop="1" thickBot="1" x14ac:dyDescent="0.3">
      <c r="A611" s="67" t="s">
        <v>1729</v>
      </c>
      <c r="B611" s="67" t="s">
        <v>13</v>
      </c>
      <c r="C611" s="67">
        <v>1026596856</v>
      </c>
      <c r="D611" s="67" t="s">
        <v>1241</v>
      </c>
      <c r="E611" s="67"/>
      <c r="F611" s="67" t="s">
        <v>31</v>
      </c>
      <c r="G611" s="67" t="s">
        <v>64</v>
      </c>
      <c r="H611" s="78" t="s">
        <v>1844</v>
      </c>
      <c r="I611" s="67" t="s">
        <v>34</v>
      </c>
      <c r="J611" s="68" t="s">
        <v>1845</v>
      </c>
      <c r="K611" s="68" t="s">
        <v>1846</v>
      </c>
      <c r="L611" s="68" t="s">
        <v>958</v>
      </c>
    </row>
    <row r="612" spans="1:12" ht="15" thickTop="1" thickBot="1" x14ac:dyDescent="0.3">
      <c r="A612" s="67" t="s">
        <v>1729</v>
      </c>
      <c r="B612" s="67" t="s">
        <v>13</v>
      </c>
      <c r="C612" s="67">
        <v>1018493186</v>
      </c>
      <c r="D612" s="67" t="s">
        <v>81</v>
      </c>
      <c r="E612" s="67" t="s">
        <v>15</v>
      </c>
      <c r="F612" s="67" t="s">
        <v>501</v>
      </c>
      <c r="G612" s="67" t="s">
        <v>1847</v>
      </c>
      <c r="H612" s="78" t="s">
        <v>1848</v>
      </c>
      <c r="I612" s="67" t="s">
        <v>34</v>
      </c>
      <c r="J612" s="68" t="s">
        <v>1845</v>
      </c>
      <c r="K612" s="64" t="s">
        <v>617</v>
      </c>
      <c r="L612" s="68" t="s">
        <v>958</v>
      </c>
    </row>
    <row r="613" spans="1:12" ht="28.5" thickTop="1" thickBot="1" x14ac:dyDescent="0.3">
      <c r="A613" s="67" t="s">
        <v>1729</v>
      </c>
      <c r="B613" s="67" t="s">
        <v>13</v>
      </c>
      <c r="C613" s="67">
        <v>1090483328</v>
      </c>
      <c r="D613" s="67" t="s">
        <v>543</v>
      </c>
      <c r="E613" s="67" t="s">
        <v>702</v>
      </c>
      <c r="F613" s="67" t="s">
        <v>507</v>
      </c>
      <c r="G613" s="67" t="s">
        <v>1849</v>
      </c>
      <c r="H613" s="92" t="s">
        <v>1850</v>
      </c>
      <c r="I613" s="67" t="s">
        <v>202</v>
      </c>
      <c r="J613" s="68" t="s">
        <v>1851</v>
      </c>
      <c r="K613" s="67" t="s">
        <v>27</v>
      </c>
      <c r="L613" s="68" t="s">
        <v>958</v>
      </c>
    </row>
    <row r="614" spans="1:12" ht="15" thickTop="1" thickBot="1" x14ac:dyDescent="0.3">
      <c r="A614" s="67" t="s">
        <v>1729</v>
      </c>
      <c r="B614" s="67" t="s">
        <v>13</v>
      </c>
      <c r="C614" s="67">
        <v>1030668273</v>
      </c>
      <c r="D614" s="67" t="s">
        <v>102</v>
      </c>
      <c r="E614" s="67" t="s">
        <v>88</v>
      </c>
      <c r="F614" s="67" t="s">
        <v>1269</v>
      </c>
      <c r="G614" s="67" t="s">
        <v>1459</v>
      </c>
      <c r="H614" s="92" t="s">
        <v>1852</v>
      </c>
      <c r="I614" s="67" t="s">
        <v>202</v>
      </c>
      <c r="J614" s="68" t="s">
        <v>1853</v>
      </c>
      <c r="K614" s="64" t="s">
        <v>414</v>
      </c>
      <c r="L614" s="68" t="s">
        <v>958</v>
      </c>
    </row>
    <row r="615" spans="1:12" ht="15" thickTop="1" thickBot="1" x14ac:dyDescent="0.3">
      <c r="A615" s="67" t="s">
        <v>1729</v>
      </c>
      <c r="B615" s="67" t="s">
        <v>13</v>
      </c>
      <c r="C615" s="67">
        <v>1019134623</v>
      </c>
      <c r="D615" s="67" t="s">
        <v>702</v>
      </c>
      <c r="E615" s="67" t="s">
        <v>1612</v>
      </c>
      <c r="F615" s="67" t="s">
        <v>1854</v>
      </c>
      <c r="G615" s="67" t="s">
        <v>158</v>
      </c>
      <c r="H615" s="93" t="s">
        <v>1855</v>
      </c>
      <c r="I615" s="67" t="s">
        <v>202</v>
      </c>
      <c r="J615" s="68" t="s">
        <v>1853</v>
      </c>
      <c r="K615" s="68" t="s">
        <v>435</v>
      </c>
      <c r="L615" s="68" t="s">
        <v>958</v>
      </c>
    </row>
    <row r="616" spans="1:12" ht="15" thickTop="1" thickBot="1" x14ac:dyDescent="0.3">
      <c r="A616" s="67" t="s">
        <v>1729</v>
      </c>
      <c r="B616" s="67" t="s">
        <v>13</v>
      </c>
      <c r="C616" s="67">
        <v>1073173422</v>
      </c>
      <c r="D616" s="67" t="s">
        <v>504</v>
      </c>
      <c r="E616" s="67" t="s">
        <v>619</v>
      </c>
      <c r="F616" s="67" t="s">
        <v>824</v>
      </c>
      <c r="G616" s="67" t="s">
        <v>126</v>
      </c>
      <c r="H616" s="78" t="s">
        <v>1856</v>
      </c>
      <c r="I616" s="64" t="s">
        <v>418</v>
      </c>
      <c r="J616" s="68" t="s">
        <v>1857</v>
      </c>
      <c r="K616" s="68" t="s">
        <v>211</v>
      </c>
      <c r="L616" s="64" t="s">
        <v>2517</v>
      </c>
    </row>
    <row r="617" spans="1:12" ht="15" thickTop="1" thickBot="1" x14ac:dyDescent="0.3">
      <c r="A617" s="67" t="s">
        <v>1729</v>
      </c>
      <c r="B617" s="67" t="s">
        <v>13</v>
      </c>
      <c r="C617" s="67">
        <v>1014271880</v>
      </c>
      <c r="D617" s="67" t="s">
        <v>630</v>
      </c>
      <c r="E617" s="67" t="s">
        <v>117</v>
      </c>
      <c r="F617" s="67" t="s">
        <v>1138</v>
      </c>
      <c r="G617" s="67" t="s">
        <v>24</v>
      </c>
      <c r="H617" s="78" t="s">
        <v>1858</v>
      </c>
      <c r="I617" s="64" t="s">
        <v>418</v>
      </c>
      <c r="J617" s="68" t="s">
        <v>1857</v>
      </c>
      <c r="K617" s="68" t="s">
        <v>211</v>
      </c>
      <c r="L617" s="64" t="s">
        <v>2517</v>
      </c>
    </row>
    <row r="618" spans="1:12" ht="15" thickTop="1" thickBot="1" x14ac:dyDescent="0.3">
      <c r="A618" s="67" t="s">
        <v>1729</v>
      </c>
      <c r="B618" s="67" t="s">
        <v>13</v>
      </c>
      <c r="C618" s="67">
        <v>1016092744</v>
      </c>
      <c r="D618" s="67" t="s">
        <v>317</v>
      </c>
      <c r="E618" s="67" t="s">
        <v>318</v>
      </c>
      <c r="F618" s="67" t="s">
        <v>288</v>
      </c>
      <c r="G618" s="67" t="s">
        <v>1464</v>
      </c>
      <c r="H618" s="78" t="s">
        <v>1859</v>
      </c>
      <c r="I618" s="67" t="s">
        <v>1525</v>
      </c>
      <c r="J618" s="68" t="s">
        <v>1554</v>
      </c>
      <c r="K618" s="68" t="s">
        <v>211</v>
      </c>
      <c r="L618" s="64" t="s">
        <v>2517</v>
      </c>
    </row>
    <row r="619" spans="1:12" ht="15" thickTop="1" thickBot="1" x14ac:dyDescent="0.3">
      <c r="A619" s="67" t="s">
        <v>1729</v>
      </c>
      <c r="B619" s="68" t="s">
        <v>13</v>
      </c>
      <c r="C619" s="68">
        <v>1020819111</v>
      </c>
      <c r="D619" s="68" t="s">
        <v>1860</v>
      </c>
      <c r="E619" s="68" t="s">
        <v>1861</v>
      </c>
      <c r="F619" s="68" t="s">
        <v>255</v>
      </c>
      <c r="G619" s="68" t="s">
        <v>507</v>
      </c>
      <c r="H619" s="68" t="s">
        <v>1862</v>
      </c>
      <c r="I619" s="64" t="s">
        <v>55</v>
      </c>
      <c r="J619" s="68" t="s">
        <v>1500</v>
      </c>
      <c r="K619" s="68" t="s">
        <v>435</v>
      </c>
      <c r="L619" s="68" t="s">
        <v>958</v>
      </c>
    </row>
    <row r="620" spans="1:12" ht="15" customHeight="1" thickTop="1" thickBot="1" x14ac:dyDescent="0.3">
      <c r="A620" s="67" t="s">
        <v>1729</v>
      </c>
      <c r="B620" s="68" t="s">
        <v>13</v>
      </c>
      <c r="C620" s="68">
        <v>1015461757</v>
      </c>
      <c r="D620" s="68" t="s">
        <v>543</v>
      </c>
      <c r="E620" s="68"/>
      <c r="F620" s="68" t="s">
        <v>1863</v>
      </c>
      <c r="G620" s="68" t="s">
        <v>1864</v>
      </c>
      <c r="H620" s="68" t="s">
        <v>1865</v>
      </c>
      <c r="I620" s="64" t="s">
        <v>55</v>
      </c>
      <c r="J620" s="68" t="s">
        <v>1397</v>
      </c>
      <c r="K620" s="64" t="s">
        <v>21</v>
      </c>
      <c r="L620" s="68" t="s">
        <v>958</v>
      </c>
    </row>
    <row r="621" spans="1:12" ht="15" customHeight="1" thickTop="1" thickBot="1" x14ac:dyDescent="0.3">
      <c r="A621" s="67" t="s">
        <v>1729</v>
      </c>
      <c r="B621" s="68" t="s">
        <v>13</v>
      </c>
      <c r="C621" s="68">
        <v>52257890</v>
      </c>
      <c r="D621" s="68" t="s">
        <v>1866</v>
      </c>
      <c r="E621" s="68" t="s">
        <v>1867</v>
      </c>
      <c r="F621" s="68" t="s">
        <v>1868</v>
      </c>
      <c r="G621" s="68" t="s">
        <v>23</v>
      </c>
      <c r="H621" s="68" t="s">
        <v>1869</v>
      </c>
      <c r="I621" s="64" t="s">
        <v>55</v>
      </c>
      <c r="J621" s="68" t="s">
        <v>1397</v>
      </c>
      <c r="K621" s="64" t="s">
        <v>21</v>
      </c>
      <c r="L621" s="68" t="s">
        <v>958</v>
      </c>
    </row>
    <row r="622" spans="1:12" ht="15" customHeight="1" thickTop="1" thickBot="1" x14ac:dyDescent="0.3">
      <c r="A622" s="67" t="s">
        <v>1729</v>
      </c>
      <c r="B622" s="68" t="s">
        <v>13</v>
      </c>
      <c r="C622" s="68">
        <v>1019081172</v>
      </c>
      <c r="D622" s="68" t="s">
        <v>1157</v>
      </c>
      <c r="E622" s="68" t="s">
        <v>1355</v>
      </c>
      <c r="F622" s="68" t="s">
        <v>179</v>
      </c>
      <c r="G622" s="68" t="s">
        <v>581</v>
      </c>
      <c r="H622" s="68" t="s">
        <v>1870</v>
      </c>
      <c r="I622" s="64" t="s">
        <v>55</v>
      </c>
      <c r="J622" s="68" t="s">
        <v>1871</v>
      </c>
      <c r="K622" s="67" t="s">
        <v>27</v>
      </c>
      <c r="L622" s="64" t="s">
        <v>2518</v>
      </c>
    </row>
    <row r="623" spans="1:12" ht="15" customHeight="1" thickTop="1" thickBot="1" x14ac:dyDescent="0.3">
      <c r="A623" s="67" t="s">
        <v>1729</v>
      </c>
      <c r="B623" s="68" t="s">
        <v>13</v>
      </c>
      <c r="C623" s="68">
        <v>1020785886</v>
      </c>
      <c r="D623" s="68" t="s">
        <v>67</v>
      </c>
      <c r="E623" s="68"/>
      <c r="F623" s="68" t="s">
        <v>422</v>
      </c>
      <c r="G623" s="68" t="s">
        <v>1872</v>
      </c>
      <c r="H623" s="68" t="s">
        <v>1873</v>
      </c>
      <c r="I623" s="64" t="s">
        <v>55</v>
      </c>
      <c r="J623" s="68" t="s">
        <v>1871</v>
      </c>
      <c r="K623" s="67" t="s">
        <v>27</v>
      </c>
      <c r="L623" s="64" t="s">
        <v>2518</v>
      </c>
    </row>
    <row r="624" spans="1:12" ht="15" customHeight="1" thickTop="1" thickBot="1" x14ac:dyDescent="0.3">
      <c r="A624" s="67" t="s">
        <v>1729</v>
      </c>
      <c r="B624" s="68" t="s">
        <v>13</v>
      </c>
      <c r="C624" s="68">
        <v>1018479566</v>
      </c>
      <c r="D624" s="68" t="s">
        <v>1302</v>
      </c>
      <c r="E624" s="68"/>
      <c r="F624" s="68" t="s">
        <v>147</v>
      </c>
      <c r="G624" s="68" t="s">
        <v>1874</v>
      </c>
      <c r="H624" s="68" t="s">
        <v>1875</v>
      </c>
      <c r="I624" s="64" t="s">
        <v>55</v>
      </c>
      <c r="J624" s="68" t="s">
        <v>1871</v>
      </c>
      <c r="K624" s="67" t="s">
        <v>27</v>
      </c>
      <c r="L624" s="64" t="s">
        <v>2518</v>
      </c>
    </row>
    <row r="625" spans="1:12" ht="15" customHeight="1" thickTop="1" thickBot="1" x14ac:dyDescent="0.3">
      <c r="A625" s="67" t="s">
        <v>1729</v>
      </c>
      <c r="B625" s="68" t="s">
        <v>13</v>
      </c>
      <c r="C625" s="68">
        <v>1015463694</v>
      </c>
      <c r="D625" s="68" t="s">
        <v>332</v>
      </c>
      <c r="E625" s="68" t="s">
        <v>1241</v>
      </c>
      <c r="F625" s="68" t="s">
        <v>581</v>
      </c>
      <c r="G625" s="68" t="s">
        <v>554</v>
      </c>
      <c r="H625" s="68" t="s">
        <v>1876</v>
      </c>
      <c r="I625" s="64" t="s">
        <v>55</v>
      </c>
      <c r="J625" s="68" t="s">
        <v>1871</v>
      </c>
      <c r="K625" s="67" t="s">
        <v>27</v>
      </c>
      <c r="L625" s="64" t="s">
        <v>2518</v>
      </c>
    </row>
    <row r="626" spans="1:12" ht="15" customHeight="1" thickTop="1" thickBot="1" x14ac:dyDescent="0.3">
      <c r="A626" s="67" t="s">
        <v>1729</v>
      </c>
      <c r="B626" s="68" t="s">
        <v>13</v>
      </c>
      <c r="C626" s="68">
        <v>1020778499</v>
      </c>
      <c r="D626" s="68" t="s">
        <v>1347</v>
      </c>
      <c r="E626" s="68" t="s">
        <v>1765</v>
      </c>
      <c r="F626" s="68" t="s">
        <v>1766</v>
      </c>
      <c r="G626" s="68" t="s">
        <v>704</v>
      </c>
      <c r="H626" s="68" t="s">
        <v>1767</v>
      </c>
      <c r="I626" s="64" t="s">
        <v>55</v>
      </c>
      <c r="J626" s="68" t="s">
        <v>1871</v>
      </c>
      <c r="K626" s="67" t="s">
        <v>27</v>
      </c>
      <c r="L626" s="64" t="s">
        <v>2518</v>
      </c>
    </row>
    <row r="627" spans="1:12" ht="14.25" customHeight="1" thickTop="1" thickBot="1" x14ac:dyDescent="0.3">
      <c r="A627" s="67" t="s">
        <v>1729</v>
      </c>
      <c r="B627" s="68" t="s">
        <v>155</v>
      </c>
      <c r="C627" s="68">
        <v>487362</v>
      </c>
      <c r="D627" s="68" t="s">
        <v>87</v>
      </c>
      <c r="E627" s="68" t="s">
        <v>88</v>
      </c>
      <c r="F627" s="68" t="s">
        <v>1877</v>
      </c>
      <c r="G627" s="68" t="s">
        <v>1878</v>
      </c>
      <c r="H627" s="68" t="s">
        <v>1879</v>
      </c>
      <c r="I627" s="64" t="s">
        <v>55</v>
      </c>
      <c r="J627" s="68" t="s">
        <v>1397</v>
      </c>
      <c r="K627" s="64" t="s">
        <v>21</v>
      </c>
      <c r="L627" s="68" t="s">
        <v>958</v>
      </c>
    </row>
    <row r="628" spans="1:12" ht="15" thickTop="1" thickBot="1" x14ac:dyDescent="0.3">
      <c r="A628" s="67" t="s">
        <v>1729</v>
      </c>
      <c r="B628" s="68" t="s">
        <v>13</v>
      </c>
      <c r="C628" s="68">
        <v>1019118480</v>
      </c>
      <c r="D628" s="68" t="s">
        <v>107</v>
      </c>
      <c r="E628" s="68"/>
      <c r="F628" s="68" t="s">
        <v>1880</v>
      </c>
      <c r="G628" s="68" t="s">
        <v>103</v>
      </c>
      <c r="H628" s="68" t="s">
        <v>1881</v>
      </c>
      <c r="I628" s="64" t="s">
        <v>55</v>
      </c>
      <c r="J628" s="68" t="s">
        <v>1500</v>
      </c>
      <c r="K628" s="68" t="s">
        <v>435</v>
      </c>
      <c r="L628" s="68" t="s">
        <v>958</v>
      </c>
    </row>
    <row r="629" spans="1:12" ht="27" customHeight="1" thickTop="1" thickBot="1" x14ac:dyDescent="0.3">
      <c r="A629" s="130" t="s">
        <v>1729</v>
      </c>
      <c r="B629" s="131" t="s">
        <v>13</v>
      </c>
      <c r="C629" s="131">
        <v>7603652</v>
      </c>
      <c r="D629" s="131" t="s">
        <v>1664</v>
      </c>
      <c r="E629" s="131" t="s">
        <v>1665</v>
      </c>
      <c r="F629" s="131" t="s">
        <v>1666</v>
      </c>
      <c r="G629" s="131" t="s">
        <v>1667</v>
      </c>
      <c r="H629" s="131" t="s">
        <v>1882</v>
      </c>
      <c r="I629" s="132" t="s">
        <v>55</v>
      </c>
      <c r="J629" s="131" t="s">
        <v>1883</v>
      </c>
      <c r="K629" s="130" t="s">
        <v>931</v>
      </c>
      <c r="L629" s="132" t="s">
        <v>2518</v>
      </c>
    </row>
    <row r="630" spans="1:12" ht="16.5" thickTop="1" thickBot="1" x14ac:dyDescent="0.3">
      <c r="A630" s="67" t="s">
        <v>1729</v>
      </c>
      <c r="B630" s="67" t="s">
        <v>13</v>
      </c>
      <c r="C630" s="67">
        <v>1098748128</v>
      </c>
      <c r="D630" s="67" t="s">
        <v>73</v>
      </c>
      <c r="E630" s="67"/>
      <c r="F630" s="67" t="s">
        <v>2531</v>
      </c>
      <c r="G630" s="67" t="s">
        <v>2532</v>
      </c>
      <c r="H630" s="133" t="s">
        <v>2533</v>
      </c>
      <c r="I630" s="67" t="s">
        <v>55</v>
      </c>
      <c r="J630" s="67" t="s">
        <v>1287</v>
      </c>
      <c r="K630" s="67" t="s">
        <v>1398</v>
      </c>
      <c r="L630" s="67" t="s">
        <v>2518</v>
      </c>
    </row>
    <row r="631" spans="1:12" ht="16.5" thickTop="1" thickBot="1" x14ac:dyDescent="0.3">
      <c r="A631" s="67" t="s">
        <v>1729</v>
      </c>
      <c r="B631" s="67" t="s">
        <v>13</v>
      </c>
      <c r="C631" s="67">
        <v>1144069927</v>
      </c>
      <c r="D631" s="67" t="s">
        <v>429</v>
      </c>
      <c r="E631" s="67"/>
      <c r="F631" s="67" t="s">
        <v>412</v>
      </c>
      <c r="G631" s="67" t="s">
        <v>52</v>
      </c>
      <c r="H631" s="133" t="s">
        <v>2534</v>
      </c>
      <c r="I631" s="67" t="s">
        <v>55</v>
      </c>
      <c r="J631" s="67" t="s">
        <v>1287</v>
      </c>
      <c r="K631" s="67" t="s">
        <v>1398</v>
      </c>
      <c r="L631" s="67" t="s">
        <v>2518</v>
      </c>
    </row>
    <row r="632" spans="1:12" ht="16.5" thickTop="1" thickBot="1" x14ac:dyDescent="0.3">
      <c r="A632" s="67" t="s">
        <v>1729</v>
      </c>
      <c r="B632" s="67" t="s">
        <v>155</v>
      </c>
      <c r="C632" s="67">
        <v>603967</v>
      </c>
      <c r="D632" s="67" t="s">
        <v>2535</v>
      </c>
      <c r="E632" s="67"/>
      <c r="F632" s="67" t="s">
        <v>2536</v>
      </c>
      <c r="G632" s="67" t="s">
        <v>2537</v>
      </c>
      <c r="H632" s="133" t="s">
        <v>2538</v>
      </c>
      <c r="I632" s="67" t="s">
        <v>55</v>
      </c>
      <c r="J632" s="67" t="s">
        <v>1287</v>
      </c>
      <c r="K632" s="67" t="s">
        <v>1398</v>
      </c>
      <c r="L632" s="67" t="s">
        <v>2518</v>
      </c>
    </row>
    <row r="633" spans="1:12" ht="15" thickTop="1" thickBot="1" x14ac:dyDescent="0.3">
      <c r="A633" s="140">
        <v>2019</v>
      </c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</row>
    <row r="634" spans="1:12" ht="14.25" thickTop="1" x14ac:dyDescent="0.25"/>
  </sheetData>
  <autoFilter ref="A1:L632"/>
  <mergeCells count="9">
    <mergeCell ref="A633:L633"/>
    <mergeCell ref="A360:L360"/>
    <mergeCell ref="A465:L465"/>
    <mergeCell ref="A2:L2"/>
    <mergeCell ref="A17:L17"/>
    <mergeCell ref="A39:L39"/>
    <mergeCell ref="A98:L98"/>
    <mergeCell ref="A205:L205"/>
    <mergeCell ref="A272:L272"/>
  </mergeCells>
  <hyperlinks>
    <hyperlink ref="H157" r:id="rId1" display="mailto:cami.9118@hotmail.com"/>
    <hyperlink ref="H158" r:id="rId2" display="mailto:andreita_nq@hotmail.com"/>
    <hyperlink ref="H159" r:id="rId3" display="mailto:paulitadmc_19@hotmail.com"/>
    <hyperlink ref="H160" r:id="rId4" display="mailto:diegonzalez.3@hotmail.com"/>
    <hyperlink ref="H161" r:id="rId5" display="mailto:danielakoko@gmail.com"/>
    <hyperlink ref="H162" r:id="rId6" display="mailto:juanvanegas1009@hotmail.com"/>
    <hyperlink ref="H163" r:id="rId7" display="mailto:carol.r.z1987.2012@gmail.com"/>
    <hyperlink ref="H164" r:id="rId8" display="mailto:andresperdomo47@hotmail.com"/>
    <hyperlink ref="H165" r:id="rId9" display="mailto:iphonedrzp@gmail.com"/>
    <hyperlink ref="H166" r:id="rId10" display="mailto:mapa0411@hotmail.com"/>
    <hyperlink ref="H167" r:id="rId11" display="mailto:bradavi_123@hotmail.com"/>
    <hyperlink ref="H168" r:id="rId12" display="mailto:mkpedroc@gmail.com"/>
    <hyperlink ref="H169" r:id="rId13" display="mailto:anroro19@hotmail.com"/>
    <hyperlink ref="H170" r:id="rId14" display="mailto:jacas_16@hotmail.com"/>
    <hyperlink ref="H171" r:id="rId15" display="mailto:julianrodriguezcubi@gmail.com"/>
    <hyperlink ref="H172" r:id="rId16" display="mailto:monikt02_09@hotmail.com"/>
    <hyperlink ref="H173" r:id="rId17" display="mailto:luisafernanda1620@hotmail.com"/>
    <hyperlink ref="H174" r:id="rId18" display="mailto:juanscalderonc@gmail.com"/>
    <hyperlink ref="H175" r:id="rId19" display="mailto:erikajhoana16@hotmail.com"/>
    <hyperlink ref="H176" r:id="rId20" display="mailto:cneizash@hotmail.com"/>
    <hyperlink ref="H177" r:id="rId21" display="mailto:lauracita91@hotmail.com"/>
    <hyperlink ref="H178" r:id="rId22" display="mailto:leidyhenao_1105@hotmail.com"/>
    <hyperlink ref="H179" r:id="rId23" display="mailto:monicamacheta@gmail.com"/>
    <hyperlink ref="H180" r:id="rId24" display="mailto:paito1001@hotmail.com"/>
    <hyperlink ref="H181" r:id="rId25" display="mailto:lauralejandral@hotmail.com"/>
    <hyperlink ref="H182" r:id="rId26" display="mailto:lgarciat25@hotmail.com"/>
    <hyperlink ref="H183" r:id="rId27" display="mailto:luna03_12@hotmail.com"/>
    <hyperlink ref="H184" r:id="rId28" display="mailto:yudith_ee@hotmail.com"/>
    <hyperlink ref="H185" r:id="rId29" display="mailto:leidyjesp@gmail.com"/>
    <hyperlink ref="H186" r:id="rId30" display="mailto:monimoreno_09@hotmail.com"/>
    <hyperlink ref="H187" r:id="rId31" display="mailto:nani_9314@hotmail.com"/>
    <hyperlink ref="H188" r:id="rId32" display="mailto:andre_cp1711@hotmail.com"/>
    <hyperlink ref="H189" r:id="rId33" display="mailto:xime219@hotmail.com"/>
    <hyperlink ref="H190" r:id="rId34" display="mailto:ingridvivianag@hotmail.com"/>
    <hyperlink ref="H191" r:id="rId35" display="mailto:naticagb17@hotmail.com"/>
    <hyperlink ref="H192" r:id="rId36" display="mailto:dani2533@hotmail.com"/>
    <hyperlink ref="H193" r:id="rId37" display="mailto:lauraferro.design@gmail.com"/>
    <hyperlink ref="H194" r:id="rId38" display="mailto:antoniosanfu@hotmail.com"/>
    <hyperlink ref="H195" r:id="rId39" display="mailto:tana_244rf@hotmail.com"/>
    <hyperlink ref="H196" r:id="rId40" display="mailto:vane_rg15@hotmail.com"/>
    <hyperlink ref="H197" r:id="rId41" display="mailto:guiodoc86@unbosque.edu.co"/>
    <hyperlink ref="H198" r:id="rId42" display="mailto:andres_quintero_med@hotmail.com"/>
    <hyperlink ref="H199" r:id="rId43" display="mailto:cebartels@hotmail.com"/>
    <hyperlink ref="H200" r:id="rId44" display="mailto:josebehainemd@gmail.com"/>
    <hyperlink ref="H201" r:id="rId45" display="mailto:mario_90100@hotmail.com"/>
    <hyperlink ref="H202" r:id="rId46" display="mailto:susanita_26_01@hotmail.com"/>
    <hyperlink ref="H203" r:id="rId47" display="mailto:missnichus@hotmail.com"/>
    <hyperlink ref="H204" r:id="rId48" display="mailto:navisiri@hotmail.com"/>
    <hyperlink ref="H206" r:id="rId49" display="mailto:davidn2002@hotmail.com"/>
    <hyperlink ref="H207" r:id="rId50" display="mailto:maju-182@hotmail.com"/>
    <hyperlink ref="H208" r:id="rId51" display="mailto:dianazambrano@hotmail.com"/>
    <hyperlink ref="H209" r:id="rId52" display="mailto:yuri.villanuevas@gmail.com"/>
    <hyperlink ref="H210" r:id="rId53" display="mailto:nataliacorina@msn.com"/>
    <hyperlink ref="H211" r:id="rId54" display="mailto:richy_linares2@hotmail.com"/>
    <hyperlink ref="H212" r:id="rId55" display="mailto:luisi228@hotmail.com"/>
    <hyperlink ref="H213" r:id="rId56" display="mailto:drodriguezd@unbosque.edu.co"/>
    <hyperlink ref="H214" r:id="rId57" display="mailto:santycro@hotmail.com"/>
    <hyperlink ref="H215" r:id="rId58" display="mailto:lauritacmc@yahoo.es"/>
    <hyperlink ref="H216" r:id="rId59" display="mailto:bellota_18_7@hotmail.com"/>
    <hyperlink ref="H217" r:id="rId60" display="mailto:jekapaengue@hotmail.com"/>
    <hyperlink ref="H218" r:id="rId61" display="mailto:marlyncvillamizars@hotmail.com"/>
    <hyperlink ref="H219" r:id="rId62" display="mailto:lauris_teardu@hotmail.com"/>
    <hyperlink ref="H220" r:id="rId63" display="mailto:sergio_fuentes412@hotmail.com"/>
    <hyperlink ref="H221" r:id="rId64" display="mailto:lina0229@gmail.com"/>
    <hyperlink ref="H222" r:id="rId65" display="mailto:luka1114@hotmail.com"/>
    <hyperlink ref="H223" r:id="rId66" display="mailto:navisiri@hotmail.com"/>
    <hyperlink ref="H224" r:id="rId67" display="mailto:tana_244rf@hotmail.com"/>
    <hyperlink ref="H225" r:id="rId68" display="mailto:juank_herrera06@hotmail.com"/>
    <hyperlink ref="H226" r:id="rId69" display="mailto:carohen13@hotmail.com"/>
    <hyperlink ref="H227" r:id="rId70" display="mailto:atatika@hotmail.com"/>
    <hyperlink ref="H228" r:id="rId71" display="mailto:josega1015@hotmail.com"/>
    <hyperlink ref="H229" r:id="rId72" display="mailto:santi_3436@hotmail.com"/>
    <hyperlink ref="H230" r:id="rId73" display="mailto:p25sept2010@hotmail.com"/>
    <hyperlink ref="H231" r:id="rId74" display="mailto:danibb17@hotmail.com"/>
    <hyperlink ref="H232" r:id="rId75" display="mailto:lalac93@hotmail.com"/>
    <hyperlink ref="H233" r:id="rId76" display="mailto:cscamargo@unbosque.edu.co"/>
    <hyperlink ref="H234" r:id="rId77" display="mailto:alejaseg1010@gmail.com"/>
    <hyperlink ref="H235" r:id="rId78" display="mailto:ivanda.ospinas@hotmail.com"/>
    <hyperlink ref="H236" r:id="rId79" display="mailto:manyuis@hotmail.com"/>
    <hyperlink ref="H237" r:id="rId80" display="mailto:falba@unbosque.edu.co"/>
    <hyperlink ref="H238" r:id="rId81" display="mailto:kevineo456@hotmail.com"/>
    <hyperlink ref="H239" r:id="rId82" display="mailto:jeka_s9405@hotmail.com"/>
    <hyperlink ref="H240" r:id="rId83" display="mailto:jt.bf@hotmail.com"/>
    <hyperlink ref="H241" r:id="rId84" display="mailto:angela.fonsecab@live.com"/>
    <hyperlink ref="H242" r:id="rId85" display="mailto:natis_camargo@hotmail.com"/>
    <hyperlink ref="H243" r:id="rId86" display="mailto:lizzi_kiut@hotmail.com"/>
    <hyperlink ref="H244" r:id="rId87" display="mailto:rafaelossa@hotmail.com"/>
    <hyperlink ref="H245" r:id="rId88" display="mailto:eri17_08@hotmail.com"/>
    <hyperlink ref="H246" r:id="rId89" display="mailto:angie199404@gmail.com"/>
    <hyperlink ref="H247" r:id="rId90" display="mailto:t.paula-@hotmail.com"/>
    <hyperlink ref="H248" r:id="rId91" display="mailto:kmi94_16@hotmail.com"/>
    <hyperlink ref="H249" r:id="rId92" display="mailto:caranamaria@gmail.com"/>
    <hyperlink ref="H250" r:id="rId93" display="mailto:diegoneuroqx@gmail.com"/>
    <hyperlink ref="H251" r:id="rId94" display="mailto:leorueda2010@hotmail.com"/>
    <hyperlink ref="H252" r:id="rId95" display="mailto:venturadenise@hotmail.com"/>
    <hyperlink ref="H253" r:id="rId96" display="mailto:caanbale61@hotmail.com"/>
    <hyperlink ref="H254" r:id="rId97" display="mailto:dakaro88@gmail.com"/>
    <hyperlink ref="H255" r:id="rId98" display="mailto:juanpa8506@hotmail.com"/>
    <hyperlink ref="H256" r:id="rId99" display="mailto:vickymedina_1@hotmail.com"/>
    <hyperlink ref="H257" r:id="rId100" display="mailto:sealseca-12@hotmail.com"/>
    <hyperlink ref="H258" r:id="rId101" display="mailto:ivrr2106@hotmail.com"/>
    <hyperlink ref="H259" r:id="rId102" display="mailto:yiya-monsalve@hotmail.com"/>
    <hyperlink ref="H260" r:id="rId103" display="mailto:kblanco@unbosque.edu.co"/>
    <hyperlink ref="H261" r:id="rId104" display="mailto:corpari25@hotmail.com"/>
    <hyperlink ref="H262" r:id="rId105" display="mailto:aleja_141191@hotmail.com"/>
    <hyperlink ref="H263" r:id="rId106" display="mailto:catalina_y2k@hotmail.com"/>
    <hyperlink ref="H264" r:id="rId107" display="mailto:karyn_doc@yahoo.es"/>
    <hyperlink ref="H265" r:id="rId108" display="mailto:rhluiscarlos@hotmail.com"/>
    <hyperlink ref="H266" r:id="rId109" display="mailto:lagalvisg@gmail.com"/>
    <hyperlink ref="H267" r:id="rId110" display="mailto:danibeniav@gmail.com"/>
    <hyperlink ref="H268" r:id="rId111" display="mailto:dickie107@hotmail.com"/>
    <hyperlink ref="H269" r:id="rId112" display="mailto:forerogp@hotmail.com"/>
    <hyperlink ref="H270" r:id="rId113" display="mailto:navisiri@hotmail.com"/>
    <hyperlink ref="H271" r:id="rId114" display="mailto:lauraidma@gmail.com"/>
    <hyperlink ref="H273" r:id="rId115" display="mailto:nmorales@unbosque.edu.co"/>
    <hyperlink ref="H274" r:id="rId116" display="mailto:habib_gm_91@hotmail.com"/>
    <hyperlink ref="H275" r:id="rId117" display="mailto:shellender@hotmail.com"/>
    <hyperlink ref="H276" r:id="rId118" display="mailto:eriduarte1708@gmail.com"/>
    <hyperlink ref="H277" r:id="rId119" display="mailto:katherinejo1@hotmail.com"/>
    <hyperlink ref="H278" r:id="rId120" display="mailto:jorgitorpatino@gmail.com"/>
    <hyperlink ref="H279" r:id="rId121" display="mailto:m_alejacha@hotmail.com"/>
    <hyperlink ref="H280" r:id="rId122" display="mailto:santycro@hotmail.com"/>
    <hyperlink ref="H281" r:id="rId123" display="mailto:pbalcazar@unbosque.edu.co"/>
    <hyperlink ref="H282" r:id="rId124" display="mailto:falbap@unbosque.edu.co"/>
    <hyperlink ref="H283" r:id="rId125" display="mailto:lauraj-94@hotmail.com"/>
    <hyperlink ref="H284" r:id="rId126" display="mailto:danisanchezto947@hotmail.com"/>
    <hyperlink ref="H285" r:id="rId127" display="mailto:linytad_15@hotmail.com"/>
    <hyperlink ref="H286" r:id="rId128" display="mailto:ecuervod@unbosque.edu.co"/>
    <hyperlink ref="H287" r:id="rId129" display="mailto:abravoso@unbosque.edu.co"/>
    <hyperlink ref="H288" r:id="rId130" display="mailto:nagarzonr@unbosque.edu.co"/>
    <hyperlink ref="H289" r:id="rId131" display="mailto:abeltranpenna@gmail.com"/>
    <hyperlink ref="H290" r:id="rId132" display="mailto:julio-nm@hotmail.com"/>
    <hyperlink ref="H291" r:id="rId133" display="mailto:nataliarod.rodriguez@gmail.com"/>
    <hyperlink ref="H292" r:id="rId134" display="mailto:macace02094@hotmail.com"/>
    <hyperlink ref="H293" r:id="rId135" display="mailto:leidy147258@gmail.com"/>
    <hyperlink ref="H294" r:id="rId136" display="mailto:luisjlopez39@hotmail.com"/>
    <hyperlink ref="H295" r:id="rId137" display="mailto:jwpardo@unbosque.edu.co"/>
    <hyperlink ref="H296" r:id="rId138" display="mailto:cquimbayo@unbosque.edu.co"/>
    <hyperlink ref="H297" r:id="rId139" display="mailto:lvalbuenac@unbosque.edu.co"/>
    <hyperlink ref="H298" r:id="rId140" display="mailto:juliangutierrez8@hotmail.com"/>
    <hyperlink ref="H299" r:id="rId141" display="mailto:leiner_jadhay@hotmail.com"/>
    <hyperlink ref="H300" r:id="rId142" display="mailto:maf.n.uribe@gmail.com"/>
    <hyperlink ref="H301" r:id="rId143" display="mailto:gerardo_0704@hotmail.com"/>
    <hyperlink ref="H302" r:id="rId144" display="mailto:danihappinez@hotmail.com"/>
    <hyperlink ref="H303" r:id="rId145" display="mailto:aarodriguezs@unbosque.edu.co"/>
    <hyperlink ref="H304" r:id="rId146" display="mailto:calvarezco@unbosque.edu.co"/>
    <hyperlink ref="H305" r:id="rId147" display="mailto:monica8a23@gmail.com"/>
    <hyperlink ref="H306" r:id="rId148" display="mailto:camilitaarteaga@hotmail.com"/>
    <hyperlink ref="H307" r:id="rId149" display="mailto:samy15_yees@hotmail.com"/>
    <hyperlink ref="H308" r:id="rId150" display="mailto:dakalri@hotmail.com"/>
    <hyperlink ref="H309" r:id="rId151" display="mailto:mluengas@unbosque.edu.co"/>
    <hyperlink ref="H310" r:id="rId152" display="mailto:andresgd78@gmail.com"/>
    <hyperlink ref="H311" r:id="rId153" display="mailto:lapuyahumana@gmail.com"/>
    <hyperlink ref="H312" r:id="rId154" display="mailto:marcepulidoa@gmail.com"/>
    <hyperlink ref="H313" r:id="rId155" display="mailto:crodriguezli@unbosque.edu.co"/>
    <hyperlink ref="H314" r:id="rId156" display="mailto:walthertobar@hotmail.com"/>
    <hyperlink ref="H315" r:id="rId157" display="mailto:corpari25@hotmail.com"/>
    <hyperlink ref="H316" r:id="rId158" display="mailto:navisiri@hotmail.com"/>
    <hyperlink ref="H317" r:id="rId159" display="mailto:jduarteg@unbosque.edu.co"/>
    <hyperlink ref="H319" r:id="rId160" display="mailto:avivas@unbosque.edu.co"/>
    <hyperlink ref="H320" r:id="rId161" display="mailto:kyfandino@unbosque.edu.co"/>
    <hyperlink ref="H321" r:id="rId162" display="mailto:elkincabreramd@gmail.com"/>
    <hyperlink ref="H322" r:id="rId163" display="mailto:cely_luis@yahoo.com"/>
    <hyperlink ref="H323" r:id="rId164" display="mailto:alberto.negreteh@gmail.com"/>
    <hyperlink ref="H324" r:id="rId165"/>
    <hyperlink ref="H326" r:id="rId166"/>
    <hyperlink ref="H327" r:id="rId167"/>
    <hyperlink ref="H328" r:id="rId168"/>
    <hyperlink ref="H329" r:id="rId169"/>
    <hyperlink ref="H330" r:id="rId170"/>
    <hyperlink ref="H331" r:id="rId171"/>
    <hyperlink ref="H332" r:id="rId172"/>
    <hyperlink ref="H333" r:id="rId173"/>
    <hyperlink ref="H334" r:id="rId174"/>
    <hyperlink ref="H335" r:id="rId175"/>
    <hyperlink ref="H336" r:id="rId176"/>
    <hyperlink ref="H337" r:id="rId177"/>
    <hyperlink ref="H338" r:id="rId178"/>
    <hyperlink ref="H339" r:id="rId179"/>
    <hyperlink ref="H340" r:id="rId180"/>
    <hyperlink ref="H341" r:id="rId181"/>
    <hyperlink ref="H342" r:id="rId182"/>
    <hyperlink ref="H343" r:id="rId183"/>
    <hyperlink ref="H344" r:id="rId184"/>
    <hyperlink ref="H345" r:id="rId185"/>
    <hyperlink ref="H346" r:id="rId186"/>
    <hyperlink ref="H347" r:id="rId187"/>
    <hyperlink ref="H348" r:id="rId188"/>
    <hyperlink ref="H349" r:id="rId189"/>
    <hyperlink ref="H350" r:id="rId190"/>
    <hyperlink ref="H351" r:id="rId191"/>
    <hyperlink ref="H352" r:id="rId192"/>
    <hyperlink ref="H353" r:id="rId193"/>
    <hyperlink ref="H376" r:id="rId194"/>
    <hyperlink ref="H375" r:id="rId195"/>
    <hyperlink ref="H377" r:id="rId196"/>
    <hyperlink ref="H378" r:id="rId197"/>
    <hyperlink ref="H380" r:id="rId198"/>
    <hyperlink ref="H379" r:id="rId199"/>
    <hyperlink ref="H381" r:id="rId200"/>
    <hyperlink ref="H394" r:id="rId201"/>
    <hyperlink ref="H398" r:id="rId202" display="mailto:aalvarezv@unbosque.edu.co"/>
    <hyperlink ref="H399" r:id="rId203"/>
    <hyperlink ref="H400" r:id="rId204"/>
    <hyperlink ref="H405" r:id="rId205"/>
    <hyperlink ref="H410" r:id="rId206"/>
    <hyperlink ref="H411" r:id="rId207" display="mailto:avivas@unbosque.edu.co"/>
    <hyperlink ref="H419" r:id="rId208"/>
    <hyperlink ref="H421" r:id="rId209"/>
    <hyperlink ref="H422" r:id="rId210"/>
    <hyperlink ref="H420" r:id="rId211"/>
    <hyperlink ref="H418" r:id="rId212"/>
    <hyperlink ref="H415" r:id="rId213"/>
    <hyperlink ref="H416" r:id="rId214"/>
    <hyperlink ref="H417" r:id="rId215"/>
    <hyperlink ref="H451" r:id="rId216"/>
    <hyperlink ref="H450" r:id="rId217"/>
    <hyperlink ref="H449" r:id="rId218"/>
    <hyperlink ref="H436" r:id="rId219"/>
    <hyperlink ref="H445" r:id="rId220"/>
    <hyperlink ref="H442" r:id="rId221"/>
    <hyperlink ref="H427" r:id="rId222"/>
    <hyperlink ref="H428" r:id="rId223"/>
    <hyperlink ref="H429" r:id="rId224"/>
    <hyperlink ref="H430" r:id="rId225"/>
    <hyperlink ref="H433" r:id="rId226"/>
    <hyperlink ref="H441" r:id="rId227"/>
    <hyperlink ref="H452" r:id="rId228"/>
    <hyperlink ref="H453" r:id="rId229"/>
    <hyperlink ref="H454" r:id="rId230"/>
    <hyperlink ref="H455" r:id="rId231"/>
    <hyperlink ref="H456" r:id="rId232"/>
    <hyperlink ref="H463" r:id="rId233"/>
    <hyperlink ref="H459" r:id="rId234"/>
    <hyperlink ref="H460" r:id="rId235"/>
    <hyperlink ref="H461" r:id="rId236"/>
    <hyperlink ref="H462" r:id="rId237"/>
    <hyperlink ref="H457" r:id="rId238"/>
    <hyperlink ref="H363" r:id="rId239"/>
    <hyperlink ref="H467" r:id="rId240" display="mailto:rbeltrana@unbosque.edu.co"/>
    <hyperlink ref="H468" r:id="rId241"/>
    <hyperlink ref="H469" r:id="rId242" display="mailto:mrestrepom@unbosque.edu.co"/>
    <hyperlink ref="H470" r:id="rId243"/>
    <hyperlink ref="H472" r:id="rId244"/>
    <hyperlink ref="H474" r:id="rId245" display="mailto:amateusg@unbosque.edu.co"/>
    <hyperlink ref="H475" r:id="rId246"/>
    <hyperlink ref="H476" r:id="rId247"/>
    <hyperlink ref="H480" r:id="rId248" display="mailto:jvergelp@unbosque.edu.co"/>
    <hyperlink ref="H477" r:id="rId249"/>
    <hyperlink ref="H478" r:id="rId250"/>
    <hyperlink ref="H466" r:id="rId251"/>
    <hyperlink ref="H471" r:id="rId252"/>
    <hyperlink ref="H479" r:id="rId253"/>
    <hyperlink ref="H481" r:id="rId254"/>
    <hyperlink ref="H482" r:id="rId255"/>
    <hyperlink ref="H483" r:id="rId256"/>
    <hyperlink ref="H509" r:id="rId257"/>
    <hyperlink ref="H510" r:id="rId258"/>
    <hyperlink ref="H511" r:id="rId259"/>
    <hyperlink ref="H520" r:id="rId260"/>
    <hyperlink ref="H523" r:id="rId261"/>
    <hyperlink ref="H525" r:id="rId262" display="JVERSAMO99@GMAIL.COM"/>
    <hyperlink ref="H526" r:id="rId263" display="apuyo@unbosque.edu.co"/>
    <hyperlink ref="H527" r:id="rId264" display="https://maps.google.com/?q=Avenida+Cra.+9+N%C2%BA+131A+%E2%80%93+02&amp;entry=gmail&amp;source=g"/>
    <hyperlink ref="H528" r:id="rId265" display="https://maps.google.com/?q=Avenida+Cra.+9+N%C2%BA+131A+%E2%80%93+02&amp;entry=gmail&amp;source=g"/>
    <hyperlink ref="H529" r:id="rId266" display="https://maps.google.com/?q=Avenida+Cra.+9+N%C2%BA+131A+%E2%80%93+02&amp;entry=gmail&amp;source=g"/>
    <hyperlink ref="H532" r:id="rId267"/>
    <hyperlink ref="H533" r:id="rId268"/>
    <hyperlink ref="H534" r:id="rId269"/>
    <hyperlink ref="H535" r:id="rId270"/>
    <hyperlink ref="H536" r:id="rId271"/>
    <hyperlink ref="H537" r:id="rId272"/>
    <hyperlink ref="H539" r:id="rId273"/>
    <hyperlink ref="H540" r:id="rId274"/>
    <hyperlink ref="H541" r:id="rId275"/>
    <hyperlink ref="H542" r:id="rId276"/>
    <hyperlink ref="H544" r:id="rId277"/>
    <hyperlink ref="H545" r:id="rId278"/>
    <hyperlink ref="H546" r:id="rId279"/>
    <hyperlink ref="H521" r:id="rId280"/>
    <hyperlink ref="H522" r:id="rId281"/>
    <hyperlink ref="H538" r:id="rId282"/>
    <hyperlink ref="H543" r:id="rId283"/>
    <hyperlink ref="H547" r:id="rId284"/>
    <hyperlink ref="H548" r:id="rId285"/>
    <hyperlink ref="H549" r:id="rId286"/>
    <hyperlink ref="H550" r:id="rId287"/>
    <hyperlink ref="H551" r:id="rId288"/>
    <hyperlink ref="H552" r:id="rId289"/>
    <hyperlink ref="H554" r:id="rId290"/>
    <hyperlink ref="H555" r:id="rId291"/>
    <hyperlink ref="H556" r:id="rId292"/>
    <hyperlink ref="H557" r:id="rId293"/>
    <hyperlink ref="H559" r:id="rId294"/>
    <hyperlink ref="H560" r:id="rId295"/>
    <hyperlink ref="H561" r:id="rId296"/>
    <hyperlink ref="H553" r:id="rId297"/>
    <hyperlink ref="H558" r:id="rId298"/>
    <hyperlink ref="H592" r:id="rId299"/>
    <hyperlink ref="H583" r:id="rId300"/>
    <hyperlink ref="H584" r:id="rId301"/>
    <hyperlink ref="H585" r:id="rId302"/>
    <hyperlink ref="H586" r:id="rId303"/>
    <hyperlink ref="H587" r:id="rId304"/>
    <hyperlink ref="H579" r:id="rId305"/>
    <hyperlink ref="H580" r:id="rId306"/>
    <hyperlink ref="H595" r:id="rId307"/>
    <hyperlink ref="H596" r:id="rId308"/>
    <hyperlink ref="H597" r:id="rId309"/>
    <hyperlink ref="H598" r:id="rId310"/>
    <hyperlink ref="H599" r:id="rId311"/>
    <hyperlink ref="H600" r:id="rId312"/>
    <hyperlink ref="H572" r:id="rId313"/>
    <hyperlink ref="H573" r:id="rId314"/>
    <hyperlink ref="H576" r:id="rId315"/>
    <hyperlink ref="H575" r:id="rId316"/>
    <hyperlink ref="H562" r:id="rId317"/>
    <hyperlink ref="H563" r:id="rId318"/>
    <hyperlink ref="H564" r:id="rId319"/>
    <hyperlink ref="H565" r:id="rId320"/>
    <hyperlink ref="H566" r:id="rId321"/>
    <hyperlink ref="H567" r:id="rId322"/>
    <hyperlink ref="H590" r:id="rId323"/>
    <hyperlink ref="H574" r:id="rId324"/>
    <hyperlink ref="H588" r:id="rId325"/>
    <hyperlink ref="H591" r:id="rId326"/>
    <hyperlink ref="H568" r:id="rId327"/>
    <hyperlink ref="H589" r:id="rId328"/>
    <hyperlink ref="H593" r:id="rId329"/>
    <hyperlink ref="H594" r:id="rId330"/>
    <hyperlink ref="H570" r:id="rId331"/>
    <hyperlink ref="H571" r:id="rId332"/>
    <hyperlink ref="H604" r:id="rId333"/>
    <hyperlink ref="H608" r:id="rId334" display="EBAGORDO@UNBOSQUE.EDU.CO"/>
    <hyperlink ref="H609" r:id="rId335"/>
    <hyperlink ref="H611" r:id="rId336"/>
    <hyperlink ref="H615" r:id="rId337"/>
    <hyperlink ref="H605" r:id="rId338"/>
    <hyperlink ref="H607" r:id="rId339"/>
    <hyperlink ref="H606" r:id="rId340"/>
    <hyperlink ref="H610" r:id="rId341"/>
    <hyperlink ref="H616" r:id="rId342"/>
    <hyperlink ref="H617" r:id="rId343"/>
    <hyperlink ref="H613" r:id="rId344"/>
    <hyperlink ref="H614" r:id="rId345"/>
    <hyperlink ref="H612" r:id="rId346"/>
    <hyperlink ref="H619" r:id="rId347"/>
    <hyperlink ref="H620" r:id="rId348"/>
    <hyperlink ref="H621" r:id="rId349"/>
    <hyperlink ref="H622" r:id="rId350"/>
    <hyperlink ref="H623" r:id="rId351"/>
    <hyperlink ref="H624" r:id="rId352"/>
    <hyperlink ref="H625" r:id="rId353"/>
    <hyperlink ref="H626" r:id="rId354"/>
    <hyperlink ref="H627" r:id="rId355"/>
    <hyperlink ref="H628" r:id="rId356"/>
    <hyperlink ref="H629" r:id="rId357"/>
    <hyperlink ref="H630" r:id="rId358"/>
    <hyperlink ref="H631" r:id="rId359"/>
    <hyperlink ref="H632" r:id="rId360"/>
  </hyperlinks>
  <pageMargins left="0.7" right="0.7" top="0.75" bottom="0.75" header="0.3" footer="0.3"/>
  <pageSetup orientation="portrait" r:id="rId3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topLeftCell="A164" zoomScale="84" zoomScaleNormal="84" workbookViewId="0">
      <selection activeCell="A179" sqref="A179"/>
    </sheetView>
  </sheetViews>
  <sheetFormatPr baseColWidth="10" defaultRowHeight="13.5" x14ac:dyDescent="0.25"/>
  <cols>
    <col min="1" max="1" width="16.85546875" style="12" bestFit="1" customWidth="1"/>
    <col min="2" max="2" width="21.28515625" style="12" bestFit="1" customWidth="1"/>
    <col min="3" max="3" width="27.85546875" style="12" bestFit="1" customWidth="1"/>
    <col min="4" max="4" width="28.140625" style="12" customWidth="1"/>
    <col min="5" max="5" width="10.28515625" style="12" bestFit="1" customWidth="1"/>
    <col min="6" max="6" width="23.28515625" style="12" bestFit="1" customWidth="1"/>
    <col min="7" max="7" width="27.7109375" style="12" bestFit="1" customWidth="1"/>
    <col min="8" max="8" width="11.42578125" style="12"/>
    <col min="9" max="9" width="10.7109375" style="12" bestFit="1" customWidth="1"/>
    <col min="10" max="10" width="20.42578125" style="12" bestFit="1" customWidth="1"/>
    <col min="11" max="16384" width="11.42578125" style="12"/>
  </cols>
  <sheetData>
    <row r="1" spans="1:12" ht="15" thickTop="1" thickBot="1" x14ac:dyDescent="0.3">
      <c r="A1" s="143" t="s">
        <v>1900</v>
      </c>
      <c r="B1" s="143"/>
      <c r="C1" s="143"/>
      <c r="D1" s="144" t="s">
        <v>1906</v>
      </c>
      <c r="E1" s="144"/>
      <c r="F1" s="144"/>
      <c r="G1" s="145" t="s">
        <v>2521</v>
      </c>
      <c r="H1" s="145"/>
      <c r="I1" s="145"/>
      <c r="J1" s="146" t="s">
        <v>1907</v>
      </c>
      <c r="K1" s="146"/>
      <c r="L1" s="146"/>
    </row>
    <row r="2" spans="1:12" ht="15" thickTop="1" thickBot="1" x14ac:dyDescent="0.3">
      <c r="A2" s="143" t="s">
        <v>1886</v>
      </c>
      <c r="B2" s="143"/>
      <c r="C2" s="143"/>
      <c r="D2" s="144" t="s">
        <v>1886</v>
      </c>
      <c r="E2" s="144"/>
      <c r="F2" s="144"/>
      <c r="G2" s="145" t="s">
        <v>1886</v>
      </c>
      <c r="H2" s="145"/>
      <c r="I2" s="145"/>
      <c r="J2" s="146" t="s">
        <v>1886</v>
      </c>
      <c r="K2" s="146"/>
      <c r="L2" s="146"/>
    </row>
    <row r="3" spans="1:12" ht="55.5" thickTop="1" thickBot="1" x14ac:dyDescent="0.3">
      <c r="A3" s="14" t="s">
        <v>1722</v>
      </c>
      <c r="B3" s="14" t="s">
        <v>1721</v>
      </c>
      <c r="C3" s="14" t="s">
        <v>1723</v>
      </c>
      <c r="D3" s="15" t="s">
        <v>1909</v>
      </c>
      <c r="E3" s="15" t="s">
        <v>1910</v>
      </c>
      <c r="F3" s="16" t="s">
        <v>1911</v>
      </c>
      <c r="G3" s="17" t="s">
        <v>1909</v>
      </c>
      <c r="H3" s="17" t="s">
        <v>1910</v>
      </c>
      <c r="I3" s="18" t="s">
        <v>1911</v>
      </c>
      <c r="J3" s="19" t="s">
        <v>1909</v>
      </c>
      <c r="K3" s="19" t="s">
        <v>1910</v>
      </c>
      <c r="L3" s="20" t="s">
        <v>1911</v>
      </c>
    </row>
    <row r="4" spans="1:12" ht="15" thickTop="1" thickBot="1" x14ac:dyDescent="0.3">
      <c r="A4" s="21" t="s">
        <v>1381</v>
      </c>
      <c r="B4" s="21">
        <v>3</v>
      </c>
      <c r="C4" s="21">
        <f>B4/B7*100</f>
        <v>50</v>
      </c>
      <c r="D4" s="22" t="s">
        <v>26</v>
      </c>
      <c r="E4" s="21">
        <v>3</v>
      </c>
      <c r="F4" s="21">
        <f>E4/6*100</f>
        <v>50</v>
      </c>
      <c r="G4" s="22" t="s">
        <v>21</v>
      </c>
      <c r="H4" s="21">
        <v>3</v>
      </c>
      <c r="I4" s="21">
        <f>H4/6*100</f>
        <v>50</v>
      </c>
      <c r="J4" s="22" t="s">
        <v>2516</v>
      </c>
      <c r="K4" s="21">
        <v>0</v>
      </c>
      <c r="L4" s="21">
        <f>K4/K10*100</f>
        <v>0</v>
      </c>
    </row>
    <row r="5" spans="1:12" ht="15" thickTop="1" thickBot="1" x14ac:dyDescent="0.3">
      <c r="A5" s="21" t="s">
        <v>34</v>
      </c>
      <c r="B5" s="21">
        <v>2</v>
      </c>
      <c r="C5" s="173">
        <f>B5/B7*100</f>
        <v>33.333333333333329</v>
      </c>
      <c r="D5" s="22" t="s">
        <v>20</v>
      </c>
      <c r="E5" s="21">
        <v>2</v>
      </c>
      <c r="F5" s="173">
        <f t="shared" ref="F5:F6" si="0">E5/6*100</f>
        <v>33.333333333333329</v>
      </c>
      <c r="G5" s="22" t="s">
        <v>27</v>
      </c>
      <c r="H5" s="21">
        <v>3</v>
      </c>
      <c r="I5" s="21">
        <f t="shared" ref="I5" si="1">H5/6*100</f>
        <v>50</v>
      </c>
      <c r="J5" s="21" t="s">
        <v>2399</v>
      </c>
      <c r="K5" s="21">
        <v>0</v>
      </c>
      <c r="L5" s="21">
        <f>K5/K10*100</f>
        <v>0</v>
      </c>
    </row>
    <row r="6" spans="1:12" ht="15" thickTop="1" thickBot="1" x14ac:dyDescent="0.3">
      <c r="A6" s="21" t="s">
        <v>49</v>
      </c>
      <c r="B6" s="21">
        <v>1</v>
      </c>
      <c r="C6" s="173">
        <f>B6/B7*100</f>
        <v>16.666666666666664</v>
      </c>
      <c r="D6" s="21" t="s">
        <v>1913</v>
      </c>
      <c r="E6" s="21">
        <v>1</v>
      </c>
      <c r="F6" s="173">
        <f t="shared" si="0"/>
        <v>16.666666666666664</v>
      </c>
      <c r="G6" s="22" t="s">
        <v>1904</v>
      </c>
      <c r="H6" s="21">
        <f>SUM(H4:H5)</f>
        <v>6</v>
      </c>
      <c r="I6" s="21">
        <f>SUM(I4:I5)</f>
        <v>100</v>
      </c>
      <c r="J6" s="22" t="s">
        <v>2517</v>
      </c>
      <c r="K6" s="21">
        <v>3</v>
      </c>
      <c r="L6" s="21">
        <f>K6/K10*100</f>
        <v>50</v>
      </c>
    </row>
    <row r="7" spans="1:12" ht="15" thickTop="1" thickBot="1" x14ac:dyDescent="0.3">
      <c r="A7" s="21" t="s">
        <v>1724</v>
      </c>
      <c r="B7" s="21">
        <f>SUM(B4:B6)</f>
        <v>6</v>
      </c>
      <c r="C7" s="21">
        <f>SUM(C4:C6)</f>
        <v>100</v>
      </c>
      <c r="D7" s="21" t="s">
        <v>1904</v>
      </c>
      <c r="E7" s="21">
        <v>6</v>
      </c>
      <c r="F7" s="21">
        <f>SUM(F4:F6)</f>
        <v>100</v>
      </c>
      <c r="G7" s="145" t="s">
        <v>1912</v>
      </c>
      <c r="H7" s="145"/>
      <c r="I7" s="145"/>
      <c r="J7" s="22" t="s">
        <v>2263</v>
      </c>
      <c r="K7" s="21">
        <v>0</v>
      </c>
      <c r="L7" s="21">
        <f>K7/K10*100</f>
        <v>0</v>
      </c>
    </row>
    <row r="8" spans="1:12" ht="55.5" thickTop="1" thickBot="1" x14ac:dyDescent="0.3">
      <c r="A8" s="143" t="s">
        <v>1888</v>
      </c>
      <c r="B8" s="143"/>
      <c r="C8" s="143"/>
      <c r="D8" s="144" t="s">
        <v>1912</v>
      </c>
      <c r="E8" s="144"/>
      <c r="F8" s="144"/>
      <c r="G8" s="17" t="s">
        <v>1909</v>
      </c>
      <c r="H8" s="17" t="s">
        <v>1910</v>
      </c>
      <c r="I8" s="18" t="s">
        <v>1911</v>
      </c>
      <c r="J8" s="22" t="s">
        <v>2518</v>
      </c>
      <c r="K8" s="21">
        <v>3</v>
      </c>
      <c r="L8" s="21">
        <f>K8/K10*100</f>
        <v>50</v>
      </c>
    </row>
    <row r="9" spans="1:12" ht="28.5" thickTop="1" thickBot="1" x14ac:dyDescent="0.3">
      <c r="A9" s="14" t="s">
        <v>1722</v>
      </c>
      <c r="B9" s="14" t="s">
        <v>1721</v>
      </c>
      <c r="C9" s="14" t="s">
        <v>1723</v>
      </c>
      <c r="D9" s="15" t="s">
        <v>1909</v>
      </c>
      <c r="E9" s="15" t="s">
        <v>1910</v>
      </c>
      <c r="F9" s="16" t="s">
        <v>1911</v>
      </c>
      <c r="G9" s="22" t="s">
        <v>27</v>
      </c>
      <c r="H9" s="21">
        <v>8</v>
      </c>
      <c r="I9" s="21">
        <f>H9/8*100</f>
        <v>100</v>
      </c>
      <c r="J9" s="23" t="s">
        <v>958</v>
      </c>
      <c r="K9" s="21">
        <v>0</v>
      </c>
      <c r="L9" s="21">
        <f>K9/K10*100</f>
        <v>0</v>
      </c>
    </row>
    <row r="10" spans="1:12" ht="15" thickTop="1" thickBot="1" x14ac:dyDescent="0.3">
      <c r="A10" s="21" t="s">
        <v>34</v>
      </c>
      <c r="B10" s="21">
        <v>2</v>
      </c>
      <c r="C10" s="21">
        <f>B10/B14*100</f>
        <v>25</v>
      </c>
      <c r="D10" s="22" t="s">
        <v>56</v>
      </c>
      <c r="E10" s="21">
        <v>3</v>
      </c>
      <c r="F10" s="21">
        <f>E10/8*100</f>
        <v>37.5</v>
      </c>
      <c r="G10" s="22" t="s">
        <v>1904</v>
      </c>
      <c r="H10" s="21">
        <f>SUM(H9:H9)</f>
        <v>8</v>
      </c>
      <c r="I10" s="21">
        <f>SUM(I9:I9)</f>
        <v>100</v>
      </c>
      <c r="J10" s="22" t="s">
        <v>1904</v>
      </c>
      <c r="K10" s="21">
        <f>SUM(K4:K9)</f>
        <v>6</v>
      </c>
      <c r="L10" s="21">
        <f>SUM(L4:L9)</f>
        <v>100</v>
      </c>
    </row>
    <row r="11" spans="1:12" ht="15" thickTop="1" thickBot="1" x14ac:dyDescent="0.3">
      <c r="A11" s="21" t="s">
        <v>49</v>
      </c>
      <c r="B11" s="21">
        <v>2</v>
      </c>
      <c r="C11" s="21">
        <f>B11/B14*100</f>
        <v>25</v>
      </c>
      <c r="D11" s="22" t="s">
        <v>86</v>
      </c>
      <c r="E11" s="21">
        <v>1</v>
      </c>
      <c r="F11" s="21">
        <f t="shared" ref="F11:F14" si="2">E11/8*100</f>
        <v>12.5</v>
      </c>
      <c r="G11" s="145" t="s">
        <v>1914</v>
      </c>
      <c r="H11" s="145"/>
      <c r="I11" s="145"/>
      <c r="J11" s="147" t="s">
        <v>1912</v>
      </c>
      <c r="K11" s="147"/>
      <c r="L11" s="147"/>
    </row>
    <row r="12" spans="1:12" ht="55.5" thickTop="1" thickBot="1" x14ac:dyDescent="0.3">
      <c r="A12" s="21" t="s">
        <v>55</v>
      </c>
      <c r="B12" s="21">
        <v>3</v>
      </c>
      <c r="C12" s="21">
        <f>B12/B14*100</f>
        <v>37.5</v>
      </c>
      <c r="D12" s="22" t="s">
        <v>26</v>
      </c>
      <c r="E12" s="21">
        <v>2</v>
      </c>
      <c r="F12" s="21">
        <f t="shared" si="2"/>
        <v>25</v>
      </c>
      <c r="G12" s="17" t="s">
        <v>1909</v>
      </c>
      <c r="H12" s="17" t="s">
        <v>1910</v>
      </c>
      <c r="I12" s="18" t="s">
        <v>1911</v>
      </c>
      <c r="J12" s="19" t="s">
        <v>1909</v>
      </c>
      <c r="K12" s="19" t="s">
        <v>1910</v>
      </c>
      <c r="L12" s="20" t="s">
        <v>1911</v>
      </c>
    </row>
    <row r="13" spans="1:12" ht="15" thickTop="1" thickBot="1" x14ac:dyDescent="0.3">
      <c r="A13" s="21" t="s">
        <v>85</v>
      </c>
      <c r="B13" s="21">
        <v>1</v>
      </c>
      <c r="C13" s="21">
        <f>B13/B14*100</f>
        <v>12.5</v>
      </c>
      <c r="D13" s="22" t="s">
        <v>71</v>
      </c>
      <c r="E13" s="21">
        <v>1</v>
      </c>
      <c r="F13" s="21">
        <f t="shared" si="2"/>
        <v>12.5</v>
      </c>
      <c r="G13" s="22" t="s">
        <v>19</v>
      </c>
      <c r="H13" s="21">
        <v>4</v>
      </c>
      <c r="I13" s="173">
        <f>H13/9*100</f>
        <v>44.444444444444443</v>
      </c>
      <c r="J13" s="22" t="s">
        <v>2516</v>
      </c>
      <c r="K13" s="21">
        <v>0</v>
      </c>
      <c r="L13" s="21">
        <f>K13/K19*100</f>
        <v>0</v>
      </c>
    </row>
    <row r="14" spans="1:12" ht="15" thickTop="1" thickBot="1" x14ac:dyDescent="0.3">
      <c r="A14" s="21" t="s">
        <v>1724</v>
      </c>
      <c r="B14" s="21">
        <f>SUM(B10:B13)</f>
        <v>8</v>
      </c>
      <c r="C14" s="21">
        <f>SUM(C10:C13)</f>
        <v>100</v>
      </c>
      <c r="D14" s="22" t="s">
        <v>1913</v>
      </c>
      <c r="E14" s="21">
        <v>1</v>
      </c>
      <c r="F14" s="21">
        <f t="shared" si="2"/>
        <v>12.5</v>
      </c>
      <c r="G14" s="22" t="s">
        <v>55</v>
      </c>
      <c r="H14" s="21">
        <v>1</v>
      </c>
      <c r="I14" s="173">
        <f t="shared" ref="I14:I16" si="3">H14/9*100</f>
        <v>11.111111111111111</v>
      </c>
      <c r="J14" s="21" t="s">
        <v>2399</v>
      </c>
      <c r="K14" s="21">
        <v>0</v>
      </c>
      <c r="L14" s="21">
        <f>K14/K19*100</f>
        <v>0</v>
      </c>
    </row>
    <row r="15" spans="1:12" ht="15" thickTop="1" thickBot="1" x14ac:dyDescent="0.3">
      <c r="A15" s="143" t="s">
        <v>1887</v>
      </c>
      <c r="B15" s="143"/>
      <c r="C15" s="143"/>
      <c r="D15" s="22" t="s">
        <v>1904</v>
      </c>
      <c r="E15" s="21">
        <f>SUM(E10:E14)</f>
        <v>8</v>
      </c>
      <c r="F15" s="21">
        <f>SUM(F10:F14)</f>
        <v>100</v>
      </c>
      <c r="G15" s="21" t="s">
        <v>34</v>
      </c>
      <c r="H15" s="21">
        <v>2</v>
      </c>
      <c r="I15" s="173">
        <f t="shared" si="3"/>
        <v>22.222222222222221</v>
      </c>
      <c r="J15" s="22" t="s">
        <v>2517</v>
      </c>
      <c r="K15" s="21">
        <v>0</v>
      </c>
      <c r="L15" s="21">
        <f>K15/K19*100</f>
        <v>0</v>
      </c>
    </row>
    <row r="16" spans="1:12" ht="15" thickTop="1" thickBot="1" x14ac:dyDescent="0.3">
      <c r="A16" s="14" t="s">
        <v>1722</v>
      </c>
      <c r="B16" s="14" t="s">
        <v>1721</v>
      </c>
      <c r="C16" s="14" t="s">
        <v>1723</v>
      </c>
      <c r="D16" s="144" t="s">
        <v>1914</v>
      </c>
      <c r="E16" s="144"/>
      <c r="F16" s="144"/>
      <c r="G16" s="22" t="s">
        <v>85</v>
      </c>
      <c r="H16" s="21">
        <v>2</v>
      </c>
      <c r="I16" s="173">
        <f t="shared" si="3"/>
        <v>22.222222222222221</v>
      </c>
      <c r="J16" s="22" t="s">
        <v>2263</v>
      </c>
      <c r="K16" s="21">
        <v>0</v>
      </c>
      <c r="L16" s="21">
        <f>K16/K19*100</f>
        <v>0</v>
      </c>
    </row>
    <row r="17" spans="1:12" ht="28.5" thickTop="1" thickBot="1" x14ac:dyDescent="0.3">
      <c r="A17" s="21" t="s">
        <v>1381</v>
      </c>
      <c r="B17" s="21">
        <v>4</v>
      </c>
      <c r="C17" s="173">
        <f>B17/B21*100</f>
        <v>44.444444444444443</v>
      </c>
      <c r="D17" s="15" t="s">
        <v>1909</v>
      </c>
      <c r="E17" s="15" t="s">
        <v>1910</v>
      </c>
      <c r="F17" s="16" t="s">
        <v>1911</v>
      </c>
      <c r="G17" s="22" t="s">
        <v>1904</v>
      </c>
      <c r="H17" s="21">
        <f>SUM(H13:H16)</f>
        <v>9</v>
      </c>
      <c r="I17" s="21">
        <f>SUM(I13:I16)</f>
        <v>100</v>
      </c>
      <c r="J17" s="22" t="s">
        <v>2518</v>
      </c>
      <c r="K17" s="21">
        <v>8</v>
      </c>
      <c r="L17" s="21">
        <f>K17/K19*100</f>
        <v>100</v>
      </c>
    </row>
    <row r="18" spans="1:12" ht="28.5" thickTop="1" thickBot="1" x14ac:dyDescent="0.3">
      <c r="A18" s="21" t="s">
        <v>55</v>
      </c>
      <c r="B18" s="21">
        <v>1</v>
      </c>
      <c r="C18" s="173">
        <f>B18/B21*100</f>
        <v>11.111111111111111</v>
      </c>
      <c r="D18" s="22" t="s">
        <v>96</v>
      </c>
      <c r="E18" s="21">
        <v>1</v>
      </c>
      <c r="F18" s="173">
        <f>E18/9*100</f>
        <v>11.111111111111111</v>
      </c>
      <c r="G18" s="145" t="s">
        <v>1915</v>
      </c>
      <c r="H18" s="145"/>
      <c r="I18" s="145"/>
      <c r="J18" s="23" t="s">
        <v>958</v>
      </c>
      <c r="K18" s="21">
        <v>0</v>
      </c>
      <c r="L18" s="21">
        <f>K18/K19*100</f>
        <v>0</v>
      </c>
    </row>
    <row r="19" spans="1:12" ht="55.5" thickTop="1" thickBot="1" x14ac:dyDescent="0.3">
      <c r="A19" s="21" t="s">
        <v>34</v>
      </c>
      <c r="B19" s="21">
        <v>2</v>
      </c>
      <c r="C19" s="173">
        <f>B19/B21*100</f>
        <v>22.222222222222221</v>
      </c>
      <c r="D19" s="22" t="s">
        <v>101</v>
      </c>
      <c r="E19" s="21">
        <v>1</v>
      </c>
      <c r="F19" s="173">
        <f t="shared" ref="F19:F25" si="4">E19/9*100</f>
        <v>11.111111111111111</v>
      </c>
      <c r="G19" s="17" t="s">
        <v>1909</v>
      </c>
      <c r="H19" s="17" t="s">
        <v>1910</v>
      </c>
      <c r="I19" s="18" t="s">
        <v>1911</v>
      </c>
      <c r="J19" s="22" t="s">
        <v>1904</v>
      </c>
      <c r="K19" s="21">
        <f>SUM(K13:K18)</f>
        <v>8</v>
      </c>
      <c r="L19" s="21">
        <f>SUM(L13:L18)</f>
        <v>100</v>
      </c>
    </row>
    <row r="20" spans="1:12" ht="15" thickTop="1" thickBot="1" x14ac:dyDescent="0.3">
      <c r="A20" s="21" t="s">
        <v>85</v>
      </c>
      <c r="B20" s="21">
        <v>2</v>
      </c>
      <c r="C20" s="173">
        <f>B20/B21*100</f>
        <v>22.222222222222221</v>
      </c>
      <c r="D20" s="22" t="s">
        <v>1913</v>
      </c>
      <c r="E20" s="21">
        <v>1</v>
      </c>
      <c r="F20" s="173">
        <f t="shared" si="4"/>
        <v>11.111111111111111</v>
      </c>
      <c r="G20" s="22" t="s">
        <v>21</v>
      </c>
      <c r="H20" s="21">
        <v>4</v>
      </c>
      <c r="I20" s="173">
        <f>H20/12*100</f>
        <v>33.333333333333329</v>
      </c>
      <c r="J20" s="147" t="s">
        <v>1914</v>
      </c>
      <c r="K20" s="147"/>
      <c r="L20" s="147"/>
    </row>
    <row r="21" spans="1:12" ht="42" thickTop="1" thickBot="1" x14ac:dyDescent="0.3">
      <c r="A21" s="21" t="s">
        <v>1724</v>
      </c>
      <c r="B21" s="21">
        <f>SUM(B17:B20)</f>
        <v>9</v>
      </c>
      <c r="C21" s="21">
        <f>SUM(C17:C20)</f>
        <v>100</v>
      </c>
      <c r="D21" s="22" t="s">
        <v>20</v>
      </c>
      <c r="E21" s="21">
        <v>2</v>
      </c>
      <c r="F21" s="173">
        <f t="shared" si="4"/>
        <v>22.222222222222221</v>
      </c>
      <c r="G21" s="22" t="s">
        <v>27</v>
      </c>
      <c r="H21" s="21">
        <v>7</v>
      </c>
      <c r="I21" s="173">
        <f t="shared" ref="I21:I22" si="5">H21/12*100</f>
        <v>58.333333333333336</v>
      </c>
      <c r="J21" s="19" t="s">
        <v>1909</v>
      </c>
      <c r="K21" s="19" t="s">
        <v>1910</v>
      </c>
      <c r="L21" s="20" t="s">
        <v>1911</v>
      </c>
    </row>
    <row r="22" spans="1:12" ht="15" thickTop="1" thickBot="1" x14ac:dyDescent="0.3">
      <c r="A22" s="143" t="s">
        <v>1889</v>
      </c>
      <c r="B22" s="143"/>
      <c r="C22" s="143"/>
      <c r="D22" s="22" t="s">
        <v>106</v>
      </c>
      <c r="E22" s="21">
        <v>1</v>
      </c>
      <c r="F22" s="173">
        <f t="shared" si="4"/>
        <v>11.111111111111111</v>
      </c>
      <c r="G22" s="22" t="s">
        <v>146</v>
      </c>
      <c r="H22" s="21">
        <v>1</v>
      </c>
      <c r="I22" s="173">
        <f t="shared" si="5"/>
        <v>8.3333333333333321</v>
      </c>
      <c r="J22" s="22" t="s">
        <v>2516</v>
      </c>
      <c r="K22" s="21">
        <v>1</v>
      </c>
      <c r="L22" s="173">
        <f>K22/K28*100</f>
        <v>11.111111111111111</v>
      </c>
    </row>
    <row r="23" spans="1:12" ht="15" thickTop="1" thickBot="1" x14ac:dyDescent="0.3">
      <c r="A23" s="14" t="s">
        <v>1722</v>
      </c>
      <c r="B23" s="14" t="s">
        <v>1721</v>
      </c>
      <c r="C23" s="14" t="s">
        <v>1723</v>
      </c>
      <c r="D23" s="22" t="s">
        <v>111</v>
      </c>
      <c r="E23" s="21">
        <v>1</v>
      </c>
      <c r="F23" s="173">
        <f t="shared" si="4"/>
        <v>11.111111111111111</v>
      </c>
      <c r="G23" s="22" t="s">
        <v>1904</v>
      </c>
      <c r="H23" s="21">
        <f>SUM(H20:H22)</f>
        <v>12</v>
      </c>
      <c r="I23" s="21">
        <f>SUM(I20:I22)</f>
        <v>99.999999999999986</v>
      </c>
      <c r="J23" s="21" t="s">
        <v>2399</v>
      </c>
      <c r="K23" s="21">
        <v>0</v>
      </c>
      <c r="L23" s="173">
        <f>K23/K28*100</f>
        <v>0</v>
      </c>
    </row>
    <row r="24" spans="1:12" ht="15" thickTop="1" thickBot="1" x14ac:dyDescent="0.3">
      <c r="A24" s="21" t="s">
        <v>1381</v>
      </c>
      <c r="B24" s="21">
        <v>3</v>
      </c>
      <c r="C24" s="21">
        <f>B24/B29*100</f>
        <v>25</v>
      </c>
      <c r="D24" s="22" t="s">
        <v>26</v>
      </c>
      <c r="E24" s="21">
        <v>1</v>
      </c>
      <c r="F24" s="173">
        <f t="shared" si="4"/>
        <v>11.111111111111111</v>
      </c>
      <c r="G24" s="145" t="s">
        <v>1916</v>
      </c>
      <c r="H24" s="145"/>
      <c r="I24" s="145"/>
      <c r="J24" s="22" t="s">
        <v>2517</v>
      </c>
      <c r="K24" s="21">
        <v>1</v>
      </c>
      <c r="L24" s="173">
        <f>K24/K28*100</f>
        <v>11.111111111111111</v>
      </c>
    </row>
    <row r="25" spans="1:12" ht="55.5" thickTop="1" thickBot="1" x14ac:dyDescent="0.3">
      <c r="A25" s="21" t="s">
        <v>55</v>
      </c>
      <c r="B25" s="21">
        <v>2</v>
      </c>
      <c r="C25" s="173">
        <f>B25/B29*100</f>
        <v>16.666666666666664</v>
      </c>
      <c r="D25" s="22" t="s">
        <v>86</v>
      </c>
      <c r="E25" s="21">
        <v>1</v>
      </c>
      <c r="F25" s="173">
        <f t="shared" si="4"/>
        <v>11.111111111111111</v>
      </c>
      <c r="G25" s="17" t="s">
        <v>1909</v>
      </c>
      <c r="H25" s="17" t="s">
        <v>1910</v>
      </c>
      <c r="I25" s="18" t="s">
        <v>1911</v>
      </c>
      <c r="J25" s="22" t="s">
        <v>2263</v>
      </c>
      <c r="K25" s="21">
        <v>0</v>
      </c>
      <c r="L25" s="173">
        <f>K25/K28*100</f>
        <v>0</v>
      </c>
    </row>
    <row r="26" spans="1:12" ht="15" thickTop="1" thickBot="1" x14ac:dyDescent="0.3">
      <c r="A26" s="21" t="s">
        <v>34</v>
      </c>
      <c r="B26" s="21">
        <v>1</v>
      </c>
      <c r="C26" s="173">
        <f>B26/B29*100</f>
        <v>8.3333333333333321</v>
      </c>
      <c r="D26" s="22" t="s">
        <v>1904</v>
      </c>
      <c r="E26" s="21">
        <f>SUM(E18:E25)</f>
        <v>9</v>
      </c>
      <c r="F26" s="21">
        <f>SUM(F18:F25)</f>
        <v>100</v>
      </c>
      <c r="G26" s="22" t="s">
        <v>21</v>
      </c>
      <c r="H26" s="21">
        <v>5</v>
      </c>
      <c r="I26" s="173">
        <f>H26/11*100</f>
        <v>45.454545454545453</v>
      </c>
      <c r="J26" s="22" t="s">
        <v>2518</v>
      </c>
      <c r="K26" s="21">
        <v>6</v>
      </c>
      <c r="L26" s="173">
        <f>K26/K28*100</f>
        <v>66.666666666666657</v>
      </c>
    </row>
    <row r="27" spans="1:12" ht="28.5" thickTop="1" thickBot="1" x14ac:dyDescent="0.3">
      <c r="A27" s="21" t="s">
        <v>133</v>
      </c>
      <c r="B27" s="21">
        <v>1</v>
      </c>
      <c r="C27" s="173">
        <f>B27/B29*100</f>
        <v>8.3333333333333321</v>
      </c>
      <c r="D27" s="144" t="s">
        <v>1915</v>
      </c>
      <c r="E27" s="144"/>
      <c r="F27" s="144"/>
      <c r="G27" s="22" t="s">
        <v>27</v>
      </c>
      <c r="H27" s="21">
        <v>4</v>
      </c>
      <c r="I27" s="173">
        <f t="shared" ref="I27:I29" si="6">H27/11*100</f>
        <v>36.363636363636367</v>
      </c>
      <c r="J27" s="23" t="s">
        <v>958</v>
      </c>
      <c r="K27" s="21">
        <v>1</v>
      </c>
      <c r="L27" s="173">
        <f>K27/K28*100</f>
        <v>11.111111111111111</v>
      </c>
    </row>
    <row r="28" spans="1:12" ht="28.5" thickTop="1" thickBot="1" x14ac:dyDescent="0.3">
      <c r="A28" s="21" t="s">
        <v>49</v>
      </c>
      <c r="B28" s="21">
        <v>5</v>
      </c>
      <c r="C28" s="173">
        <f>B28/B29*100</f>
        <v>41.666666666666671</v>
      </c>
      <c r="D28" s="15" t="s">
        <v>1909</v>
      </c>
      <c r="E28" s="15" t="s">
        <v>1910</v>
      </c>
      <c r="F28" s="16" t="s">
        <v>1911</v>
      </c>
      <c r="G28" s="22" t="s">
        <v>211</v>
      </c>
      <c r="H28" s="21">
        <v>1</v>
      </c>
      <c r="I28" s="173">
        <f t="shared" si="6"/>
        <v>9.0909090909090917</v>
      </c>
      <c r="J28" s="22" t="s">
        <v>1904</v>
      </c>
      <c r="K28" s="21">
        <f>SUM(K22:K27)</f>
        <v>9</v>
      </c>
      <c r="L28" s="21">
        <f>SUM(L22:L27)</f>
        <v>100</v>
      </c>
    </row>
    <row r="29" spans="1:12" ht="15" thickTop="1" thickBot="1" x14ac:dyDescent="0.3">
      <c r="A29" s="21" t="s">
        <v>1724</v>
      </c>
      <c r="B29" s="21">
        <f>SUM(B24:B28)</f>
        <v>12</v>
      </c>
      <c r="C29" s="21">
        <f>SUM(C24:C28)</f>
        <v>100</v>
      </c>
      <c r="D29" s="22" t="s">
        <v>20</v>
      </c>
      <c r="E29" s="21">
        <v>1</v>
      </c>
      <c r="F29" s="173">
        <f>E29/12*100</f>
        <v>8.3333333333333321</v>
      </c>
      <c r="G29" s="22" t="s">
        <v>121</v>
      </c>
      <c r="H29" s="21">
        <v>1</v>
      </c>
      <c r="I29" s="173">
        <f t="shared" si="6"/>
        <v>9.0909090909090917</v>
      </c>
      <c r="J29" s="147" t="s">
        <v>1915</v>
      </c>
      <c r="K29" s="147"/>
      <c r="L29" s="147"/>
    </row>
    <row r="30" spans="1:12" ht="42" thickTop="1" thickBot="1" x14ac:dyDescent="0.3">
      <c r="A30" s="143" t="s">
        <v>1890</v>
      </c>
      <c r="B30" s="143"/>
      <c r="C30" s="143"/>
      <c r="D30" s="22" t="s">
        <v>56</v>
      </c>
      <c r="E30" s="21">
        <v>2</v>
      </c>
      <c r="F30" s="173">
        <f t="shared" ref="F30:F34" si="7">E30/12*100</f>
        <v>16.666666666666664</v>
      </c>
      <c r="G30" s="22" t="s">
        <v>1904</v>
      </c>
      <c r="H30" s="21">
        <f>SUM(H26:H29)</f>
        <v>11</v>
      </c>
      <c r="I30" s="21">
        <f>SUM(I26:I29)</f>
        <v>100</v>
      </c>
      <c r="J30" s="19" t="s">
        <v>1909</v>
      </c>
      <c r="K30" s="19" t="s">
        <v>1910</v>
      </c>
      <c r="L30" s="20" t="s">
        <v>1911</v>
      </c>
    </row>
    <row r="31" spans="1:12" ht="15" thickTop="1" thickBot="1" x14ac:dyDescent="0.3">
      <c r="A31" s="14" t="s">
        <v>1722</v>
      </c>
      <c r="B31" s="14" t="s">
        <v>1721</v>
      </c>
      <c r="C31" s="14" t="s">
        <v>1723</v>
      </c>
      <c r="D31" s="22" t="s">
        <v>1913</v>
      </c>
      <c r="E31" s="21">
        <v>5</v>
      </c>
      <c r="F31" s="173">
        <f t="shared" si="7"/>
        <v>41.666666666666671</v>
      </c>
      <c r="G31" s="145" t="s">
        <v>1917</v>
      </c>
      <c r="H31" s="145"/>
      <c r="I31" s="145"/>
      <c r="J31" s="22" t="s">
        <v>2516</v>
      </c>
      <c r="K31" s="21">
        <v>4</v>
      </c>
      <c r="L31" s="173">
        <f>K31/K37*100</f>
        <v>33.333333333333329</v>
      </c>
    </row>
    <row r="32" spans="1:12" ht="55.5" thickTop="1" thickBot="1" x14ac:dyDescent="0.3">
      <c r="A32" s="21" t="s">
        <v>1381</v>
      </c>
      <c r="B32" s="21">
        <v>5</v>
      </c>
      <c r="C32" s="173">
        <f>B32/B37*100</f>
        <v>45.454545454545453</v>
      </c>
      <c r="D32" s="22" t="s">
        <v>111</v>
      </c>
      <c r="E32" s="21">
        <v>2</v>
      </c>
      <c r="F32" s="173">
        <f t="shared" si="7"/>
        <v>16.666666666666664</v>
      </c>
      <c r="G32" s="17" t="s">
        <v>1909</v>
      </c>
      <c r="H32" s="17" t="s">
        <v>1910</v>
      </c>
      <c r="I32" s="18" t="s">
        <v>1911</v>
      </c>
      <c r="J32" s="21" t="s">
        <v>2399</v>
      </c>
      <c r="K32" s="21">
        <v>0</v>
      </c>
      <c r="L32" s="173">
        <f>K32/K37*100</f>
        <v>0</v>
      </c>
    </row>
    <row r="33" spans="1:12" ht="15" thickTop="1" thickBot="1" x14ac:dyDescent="0.3">
      <c r="A33" s="21" t="s">
        <v>85</v>
      </c>
      <c r="B33" s="21">
        <v>3</v>
      </c>
      <c r="C33" s="173">
        <f>B33/B37*100</f>
        <v>27.27272727272727</v>
      </c>
      <c r="D33" s="22" t="s">
        <v>71</v>
      </c>
      <c r="E33" s="21">
        <v>1</v>
      </c>
      <c r="F33" s="173">
        <f t="shared" si="7"/>
        <v>8.3333333333333321</v>
      </c>
      <c r="G33" s="22" t="s">
        <v>27</v>
      </c>
      <c r="H33" s="21">
        <v>6</v>
      </c>
      <c r="I33" s="172">
        <f>H33/47*100</f>
        <v>12.76595744680851</v>
      </c>
      <c r="J33" s="22" t="s">
        <v>2517</v>
      </c>
      <c r="K33" s="21">
        <v>0</v>
      </c>
      <c r="L33" s="173">
        <f>K33/K37*100</f>
        <v>0</v>
      </c>
    </row>
    <row r="34" spans="1:12" ht="15" thickTop="1" thickBot="1" x14ac:dyDescent="0.3">
      <c r="A34" s="21" t="s">
        <v>202</v>
      </c>
      <c r="B34" s="21">
        <v>1</v>
      </c>
      <c r="C34" s="173">
        <f>B34/B37*100</f>
        <v>9.0909090909090917</v>
      </c>
      <c r="D34" s="22" t="s">
        <v>154</v>
      </c>
      <c r="E34" s="21">
        <v>1</v>
      </c>
      <c r="F34" s="173">
        <f t="shared" si="7"/>
        <v>8.3333333333333321</v>
      </c>
      <c r="G34" s="22" t="s">
        <v>211</v>
      </c>
      <c r="H34" s="21">
        <v>2</v>
      </c>
      <c r="I34" s="172">
        <f t="shared" ref="I34:I38" si="8">H34/47*100</f>
        <v>4.2553191489361701</v>
      </c>
      <c r="J34" s="22" t="s">
        <v>2263</v>
      </c>
      <c r="K34" s="21">
        <v>0</v>
      </c>
      <c r="L34" s="173">
        <f>K34/K37*100</f>
        <v>0</v>
      </c>
    </row>
    <row r="35" spans="1:12" ht="15" thickTop="1" thickBot="1" x14ac:dyDescent="0.3">
      <c r="A35" s="21" t="s">
        <v>49</v>
      </c>
      <c r="B35" s="21">
        <v>1</v>
      </c>
      <c r="C35" s="173">
        <f>B35/B37*100</f>
        <v>9.0909090909090917</v>
      </c>
      <c r="D35" s="22" t="s">
        <v>1904</v>
      </c>
      <c r="E35" s="21">
        <f>SUM(E29:E34)</f>
        <v>12</v>
      </c>
      <c r="F35" s="21">
        <f>SUM(F29:F34)</f>
        <v>100</v>
      </c>
      <c r="G35" s="22" t="s">
        <v>121</v>
      </c>
      <c r="H35" s="21">
        <v>29</v>
      </c>
      <c r="I35" s="172">
        <f t="shared" si="8"/>
        <v>61.702127659574465</v>
      </c>
      <c r="J35" s="22" t="s">
        <v>2518</v>
      </c>
      <c r="K35" s="21">
        <v>7</v>
      </c>
      <c r="L35" s="173">
        <f>K35/K37*100</f>
        <v>58.333333333333336</v>
      </c>
    </row>
    <row r="36" spans="1:12" ht="28.5" thickTop="1" thickBot="1" x14ac:dyDescent="0.3">
      <c r="A36" s="21" t="s">
        <v>55</v>
      </c>
      <c r="B36" s="21">
        <v>1</v>
      </c>
      <c r="C36" s="173">
        <f>B36/B37*100</f>
        <v>9.0909090909090917</v>
      </c>
      <c r="D36" s="144" t="s">
        <v>1916</v>
      </c>
      <c r="E36" s="144"/>
      <c r="F36" s="144"/>
      <c r="G36" s="22" t="s">
        <v>21</v>
      </c>
      <c r="H36" s="21">
        <v>8</v>
      </c>
      <c r="I36" s="172">
        <f t="shared" si="8"/>
        <v>17.021276595744681</v>
      </c>
      <c r="J36" s="23" t="s">
        <v>958</v>
      </c>
      <c r="K36" s="21">
        <v>1</v>
      </c>
      <c r="L36" s="173">
        <f>K36/K37*100</f>
        <v>8.3333333333333321</v>
      </c>
    </row>
    <row r="37" spans="1:12" ht="28.5" thickTop="1" thickBot="1" x14ac:dyDescent="0.3">
      <c r="A37" s="21" t="s">
        <v>1724</v>
      </c>
      <c r="B37" s="21">
        <f>SUM(B32:B36)</f>
        <v>11</v>
      </c>
      <c r="C37" s="21">
        <f>SUM(C32:C36)</f>
        <v>100</v>
      </c>
      <c r="D37" s="15" t="s">
        <v>1909</v>
      </c>
      <c r="E37" s="15" t="s">
        <v>1910</v>
      </c>
      <c r="F37" s="16" t="s">
        <v>1911</v>
      </c>
      <c r="G37" s="22" t="s">
        <v>373</v>
      </c>
      <c r="H37" s="21">
        <v>1</v>
      </c>
      <c r="I37" s="172">
        <f t="shared" si="8"/>
        <v>2.1276595744680851</v>
      </c>
      <c r="J37" s="22" t="s">
        <v>1904</v>
      </c>
      <c r="K37" s="21">
        <f>SUM(K31:K36)</f>
        <v>12</v>
      </c>
      <c r="L37" s="21">
        <f>SUM(L31:L36)</f>
        <v>99.999999999999986</v>
      </c>
    </row>
    <row r="38" spans="1:12" ht="15" thickTop="1" thickBot="1" x14ac:dyDescent="0.3">
      <c r="A38" s="143" t="s">
        <v>1891</v>
      </c>
      <c r="B38" s="143"/>
      <c r="C38" s="143"/>
      <c r="D38" s="22" t="s">
        <v>111</v>
      </c>
      <c r="E38" s="21">
        <v>5</v>
      </c>
      <c r="F38" s="173">
        <f>E38/11*100</f>
        <v>45.454545454545453</v>
      </c>
      <c r="G38" s="22" t="s">
        <v>394</v>
      </c>
      <c r="H38" s="21">
        <v>1</v>
      </c>
      <c r="I38" s="172">
        <f t="shared" si="8"/>
        <v>2.1276595744680851</v>
      </c>
      <c r="J38" s="147" t="s">
        <v>1916</v>
      </c>
      <c r="K38" s="147"/>
      <c r="L38" s="147"/>
    </row>
    <row r="39" spans="1:12" ht="42" thickTop="1" thickBot="1" x14ac:dyDescent="0.3">
      <c r="A39" s="14" t="s">
        <v>1722</v>
      </c>
      <c r="B39" s="14" t="s">
        <v>1721</v>
      </c>
      <c r="C39" s="14" t="s">
        <v>1723</v>
      </c>
      <c r="D39" s="22" t="s">
        <v>191</v>
      </c>
      <c r="E39" s="21">
        <v>2</v>
      </c>
      <c r="F39" s="173">
        <f t="shared" ref="F39:F43" si="9">E39/11*100</f>
        <v>18.181818181818183</v>
      </c>
      <c r="G39" s="22" t="s">
        <v>1904</v>
      </c>
      <c r="H39" s="21">
        <f>SUM(H33:H38)</f>
        <v>47</v>
      </c>
      <c r="I39" s="21">
        <f>SUM(I33:I38)</f>
        <v>99.999999999999986</v>
      </c>
      <c r="J39" s="19" t="s">
        <v>1909</v>
      </c>
      <c r="K39" s="19" t="s">
        <v>1910</v>
      </c>
      <c r="L39" s="20" t="s">
        <v>1911</v>
      </c>
    </row>
    <row r="40" spans="1:12" ht="15" thickTop="1" thickBot="1" x14ac:dyDescent="0.3">
      <c r="A40" s="21" t="s">
        <v>1381</v>
      </c>
      <c r="B40" s="21">
        <v>2</v>
      </c>
      <c r="C40" s="173">
        <f>B40/B48*100</f>
        <v>4.2553191489361701</v>
      </c>
      <c r="D40" s="22" t="s">
        <v>196</v>
      </c>
      <c r="E40" s="21">
        <v>1</v>
      </c>
      <c r="F40" s="173">
        <f t="shared" si="9"/>
        <v>9.0909090909090917</v>
      </c>
      <c r="G40" s="145" t="s">
        <v>1908</v>
      </c>
      <c r="H40" s="145"/>
      <c r="I40" s="145"/>
      <c r="J40" s="22" t="s">
        <v>2516</v>
      </c>
      <c r="K40" s="21">
        <v>0</v>
      </c>
      <c r="L40" s="21">
        <f>K40/K46*100</f>
        <v>0</v>
      </c>
    </row>
    <row r="41" spans="1:12" ht="55.5" thickTop="1" thickBot="1" x14ac:dyDescent="0.3">
      <c r="A41" s="21" t="s">
        <v>202</v>
      </c>
      <c r="B41" s="21">
        <v>1</v>
      </c>
      <c r="C41" s="173">
        <f>B41/B48*100</f>
        <v>2.1276595744680851</v>
      </c>
      <c r="D41" s="22" t="s">
        <v>203</v>
      </c>
      <c r="E41" s="21">
        <v>1</v>
      </c>
      <c r="F41" s="173">
        <f t="shared" si="9"/>
        <v>9.0909090909090917</v>
      </c>
      <c r="G41" s="17" t="s">
        <v>1909</v>
      </c>
      <c r="H41" s="17" t="s">
        <v>1910</v>
      </c>
      <c r="I41" s="18" t="s">
        <v>1911</v>
      </c>
      <c r="J41" s="21" t="s">
        <v>2399</v>
      </c>
      <c r="K41" s="21">
        <v>0</v>
      </c>
      <c r="L41" s="21">
        <f>K41/K46*100</f>
        <v>0</v>
      </c>
    </row>
    <row r="42" spans="1:12" ht="15" thickTop="1" thickBot="1" x14ac:dyDescent="0.3">
      <c r="A42" s="21" t="s">
        <v>49</v>
      </c>
      <c r="B42" s="21">
        <v>3</v>
      </c>
      <c r="C42" s="173">
        <f>B42/B48*100</f>
        <v>6.3829787234042552</v>
      </c>
      <c r="D42" s="22" t="s">
        <v>216</v>
      </c>
      <c r="E42" s="21">
        <v>1</v>
      </c>
      <c r="F42" s="173">
        <f t="shared" si="9"/>
        <v>9.0909090909090917</v>
      </c>
      <c r="G42" s="22" t="s">
        <v>27</v>
      </c>
      <c r="H42" s="21">
        <v>3</v>
      </c>
      <c r="I42" s="173">
        <f>H42/27*100</f>
        <v>11.111111111111111</v>
      </c>
      <c r="J42" s="22" t="s">
        <v>2517</v>
      </c>
      <c r="K42" s="21">
        <v>7</v>
      </c>
      <c r="L42" s="173">
        <f>K42/K46*100</f>
        <v>63.636363636363633</v>
      </c>
    </row>
    <row r="43" spans="1:12" ht="15" thickTop="1" thickBot="1" x14ac:dyDescent="0.3">
      <c r="A43" s="21" t="s">
        <v>55</v>
      </c>
      <c r="B43" s="21">
        <v>4</v>
      </c>
      <c r="C43" s="173">
        <f>B43/B48*100</f>
        <v>8.5106382978723403</v>
      </c>
      <c r="D43" s="22" t="s">
        <v>220</v>
      </c>
      <c r="E43" s="21">
        <v>1</v>
      </c>
      <c r="F43" s="173">
        <f t="shared" si="9"/>
        <v>9.0909090909090917</v>
      </c>
      <c r="G43" s="22" t="s">
        <v>408</v>
      </c>
      <c r="H43" s="21">
        <v>1</v>
      </c>
      <c r="I43" s="173">
        <f t="shared" ref="I43:I50" si="10">H43/27*100</f>
        <v>3.7037037037037033</v>
      </c>
      <c r="J43" s="22" t="s">
        <v>2263</v>
      </c>
      <c r="K43" s="21">
        <v>0</v>
      </c>
      <c r="L43" s="173">
        <f>K43/K46*100</f>
        <v>0</v>
      </c>
    </row>
    <row r="44" spans="1:12" ht="15" thickTop="1" thickBot="1" x14ac:dyDescent="0.3">
      <c r="A44" s="21" t="s">
        <v>34</v>
      </c>
      <c r="B44" s="21">
        <v>6</v>
      </c>
      <c r="C44" s="173">
        <f>B44/B48*100</f>
        <v>12.76595744680851</v>
      </c>
      <c r="D44" s="22" t="s">
        <v>1904</v>
      </c>
      <c r="E44" s="21">
        <f>SUM(E38:E43)</f>
        <v>11</v>
      </c>
      <c r="F44" s="21">
        <f>SUM(F38:F43)</f>
        <v>100.00000000000001</v>
      </c>
      <c r="G44" s="22" t="s">
        <v>211</v>
      </c>
      <c r="H44" s="21">
        <v>3</v>
      </c>
      <c r="I44" s="173">
        <f t="shared" si="10"/>
        <v>11.111111111111111</v>
      </c>
      <c r="J44" s="22" t="s">
        <v>2518</v>
      </c>
      <c r="K44" s="21">
        <v>2</v>
      </c>
      <c r="L44" s="173">
        <f>K44/K46*100</f>
        <v>18.181818181818183</v>
      </c>
    </row>
    <row r="45" spans="1:12" ht="28.5" thickTop="1" thickBot="1" x14ac:dyDescent="0.3">
      <c r="A45" s="21" t="s">
        <v>234</v>
      </c>
      <c r="B45" s="21">
        <v>2</v>
      </c>
      <c r="C45" s="173">
        <f>B45/B48*100</f>
        <v>4.2553191489361701</v>
      </c>
      <c r="D45" s="144" t="s">
        <v>1917</v>
      </c>
      <c r="E45" s="144"/>
      <c r="F45" s="144"/>
      <c r="G45" s="22" t="s">
        <v>414</v>
      </c>
      <c r="H45" s="21">
        <v>4</v>
      </c>
      <c r="I45" s="173">
        <f t="shared" si="10"/>
        <v>14.814814814814813</v>
      </c>
      <c r="J45" s="23" t="s">
        <v>958</v>
      </c>
      <c r="K45" s="21">
        <v>2</v>
      </c>
      <c r="L45" s="173">
        <f>K45/K46*100</f>
        <v>18.181818181818183</v>
      </c>
    </row>
    <row r="46" spans="1:12" ht="28.5" thickTop="1" thickBot="1" x14ac:dyDescent="0.3">
      <c r="A46" s="21" t="s">
        <v>1725</v>
      </c>
      <c r="B46" s="21">
        <v>28</v>
      </c>
      <c r="C46" s="173">
        <f>B46/B48*100</f>
        <v>59.574468085106382</v>
      </c>
      <c r="D46" s="15" t="s">
        <v>1909</v>
      </c>
      <c r="E46" s="15" t="s">
        <v>1910</v>
      </c>
      <c r="F46" s="16" t="s">
        <v>1911</v>
      </c>
      <c r="G46" s="22" t="s">
        <v>21</v>
      </c>
      <c r="H46" s="21">
        <v>8</v>
      </c>
      <c r="I46" s="173">
        <f t="shared" si="10"/>
        <v>29.629629629629626</v>
      </c>
      <c r="J46" s="22" t="s">
        <v>1904</v>
      </c>
      <c r="K46" s="21">
        <f>SUM(K40:K45)</f>
        <v>11</v>
      </c>
      <c r="L46" s="21">
        <f>SUM(L40:L45)</f>
        <v>100</v>
      </c>
    </row>
    <row r="47" spans="1:12" ht="15" thickTop="1" thickBot="1" x14ac:dyDescent="0.3">
      <c r="A47" s="21" t="s">
        <v>1726</v>
      </c>
      <c r="B47" s="21">
        <v>1</v>
      </c>
      <c r="C47" s="173">
        <f>B47/B48*100</f>
        <v>2.1276595744680851</v>
      </c>
      <c r="D47" s="22" t="s">
        <v>154</v>
      </c>
      <c r="E47" s="21">
        <v>4</v>
      </c>
      <c r="F47" s="173">
        <f>E47/47*100</f>
        <v>8.5106382978723403</v>
      </c>
      <c r="G47" s="22" t="s">
        <v>426</v>
      </c>
      <c r="H47" s="21">
        <v>1</v>
      </c>
      <c r="I47" s="173">
        <f t="shared" si="10"/>
        <v>3.7037037037037033</v>
      </c>
      <c r="J47" s="147" t="s">
        <v>1917</v>
      </c>
      <c r="K47" s="147"/>
      <c r="L47" s="147"/>
    </row>
    <row r="48" spans="1:12" ht="42" thickTop="1" thickBot="1" x14ac:dyDescent="0.3">
      <c r="A48" s="21" t="s">
        <v>1724</v>
      </c>
      <c r="B48" s="21">
        <f>SUM(B40:B47)</f>
        <v>47</v>
      </c>
      <c r="C48" s="21">
        <f>SUM(C40:C47)</f>
        <v>100</v>
      </c>
      <c r="D48" s="22" t="s">
        <v>71</v>
      </c>
      <c r="E48" s="21">
        <v>1</v>
      </c>
      <c r="F48" s="173">
        <f t="shared" ref="F48:F60" si="11">E48/47*100</f>
        <v>2.1276595744680851</v>
      </c>
      <c r="G48" s="22" t="s">
        <v>435</v>
      </c>
      <c r="H48" s="21">
        <v>1</v>
      </c>
      <c r="I48" s="173">
        <f t="shared" si="10"/>
        <v>3.7037037037037033</v>
      </c>
      <c r="J48" s="19" t="s">
        <v>1909</v>
      </c>
      <c r="K48" s="19" t="s">
        <v>1910</v>
      </c>
      <c r="L48" s="20" t="s">
        <v>1911</v>
      </c>
    </row>
    <row r="49" spans="1:12" ht="15" thickTop="1" thickBot="1" x14ac:dyDescent="0.3">
      <c r="A49" s="143" t="s">
        <v>1892</v>
      </c>
      <c r="B49" s="143"/>
      <c r="C49" s="143"/>
      <c r="D49" s="22" t="s">
        <v>235</v>
      </c>
      <c r="E49" s="21">
        <v>1</v>
      </c>
      <c r="F49" s="173">
        <f t="shared" si="11"/>
        <v>2.1276595744680851</v>
      </c>
      <c r="G49" s="22" t="s">
        <v>373</v>
      </c>
      <c r="H49" s="21">
        <v>5</v>
      </c>
      <c r="I49" s="173">
        <f t="shared" si="10"/>
        <v>18.518518518518519</v>
      </c>
      <c r="J49" s="22" t="s">
        <v>2516</v>
      </c>
      <c r="K49" s="21">
        <v>0</v>
      </c>
      <c r="L49" s="21">
        <f>K49/K55*100</f>
        <v>0</v>
      </c>
    </row>
    <row r="50" spans="1:12" ht="15" thickTop="1" thickBot="1" x14ac:dyDescent="0.3">
      <c r="A50" s="14" t="s">
        <v>1722</v>
      </c>
      <c r="B50" s="14" t="s">
        <v>1721</v>
      </c>
      <c r="C50" s="14" t="s">
        <v>1723</v>
      </c>
      <c r="D50" s="22" t="s">
        <v>56</v>
      </c>
      <c r="E50" s="21">
        <v>1</v>
      </c>
      <c r="F50" s="173">
        <f t="shared" si="11"/>
        <v>2.1276595744680851</v>
      </c>
      <c r="G50" s="22" t="s">
        <v>121</v>
      </c>
      <c r="H50" s="21">
        <v>1</v>
      </c>
      <c r="I50" s="173">
        <f t="shared" si="10"/>
        <v>3.7037037037037033</v>
      </c>
      <c r="J50" s="21" t="s">
        <v>2399</v>
      </c>
      <c r="K50" s="21">
        <v>0</v>
      </c>
      <c r="L50" s="21">
        <f>K50/K55*100</f>
        <v>0</v>
      </c>
    </row>
    <row r="51" spans="1:12" ht="15" thickTop="1" thickBot="1" x14ac:dyDescent="0.3">
      <c r="A51" s="21" t="s">
        <v>34</v>
      </c>
      <c r="B51" s="21">
        <v>3</v>
      </c>
      <c r="C51" s="173">
        <f>B51/27*100</f>
        <v>11.111111111111111</v>
      </c>
      <c r="D51" s="22" t="s">
        <v>245</v>
      </c>
      <c r="E51" s="21">
        <v>28</v>
      </c>
      <c r="F51" s="173">
        <f t="shared" si="11"/>
        <v>59.574468085106382</v>
      </c>
      <c r="G51" s="22" t="s">
        <v>1904</v>
      </c>
      <c r="H51" s="21">
        <f>SUM(H42:H50)</f>
        <v>27</v>
      </c>
      <c r="I51" s="21">
        <f>SUM(I42:I50)</f>
        <v>100</v>
      </c>
      <c r="J51" s="22" t="s">
        <v>2517</v>
      </c>
      <c r="K51" s="21">
        <v>10</v>
      </c>
      <c r="L51" s="173">
        <f>K51/K55*100</f>
        <v>21.276595744680851</v>
      </c>
    </row>
    <row r="52" spans="1:12" ht="15" thickTop="1" thickBot="1" x14ac:dyDescent="0.3">
      <c r="A52" s="21" t="s">
        <v>234</v>
      </c>
      <c r="B52" s="21">
        <v>3</v>
      </c>
      <c r="C52" s="173">
        <f t="shared" ref="C52:C57" si="12">B52/27*100</f>
        <v>11.111111111111111</v>
      </c>
      <c r="D52" s="22" t="s">
        <v>349</v>
      </c>
      <c r="E52" s="21">
        <v>2</v>
      </c>
      <c r="F52" s="173">
        <f t="shared" si="11"/>
        <v>4.2553191489361701</v>
      </c>
      <c r="G52" s="145" t="s">
        <v>1918</v>
      </c>
      <c r="H52" s="145"/>
      <c r="I52" s="145"/>
      <c r="J52" s="22" t="s">
        <v>2263</v>
      </c>
      <c r="K52" s="21">
        <v>28</v>
      </c>
      <c r="L52" s="173">
        <f>K52/K55*100</f>
        <v>59.574468085106382</v>
      </c>
    </row>
    <row r="53" spans="1:12" ht="55.5" thickTop="1" thickBot="1" x14ac:dyDescent="0.3">
      <c r="A53" s="21" t="s">
        <v>1381</v>
      </c>
      <c r="B53" s="21">
        <v>12</v>
      </c>
      <c r="C53" s="173">
        <f t="shared" si="12"/>
        <v>44.444444444444443</v>
      </c>
      <c r="D53" s="22" t="s">
        <v>235</v>
      </c>
      <c r="E53" s="21">
        <v>1</v>
      </c>
      <c r="F53" s="173">
        <f t="shared" si="11"/>
        <v>2.1276595744680851</v>
      </c>
      <c r="G53" s="17" t="s">
        <v>1909</v>
      </c>
      <c r="H53" s="17" t="s">
        <v>1910</v>
      </c>
      <c r="I53" s="18" t="s">
        <v>1911</v>
      </c>
      <c r="J53" s="22" t="s">
        <v>2518</v>
      </c>
      <c r="K53" s="21">
        <v>6</v>
      </c>
      <c r="L53" s="173">
        <f>K53/K55*100</f>
        <v>12.76595744680851</v>
      </c>
    </row>
    <row r="54" spans="1:12" ht="28.5" thickTop="1" thickBot="1" x14ac:dyDescent="0.3">
      <c r="A54" s="21" t="s">
        <v>1243</v>
      </c>
      <c r="B54" s="21">
        <v>1</v>
      </c>
      <c r="C54" s="173">
        <f t="shared" si="12"/>
        <v>3.7037037037037033</v>
      </c>
      <c r="D54" s="22" t="s">
        <v>355</v>
      </c>
      <c r="E54" s="21">
        <v>1</v>
      </c>
      <c r="F54" s="173">
        <f t="shared" si="11"/>
        <v>2.1276595744680851</v>
      </c>
      <c r="G54" s="22" t="s">
        <v>121</v>
      </c>
      <c r="H54" s="21">
        <v>28</v>
      </c>
      <c r="I54" s="173">
        <f>H54/79*100</f>
        <v>35.443037974683541</v>
      </c>
      <c r="J54" s="23" t="s">
        <v>958</v>
      </c>
      <c r="K54" s="21">
        <v>3</v>
      </c>
      <c r="L54" s="173">
        <f>K54/K55*100</f>
        <v>6.3829787234042552</v>
      </c>
    </row>
    <row r="55" spans="1:12" ht="15" thickTop="1" thickBot="1" x14ac:dyDescent="0.3">
      <c r="A55" s="21" t="s">
        <v>85</v>
      </c>
      <c r="B55" s="21">
        <v>2</v>
      </c>
      <c r="C55" s="173">
        <f t="shared" si="12"/>
        <v>7.4074074074074066</v>
      </c>
      <c r="D55" s="22" t="s">
        <v>220</v>
      </c>
      <c r="E55" s="21">
        <v>3</v>
      </c>
      <c r="F55" s="173">
        <f t="shared" si="11"/>
        <v>6.3829787234042552</v>
      </c>
      <c r="G55" s="22" t="s">
        <v>426</v>
      </c>
      <c r="H55" s="21">
        <v>15</v>
      </c>
      <c r="I55" s="173">
        <f t="shared" ref="I55:I62" si="13">H55/79*100</f>
        <v>18.9873417721519</v>
      </c>
      <c r="J55" s="22" t="s">
        <v>1904</v>
      </c>
      <c r="K55" s="21">
        <f>SUM(K49:K54)</f>
        <v>47</v>
      </c>
      <c r="L55" s="21">
        <f>SUM(L49:L54)</f>
        <v>100</v>
      </c>
    </row>
    <row r="56" spans="1:12" ht="15" thickTop="1" thickBot="1" x14ac:dyDescent="0.3">
      <c r="A56" s="21" t="s">
        <v>49</v>
      </c>
      <c r="B56" s="21">
        <v>5</v>
      </c>
      <c r="C56" s="173">
        <f t="shared" si="12"/>
        <v>18.518518518518519</v>
      </c>
      <c r="D56" s="22" t="s">
        <v>111</v>
      </c>
      <c r="E56" s="21">
        <v>1</v>
      </c>
      <c r="F56" s="173">
        <f t="shared" si="11"/>
        <v>2.1276595744680851</v>
      </c>
      <c r="G56" s="22" t="s">
        <v>394</v>
      </c>
      <c r="H56" s="21">
        <v>2</v>
      </c>
      <c r="I56" s="173">
        <f t="shared" si="13"/>
        <v>2.5316455696202533</v>
      </c>
      <c r="J56" s="147" t="s">
        <v>1908</v>
      </c>
      <c r="K56" s="147"/>
      <c r="L56" s="147"/>
    </row>
    <row r="57" spans="1:12" ht="42" thickTop="1" thickBot="1" x14ac:dyDescent="0.3">
      <c r="A57" s="21" t="s">
        <v>202</v>
      </c>
      <c r="B57" s="21">
        <v>1</v>
      </c>
      <c r="C57" s="173">
        <f t="shared" si="12"/>
        <v>3.7037037037037033</v>
      </c>
      <c r="D57" s="22" t="s">
        <v>216</v>
      </c>
      <c r="E57" s="21">
        <v>1</v>
      </c>
      <c r="F57" s="173">
        <f t="shared" si="11"/>
        <v>2.1276595744680851</v>
      </c>
      <c r="G57" s="22" t="s">
        <v>435</v>
      </c>
      <c r="H57" s="21">
        <v>3</v>
      </c>
      <c r="I57" s="173">
        <f t="shared" si="13"/>
        <v>3.79746835443038</v>
      </c>
      <c r="J57" s="19" t="s">
        <v>1909</v>
      </c>
      <c r="K57" s="19" t="s">
        <v>1910</v>
      </c>
      <c r="L57" s="20" t="s">
        <v>1911</v>
      </c>
    </row>
    <row r="58" spans="1:12" ht="15" thickTop="1" thickBot="1" x14ac:dyDescent="0.3">
      <c r="A58" s="21" t="s">
        <v>1724</v>
      </c>
      <c r="B58" s="21">
        <f>SUM(B51:B57)</f>
        <v>27</v>
      </c>
      <c r="C58" s="21">
        <f>SUM(C51:C57)</f>
        <v>100</v>
      </c>
      <c r="D58" s="22" t="s">
        <v>377</v>
      </c>
      <c r="E58" s="21">
        <v>1</v>
      </c>
      <c r="F58" s="173">
        <f t="shared" si="11"/>
        <v>2.1276595744680851</v>
      </c>
      <c r="G58" s="22" t="s">
        <v>617</v>
      </c>
      <c r="H58" s="21">
        <v>1</v>
      </c>
      <c r="I58" s="173">
        <f t="shared" si="13"/>
        <v>1.2658227848101267</v>
      </c>
      <c r="J58" s="22" t="s">
        <v>2516</v>
      </c>
      <c r="K58" s="21">
        <v>0</v>
      </c>
      <c r="L58" s="21">
        <f>K58/K64*100</f>
        <v>0</v>
      </c>
    </row>
    <row r="59" spans="1:12" ht="15" thickTop="1" thickBot="1" x14ac:dyDescent="0.3">
      <c r="A59" s="143" t="s">
        <v>1893</v>
      </c>
      <c r="B59" s="143"/>
      <c r="C59" s="143"/>
      <c r="D59" s="22" t="s">
        <v>385</v>
      </c>
      <c r="E59" s="21">
        <v>1</v>
      </c>
      <c r="F59" s="173">
        <f t="shared" si="11"/>
        <v>2.1276595744680851</v>
      </c>
      <c r="G59" s="22" t="s">
        <v>626</v>
      </c>
      <c r="H59" s="21">
        <v>1</v>
      </c>
      <c r="I59" s="173">
        <f t="shared" si="13"/>
        <v>1.2658227848101267</v>
      </c>
      <c r="J59" s="21" t="s">
        <v>2399</v>
      </c>
      <c r="K59" s="21">
        <v>1</v>
      </c>
      <c r="L59" s="41">
        <f>K59/K64*100</f>
        <v>3.7037037037037033</v>
      </c>
    </row>
    <row r="60" spans="1:12" ht="15" thickTop="1" thickBot="1" x14ac:dyDescent="0.3">
      <c r="A60" s="14" t="s">
        <v>1722</v>
      </c>
      <c r="B60" s="14" t="s">
        <v>1721</v>
      </c>
      <c r="C60" s="14" t="s">
        <v>1723</v>
      </c>
      <c r="D60" s="22" t="s">
        <v>400</v>
      </c>
      <c r="E60" s="21">
        <v>1</v>
      </c>
      <c r="F60" s="173">
        <f t="shared" si="11"/>
        <v>2.1276595744680851</v>
      </c>
      <c r="G60" s="22" t="s">
        <v>27</v>
      </c>
      <c r="H60" s="21">
        <v>9</v>
      </c>
      <c r="I60" s="173">
        <f t="shared" si="13"/>
        <v>11.39240506329114</v>
      </c>
      <c r="J60" s="22" t="s">
        <v>2517</v>
      </c>
      <c r="K60" s="21">
        <v>11</v>
      </c>
      <c r="L60" s="41">
        <f>K60/K64*100</f>
        <v>40.74074074074074</v>
      </c>
    </row>
    <row r="61" spans="1:12" ht="15" thickTop="1" thickBot="1" x14ac:dyDescent="0.3">
      <c r="A61" s="21" t="s">
        <v>34</v>
      </c>
      <c r="B61" s="21">
        <v>6</v>
      </c>
      <c r="C61" s="173">
        <f>B61/79*100</f>
        <v>7.59493670886076</v>
      </c>
      <c r="D61" s="22" t="s">
        <v>1904</v>
      </c>
      <c r="E61" s="21">
        <f>SUM(E47:E60)</f>
        <v>47</v>
      </c>
      <c r="F61" s="21">
        <f>SUM(F47:F60)</f>
        <v>99.999999999999972</v>
      </c>
      <c r="G61" s="22" t="s">
        <v>21</v>
      </c>
      <c r="H61" s="21">
        <v>4</v>
      </c>
      <c r="I61" s="173">
        <f t="shared" si="13"/>
        <v>5.0632911392405067</v>
      </c>
      <c r="J61" s="22" t="s">
        <v>2263</v>
      </c>
      <c r="K61" s="21">
        <v>0</v>
      </c>
      <c r="L61" s="41">
        <f>K61/K64*100</f>
        <v>0</v>
      </c>
    </row>
    <row r="62" spans="1:12" ht="15" thickTop="1" thickBot="1" x14ac:dyDescent="0.3">
      <c r="A62" s="21" t="s">
        <v>234</v>
      </c>
      <c r="B62" s="21">
        <v>4</v>
      </c>
      <c r="C62" s="173">
        <f t="shared" ref="C62:C71" si="14">B62/79*100</f>
        <v>5.0632911392405067</v>
      </c>
      <c r="D62" s="144" t="s">
        <v>1908</v>
      </c>
      <c r="E62" s="144"/>
      <c r="F62" s="144"/>
      <c r="G62" s="22" t="s">
        <v>211</v>
      </c>
      <c r="H62" s="21">
        <v>10</v>
      </c>
      <c r="I62" s="173">
        <f t="shared" si="13"/>
        <v>12.658227848101266</v>
      </c>
      <c r="J62" s="22" t="s">
        <v>2518</v>
      </c>
      <c r="K62" s="21">
        <v>3</v>
      </c>
      <c r="L62" s="41">
        <f>K62/K64*100</f>
        <v>11.111111111111111</v>
      </c>
    </row>
    <row r="63" spans="1:12" ht="28.5" thickTop="1" thickBot="1" x14ac:dyDescent="0.3">
      <c r="A63" s="21" t="s">
        <v>1381</v>
      </c>
      <c r="B63" s="21">
        <v>9</v>
      </c>
      <c r="C63" s="173">
        <f t="shared" si="14"/>
        <v>11.39240506329114</v>
      </c>
      <c r="D63" s="15" t="s">
        <v>1909</v>
      </c>
      <c r="E63" s="15" t="s">
        <v>1910</v>
      </c>
      <c r="F63" s="16" t="s">
        <v>1911</v>
      </c>
      <c r="G63" s="22" t="s">
        <v>414</v>
      </c>
      <c r="H63" s="21">
        <v>4</v>
      </c>
      <c r="I63" s="173">
        <f t="shared" ref="I63:I64" si="15">H63/79*100</f>
        <v>5.0632911392405067</v>
      </c>
      <c r="J63" s="23" t="s">
        <v>958</v>
      </c>
      <c r="K63" s="21">
        <v>12</v>
      </c>
      <c r="L63" s="41">
        <f>K63/K64*100</f>
        <v>44.444444444444443</v>
      </c>
    </row>
    <row r="64" spans="1:12" ht="15" thickTop="1" thickBot="1" x14ac:dyDescent="0.3">
      <c r="A64" s="21" t="s">
        <v>85</v>
      </c>
      <c r="B64" s="21">
        <v>2</v>
      </c>
      <c r="C64" s="173">
        <f t="shared" si="14"/>
        <v>2.5316455696202533</v>
      </c>
      <c r="D64" s="22" t="s">
        <v>154</v>
      </c>
      <c r="E64" s="21">
        <v>2</v>
      </c>
      <c r="F64" s="173">
        <f>E64/27*100</f>
        <v>7.4074074074074066</v>
      </c>
      <c r="G64" s="22" t="s">
        <v>373</v>
      </c>
      <c r="H64" s="21">
        <v>2</v>
      </c>
      <c r="I64" s="173">
        <f t="shared" si="15"/>
        <v>2.5316455696202533</v>
      </c>
      <c r="J64" s="22" t="s">
        <v>1904</v>
      </c>
      <c r="K64" s="21">
        <f>SUM(K58:K63)</f>
        <v>27</v>
      </c>
      <c r="L64" s="41">
        <f>SUM(L58:L63)</f>
        <v>100</v>
      </c>
    </row>
    <row r="65" spans="1:12" ht="15" thickTop="1" thickBot="1" x14ac:dyDescent="0.3">
      <c r="A65" s="21" t="s">
        <v>49</v>
      </c>
      <c r="B65" s="21">
        <v>5</v>
      </c>
      <c r="C65" s="173">
        <f t="shared" si="14"/>
        <v>6.3291139240506329</v>
      </c>
      <c r="D65" s="22" t="s">
        <v>235</v>
      </c>
      <c r="E65" s="21">
        <v>3</v>
      </c>
      <c r="F65" s="173">
        <f t="shared" ref="F65:F75" si="16">E65/27*100</f>
        <v>11.111111111111111</v>
      </c>
      <c r="G65" s="22" t="s">
        <v>1904</v>
      </c>
      <c r="H65" s="21">
        <f>SUM(H54:H64)</f>
        <v>79</v>
      </c>
      <c r="I65" s="21">
        <f>SUM(I54:I64)</f>
        <v>99.999999999999986</v>
      </c>
      <c r="J65" s="147" t="s">
        <v>1918</v>
      </c>
      <c r="K65" s="147"/>
      <c r="L65" s="147"/>
    </row>
    <row r="66" spans="1:12" ht="42" thickTop="1" thickBot="1" x14ac:dyDescent="0.3">
      <c r="A66" s="21" t="s">
        <v>1728</v>
      </c>
      <c r="B66" s="21">
        <v>28</v>
      </c>
      <c r="C66" s="173">
        <f t="shared" si="14"/>
        <v>35.443037974683541</v>
      </c>
      <c r="D66" s="22" t="s">
        <v>400</v>
      </c>
      <c r="E66" s="21">
        <v>6</v>
      </c>
      <c r="F66" s="173">
        <f t="shared" si="16"/>
        <v>22.222222222222221</v>
      </c>
      <c r="G66" s="145" t="s">
        <v>1919</v>
      </c>
      <c r="H66" s="145"/>
      <c r="I66" s="145"/>
      <c r="J66" s="19" t="s">
        <v>1909</v>
      </c>
      <c r="K66" s="19" t="s">
        <v>1910</v>
      </c>
      <c r="L66" s="20" t="s">
        <v>1911</v>
      </c>
    </row>
    <row r="67" spans="1:12" ht="55.5" thickTop="1" thickBot="1" x14ac:dyDescent="0.3">
      <c r="A67" s="21" t="s">
        <v>1726</v>
      </c>
      <c r="B67" s="21">
        <v>18</v>
      </c>
      <c r="C67" s="173">
        <f t="shared" si="14"/>
        <v>22.784810126582279</v>
      </c>
      <c r="D67" s="22" t="s">
        <v>419</v>
      </c>
      <c r="E67" s="21">
        <v>1</v>
      </c>
      <c r="F67" s="173">
        <f t="shared" si="16"/>
        <v>3.7037037037037033</v>
      </c>
      <c r="G67" s="17" t="s">
        <v>1909</v>
      </c>
      <c r="H67" s="17" t="s">
        <v>1910</v>
      </c>
      <c r="I67" s="18" t="s">
        <v>1911</v>
      </c>
      <c r="J67" s="22" t="s">
        <v>2516</v>
      </c>
      <c r="K67" s="21">
        <v>1</v>
      </c>
      <c r="L67" s="21">
        <f>K67/K73*100</f>
        <v>1.25</v>
      </c>
    </row>
    <row r="68" spans="1:12" ht="15" thickTop="1" thickBot="1" x14ac:dyDescent="0.3">
      <c r="A68" s="21" t="s">
        <v>55</v>
      </c>
      <c r="B68" s="21">
        <v>3</v>
      </c>
      <c r="C68" s="173">
        <f t="shared" si="14"/>
        <v>3.79746835443038</v>
      </c>
      <c r="D68" s="22" t="s">
        <v>425</v>
      </c>
      <c r="E68" s="21">
        <v>1</v>
      </c>
      <c r="F68" s="173">
        <f t="shared" si="16"/>
        <v>3.7037037037037033</v>
      </c>
      <c r="G68" s="22" t="s">
        <v>27</v>
      </c>
      <c r="H68" s="21">
        <v>7</v>
      </c>
      <c r="I68" s="173">
        <f>H68/21*100</f>
        <v>33.333333333333329</v>
      </c>
      <c r="J68" s="21" t="s">
        <v>2399</v>
      </c>
      <c r="K68" s="21">
        <v>1</v>
      </c>
      <c r="L68" s="21">
        <f>K68/K73*100</f>
        <v>1.25</v>
      </c>
    </row>
    <row r="69" spans="1:12" ht="15" thickTop="1" thickBot="1" x14ac:dyDescent="0.3">
      <c r="A69" s="21" t="s">
        <v>1725</v>
      </c>
      <c r="B69" s="21">
        <v>1</v>
      </c>
      <c r="C69" s="173">
        <f t="shared" si="14"/>
        <v>1.2658227848101267</v>
      </c>
      <c r="D69" s="22" t="s">
        <v>432</v>
      </c>
      <c r="E69" s="21">
        <v>3</v>
      </c>
      <c r="F69" s="173">
        <f t="shared" si="16"/>
        <v>11.111111111111111</v>
      </c>
      <c r="G69" s="22" t="s">
        <v>426</v>
      </c>
      <c r="H69" s="21">
        <v>5</v>
      </c>
      <c r="I69" s="173">
        <f t="shared" ref="I69:I77" si="17">H69/21*100</f>
        <v>23.809523809523807</v>
      </c>
      <c r="J69" s="22" t="s">
        <v>2517</v>
      </c>
      <c r="K69" s="21">
        <v>15</v>
      </c>
      <c r="L69" s="21">
        <f>K69/K73*100</f>
        <v>18.75</v>
      </c>
    </row>
    <row r="70" spans="1:12" ht="15" thickTop="1" thickBot="1" x14ac:dyDescent="0.3">
      <c r="A70" s="21" t="s">
        <v>648</v>
      </c>
      <c r="B70" s="21">
        <v>1</v>
      </c>
      <c r="C70" s="173">
        <f t="shared" si="14"/>
        <v>1.2658227848101267</v>
      </c>
      <c r="D70" s="22" t="s">
        <v>111</v>
      </c>
      <c r="E70" s="21">
        <v>3</v>
      </c>
      <c r="F70" s="173">
        <f t="shared" si="16"/>
        <v>11.111111111111111</v>
      </c>
      <c r="G70" s="22" t="s">
        <v>373</v>
      </c>
      <c r="H70" s="21">
        <v>1</v>
      </c>
      <c r="I70" s="173">
        <f t="shared" si="17"/>
        <v>4.7619047619047619</v>
      </c>
      <c r="J70" s="22" t="s">
        <v>2263</v>
      </c>
      <c r="K70" s="21">
        <v>42</v>
      </c>
      <c r="L70" s="21">
        <f>K70/K73*100</f>
        <v>52.5</v>
      </c>
    </row>
    <row r="71" spans="1:12" ht="15" thickTop="1" thickBot="1" x14ac:dyDescent="0.3">
      <c r="A71" s="21" t="s">
        <v>1727</v>
      </c>
      <c r="B71" s="21">
        <v>2</v>
      </c>
      <c r="C71" s="173">
        <f t="shared" si="14"/>
        <v>2.5316455696202533</v>
      </c>
      <c r="D71" s="22" t="s">
        <v>191</v>
      </c>
      <c r="E71" s="21">
        <v>1</v>
      </c>
      <c r="F71" s="173">
        <f t="shared" si="16"/>
        <v>3.7037037037037033</v>
      </c>
      <c r="G71" s="22" t="s">
        <v>435</v>
      </c>
      <c r="H71" s="21">
        <v>1</v>
      </c>
      <c r="I71" s="173">
        <f t="shared" si="17"/>
        <v>4.7619047619047619</v>
      </c>
      <c r="J71" s="22" t="s">
        <v>2518</v>
      </c>
      <c r="K71" s="21">
        <v>7</v>
      </c>
      <c r="L71" s="21">
        <f>K71/K73*100</f>
        <v>8.75</v>
      </c>
    </row>
    <row r="72" spans="1:12" ht="28.5" thickTop="1" thickBot="1" x14ac:dyDescent="0.3">
      <c r="A72" s="21" t="s">
        <v>1724</v>
      </c>
      <c r="B72" s="21">
        <f>SUM(B61:B71)</f>
        <v>79</v>
      </c>
      <c r="C72" s="21">
        <f>SUM(C61:C71)</f>
        <v>100</v>
      </c>
      <c r="D72" s="22" t="s">
        <v>216</v>
      </c>
      <c r="E72" s="21">
        <v>4</v>
      </c>
      <c r="F72" s="173">
        <f t="shared" si="16"/>
        <v>14.814814814814813</v>
      </c>
      <c r="G72" s="22" t="s">
        <v>743</v>
      </c>
      <c r="H72" s="21">
        <v>1</v>
      </c>
      <c r="I72" s="173">
        <f t="shared" si="17"/>
        <v>4.7619047619047619</v>
      </c>
      <c r="J72" s="23" t="s">
        <v>958</v>
      </c>
      <c r="K72" s="21">
        <v>14</v>
      </c>
      <c r="L72" s="21">
        <f>K72/K73*100</f>
        <v>17.5</v>
      </c>
    </row>
    <row r="73" spans="1:12" ht="15" thickTop="1" thickBot="1" x14ac:dyDescent="0.3">
      <c r="A73" s="143" t="s">
        <v>1894</v>
      </c>
      <c r="B73" s="143"/>
      <c r="C73" s="143"/>
      <c r="D73" s="22" t="s">
        <v>455</v>
      </c>
      <c r="E73" s="21">
        <v>1</v>
      </c>
      <c r="F73" s="173">
        <f t="shared" si="16"/>
        <v>3.7037037037037033</v>
      </c>
      <c r="G73" s="22" t="s">
        <v>146</v>
      </c>
      <c r="H73" s="21">
        <v>2</v>
      </c>
      <c r="I73" s="173">
        <f t="shared" si="17"/>
        <v>9.5238095238095237</v>
      </c>
      <c r="J73" s="22" t="s">
        <v>1904</v>
      </c>
      <c r="K73" s="21">
        <f>SUM(K67:K72)</f>
        <v>80</v>
      </c>
      <c r="L73" s="21">
        <f>SUM(L67:L72)</f>
        <v>100</v>
      </c>
    </row>
    <row r="74" spans="1:12" ht="15" thickTop="1" thickBot="1" x14ac:dyDescent="0.3">
      <c r="A74" s="14" t="s">
        <v>1722</v>
      </c>
      <c r="B74" s="14" t="s">
        <v>1721</v>
      </c>
      <c r="C74" s="14" t="s">
        <v>1723</v>
      </c>
      <c r="D74" s="22" t="s">
        <v>377</v>
      </c>
      <c r="E74" s="21">
        <v>1</v>
      </c>
      <c r="F74" s="173">
        <f t="shared" si="16"/>
        <v>3.7037037037037033</v>
      </c>
      <c r="G74" s="22" t="s">
        <v>21</v>
      </c>
      <c r="H74" s="21">
        <v>1</v>
      </c>
      <c r="I74" s="173">
        <f t="shared" si="17"/>
        <v>4.7619047619047619</v>
      </c>
      <c r="J74" s="147" t="s">
        <v>1919</v>
      </c>
      <c r="K74" s="147"/>
      <c r="L74" s="147"/>
    </row>
    <row r="75" spans="1:12" ht="42" thickTop="1" thickBot="1" x14ac:dyDescent="0.3">
      <c r="A75" s="21" t="s">
        <v>1381</v>
      </c>
      <c r="B75" s="21">
        <v>5</v>
      </c>
      <c r="C75" s="173">
        <f>B75/21*100</f>
        <v>23.809523809523807</v>
      </c>
      <c r="D75" s="22" t="s">
        <v>485</v>
      </c>
      <c r="E75" s="21">
        <v>1</v>
      </c>
      <c r="F75" s="173">
        <f t="shared" si="16"/>
        <v>3.7037037037037033</v>
      </c>
      <c r="G75" s="22" t="s">
        <v>121</v>
      </c>
      <c r="H75" s="21">
        <v>1</v>
      </c>
      <c r="I75" s="173">
        <f t="shared" si="17"/>
        <v>4.7619047619047619</v>
      </c>
      <c r="J75" s="19" t="s">
        <v>1909</v>
      </c>
      <c r="K75" s="19" t="s">
        <v>1910</v>
      </c>
      <c r="L75" s="20" t="s">
        <v>1911</v>
      </c>
    </row>
    <row r="76" spans="1:12" ht="15" thickTop="1" thickBot="1" x14ac:dyDescent="0.3">
      <c r="A76" s="21" t="s">
        <v>34</v>
      </c>
      <c r="B76" s="21">
        <v>7</v>
      </c>
      <c r="C76" s="173">
        <f t="shared" ref="C76:C82" si="18">B76/21*100</f>
        <v>33.333333333333329</v>
      </c>
      <c r="D76" s="22" t="s">
        <v>1904</v>
      </c>
      <c r="E76" s="21">
        <f>SUM(E64:E75)</f>
        <v>27</v>
      </c>
      <c r="F76" s="21">
        <f>SUM(F64:F75)</f>
        <v>100.00000000000001</v>
      </c>
      <c r="G76" s="22" t="s">
        <v>766</v>
      </c>
      <c r="H76" s="21">
        <v>1</v>
      </c>
      <c r="I76" s="173">
        <f t="shared" si="17"/>
        <v>4.7619047619047619</v>
      </c>
      <c r="J76" s="22" t="s">
        <v>2516</v>
      </c>
      <c r="K76" s="21">
        <v>0</v>
      </c>
      <c r="L76" s="21">
        <f>K76/K82*100</f>
        <v>0</v>
      </c>
    </row>
    <row r="77" spans="1:12" ht="15" thickTop="1" thickBot="1" x14ac:dyDescent="0.3">
      <c r="A77" s="21" t="s">
        <v>1726</v>
      </c>
      <c r="B77" s="21">
        <v>3</v>
      </c>
      <c r="C77" s="173">
        <f t="shared" si="18"/>
        <v>14.285714285714285</v>
      </c>
      <c r="D77" s="144" t="s">
        <v>1918</v>
      </c>
      <c r="E77" s="144"/>
      <c r="F77" s="144"/>
      <c r="G77" s="22" t="s">
        <v>211</v>
      </c>
      <c r="H77" s="21">
        <v>1</v>
      </c>
      <c r="I77" s="173">
        <f t="shared" si="17"/>
        <v>4.7619047619047619</v>
      </c>
      <c r="J77" s="21" t="s">
        <v>2399</v>
      </c>
      <c r="K77" s="21">
        <v>2</v>
      </c>
      <c r="L77" s="173">
        <f>K77/K82*100</f>
        <v>9.5238095238095237</v>
      </c>
    </row>
    <row r="78" spans="1:12" ht="28.5" thickTop="1" thickBot="1" x14ac:dyDescent="0.3">
      <c r="A78" s="21" t="s">
        <v>202</v>
      </c>
      <c r="B78" s="21">
        <v>1</v>
      </c>
      <c r="C78" s="173">
        <f t="shared" si="18"/>
        <v>4.7619047619047619</v>
      </c>
      <c r="D78" s="15" t="s">
        <v>1909</v>
      </c>
      <c r="E78" s="15" t="s">
        <v>1910</v>
      </c>
      <c r="F78" s="16" t="s">
        <v>1911</v>
      </c>
      <c r="G78" s="22" t="s">
        <v>1904</v>
      </c>
      <c r="H78" s="21">
        <f>SUM(H68:H77)</f>
        <v>21</v>
      </c>
      <c r="I78" s="21">
        <f>SUM(I68:I77)</f>
        <v>99.999999999999972</v>
      </c>
      <c r="J78" s="22" t="s">
        <v>2517</v>
      </c>
      <c r="K78" s="21">
        <v>3</v>
      </c>
      <c r="L78" s="173">
        <f>K78/K82*100</f>
        <v>14.285714285714285</v>
      </c>
    </row>
    <row r="79" spans="1:12" ht="15" thickTop="1" thickBot="1" x14ac:dyDescent="0.3">
      <c r="A79" s="21" t="s">
        <v>764</v>
      </c>
      <c r="B79" s="21">
        <v>1</v>
      </c>
      <c r="C79" s="173">
        <f t="shared" si="18"/>
        <v>4.7619047619047619</v>
      </c>
      <c r="D79" s="22" t="s">
        <v>491</v>
      </c>
      <c r="E79" s="21">
        <v>28</v>
      </c>
      <c r="F79" s="173">
        <f>E79/79*100</f>
        <v>35.443037974683541</v>
      </c>
      <c r="G79" s="145" t="s">
        <v>1920</v>
      </c>
      <c r="H79" s="145"/>
      <c r="I79" s="145"/>
      <c r="J79" s="22" t="s">
        <v>2263</v>
      </c>
      <c r="K79" s="21">
        <v>0</v>
      </c>
      <c r="L79" s="21">
        <f>K79/K82*100</f>
        <v>0</v>
      </c>
    </row>
    <row r="80" spans="1:12" ht="55.5" thickTop="1" thickBot="1" x14ac:dyDescent="0.3">
      <c r="A80" s="21" t="s">
        <v>85</v>
      </c>
      <c r="B80" s="21">
        <v>2</v>
      </c>
      <c r="C80" s="173">
        <f t="shared" si="18"/>
        <v>9.5238095238095237</v>
      </c>
      <c r="D80" s="22" t="s">
        <v>570</v>
      </c>
      <c r="E80" s="21">
        <v>14</v>
      </c>
      <c r="F80" s="173">
        <f t="shared" ref="F80:F100" si="19">E80/79*100</f>
        <v>17.721518987341771</v>
      </c>
      <c r="G80" s="17" t="s">
        <v>1909</v>
      </c>
      <c r="H80" s="17" t="s">
        <v>1910</v>
      </c>
      <c r="I80" s="18" t="s">
        <v>1911</v>
      </c>
      <c r="J80" s="22" t="s">
        <v>2518</v>
      </c>
      <c r="K80" s="21">
        <v>8</v>
      </c>
      <c r="L80" s="173">
        <f>K80/K82*100</f>
        <v>38.095238095238095</v>
      </c>
    </row>
    <row r="81" spans="1:12" ht="28.5" thickTop="1" thickBot="1" x14ac:dyDescent="0.3">
      <c r="A81" s="21" t="s">
        <v>55</v>
      </c>
      <c r="B81" s="21">
        <v>1</v>
      </c>
      <c r="C81" s="173">
        <f t="shared" si="18"/>
        <v>4.7619047619047619</v>
      </c>
      <c r="D81" s="22" t="s">
        <v>400</v>
      </c>
      <c r="E81" s="21">
        <v>6</v>
      </c>
      <c r="F81" s="173">
        <f t="shared" si="19"/>
        <v>7.59493670886076</v>
      </c>
      <c r="G81" s="22" t="s">
        <v>626</v>
      </c>
      <c r="H81" s="21">
        <v>1</v>
      </c>
      <c r="I81" s="173">
        <f>H81/45*100</f>
        <v>2.2222222222222223</v>
      </c>
      <c r="J81" s="23" t="s">
        <v>958</v>
      </c>
      <c r="K81" s="21">
        <v>8</v>
      </c>
      <c r="L81" s="173">
        <f>K81/K82*100</f>
        <v>38.095238095238095</v>
      </c>
    </row>
    <row r="82" spans="1:12" ht="15" thickTop="1" thickBot="1" x14ac:dyDescent="0.3">
      <c r="A82" s="21" t="s">
        <v>49</v>
      </c>
      <c r="B82" s="21">
        <v>1</v>
      </c>
      <c r="C82" s="173">
        <f t="shared" si="18"/>
        <v>4.7619047619047619</v>
      </c>
      <c r="D82" s="22" t="s">
        <v>111</v>
      </c>
      <c r="E82" s="21">
        <v>2</v>
      </c>
      <c r="F82" s="173">
        <f t="shared" si="19"/>
        <v>2.5316455696202533</v>
      </c>
      <c r="G82" s="22" t="s">
        <v>617</v>
      </c>
      <c r="H82" s="21">
        <v>1</v>
      </c>
      <c r="I82" s="173">
        <f t="shared" ref="I82:I105" si="20">H82/45*100</f>
        <v>2.2222222222222223</v>
      </c>
      <c r="J82" s="22" t="s">
        <v>1904</v>
      </c>
      <c r="K82" s="21">
        <f>SUM(K76:K81)</f>
        <v>21</v>
      </c>
      <c r="L82" s="21">
        <f>SUM(L76:L81)</f>
        <v>100</v>
      </c>
    </row>
    <row r="83" spans="1:12" ht="15" thickTop="1" thickBot="1" x14ac:dyDescent="0.3">
      <c r="A83" s="21" t="s">
        <v>1724</v>
      </c>
      <c r="B83" s="21">
        <f>SUM(B75:B82)</f>
        <v>21</v>
      </c>
      <c r="C83" s="21">
        <f>SUM(C75:C82)</f>
        <v>99.999999999999972</v>
      </c>
      <c r="D83" s="22" t="s">
        <v>616</v>
      </c>
      <c r="E83" s="21">
        <v>1</v>
      </c>
      <c r="F83" s="173">
        <f t="shared" si="19"/>
        <v>1.2658227848101267</v>
      </c>
      <c r="G83" s="22" t="s">
        <v>414</v>
      </c>
      <c r="H83" s="21">
        <v>10</v>
      </c>
      <c r="I83" s="173">
        <f t="shared" si="20"/>
        <v>22.222222222222221</v>
      </c>
      <c r="J83" s="147" t="s">
        <v>1920</v>
      </c>
      <c r="K83" s="147"/>
      <c r="L83" s="147"/>
    </row>
    <row r="84" spans="1:12" ht="42" thickTop="1" thickBot="1" x14ac:dyDescent="0.3">
      <c r="A84" s="143" t="s">
        <v>1895</v>
      </c>
      <c r="B84" s="143"/>
      <c r="C84" s="143"/>
      <c r="D84" s="22" t="s">
        <v>154</v>
      </c>
      <c r="E84" s="21">
        <v>4</v>
      </c>
      <c r="F84" s="173">
        <f t="shared" si="19"/>
        <v>5.0632911392405067</v>
      </c>
      <c r="G84" s="22" t="s">
        <v>794</v>
      </c>
      <c r="H84" s="21">
        <v>1</v>
      </c>
      <c r="I84" s="173">
        <f t="shared" si="20"/>
        <v>2.2222222222222223</v>
      </c>
      <c r="J84" s="19" t="s">
        <v>1909</v>
      </c>
      <c r="K84" s="19" t="s">
        <v>1910</v>
      </c>
      <c r="L84" s="20" t="s">
        <v>1911</v>
      </c>
    </row>
    <row r="85" spans="1:12" ht="15" thickTop="1" thickBot="1" x14ac:dyDescent="0.3">
      <c r="A85" s="14" t="s">
        <v>1722</v>
      </c>
      <c r="B85" s="14" t="s">
        <v>1721</v>
      </c>
      <c r="C85" s="14" t="s">
        <v>1723</v>
      </c>
      <c r="D85" s="22" t="s">
        <v>349</v>
      </c>
      <c r="E85" s="21">
        <v>1</v>
      </c>
      <c r="F85" s="173">
        <f t="shared" si="19"/>
        <v>1.2658227848101267</v>
      </c>
      <c r="G85" s="22" t="s">
        <v>808</v>
      </c>
      <c r="H85" s="21">
        <v>1</v>
      </c>
      <c r="I85" s="173">
        <f t="shared" si="20"/>
        <v>2.2222222222222223</v>
      </c>
      <c r="J85" s="22" t="s">
        <v>2516</v>
      </c>
      <c r="K85" s="21">
        <v>0</v>
      </c>
      <c r="L85" s="21">
        <f>K85/K91*100</f>
        <v>0</v>
      </c>
    </row>
    <row r="86" spans="1:12" ht="15" thickTop="1" thickBot="1" x14ac:dyDescent="0.3">
      <c r="A86" s="21" t="s">
        <v>1381</v>
      </c>
      <c r="B86" s="21">
        <v>19</v>
      </c>
      <c r="C86" s="173">
        <f>B86/45*100</f>
        <v>42.222222222222221</v>
      </c>
      <c r="D86" s="22" t="s">
        <v>649</v>
      </c>
      <c r="E86" s="21">
        <v>1</v>
      </c>
      <c r="F86" s="173">
        <f t="shared" si="19"/>
        <v>1.2658227848101267</v>
      </c>
      <c r="G86" s="22" t="s">
        <v>21</v>
      </c>
      <c r="H86" s="21">
        <v>6</v>
      </c>
      <c r="I86" s="173">
        <f t="shared" si="20"/>
        <v>13.333333333333334</v>
      </c>
      <c r="J86" s="21" t="s">
        <v>2399</v>
      </c>
      <c r="K86" s="21">
        <v>1</v>
      </c>
      <c r="L86" s="173">
        <f>K86/K91*100</f>
        <v>2.2222222222222223</v>
      </c>
    </row>
    <row r="87" spans="1:12" ht="15" thickTop="1" thickBot="1" x14ac:dyDescent="0.3">
      <c r="A87" s="21" t="s">
        <v>34</v>
      </c>
      <c r="B87" s="21">
        <v>6</v>
      </c>
      <c r="C87" s="173">
        <f t="shared" ref="C87:C95" si="21">B87/45*100</f>
        <v>13.333333333333334</v>
      </c>
      <c r="D87" s="22" t="s">
        <v>653</v>
      </c>
      <c r="E87" s="21">
        <v>4</v>
      </c>
      <c r="F87" s="173">
        <f t="shared" si="19"/>
        <v>5.0632911392405067</v>
      </c>
      <c r="G87" s="22" t="s">
        <v>743</v>
      </c>
      <c r="H87" s="21">
        <v>2</v>
      </c>
      <c r="I87" s="173">
        <f t="shared" si="20"/>
        <v>4.4444444444444446</v>
      </c>
      <c r="J87" s="22" t="s">
        <v>2517</v>
      </c>
      <c r="K87" s="21">
        <v>6</v>
      </c>
      <c r="L87" s="173">
        <f>K87/K91*100</f>
        <v>13.333333333333334</v>
      </c>
    </row>
    <row r="88" spans="1:12" ht="15" thickTop="1" thickBot="1" x14ac:dyDescent="0.3">
      <c r="A88" s="21" t="s">
        <v>1726</v>
      </c>
      <c r="B88" s="21">
        <v>2</v>
      </c>
      <c r="C88" s="173">
        <f t="shared" si="21"/>
        <v>4.4444444444444446</v>
      </c>
      <c r="D88" s="22" t="s">
        <v>235</v>
      </c>
      <c r="E88" s="21">
        <v>4</v>
      </c>
      <c r="F88" s="173">
        <f t="shared" si="19"/>
        <v>5.0632911392405067</v>
      </c>
      <c r="G88" s="22" t="s">
        <v>27</v>
      </c>
      <c r="H88" s="21">
        <v>2</v>
      </c>
      <c r="I88" s="173">
        <f t="shared" si="20"/>
        <v>4.4444444444444446</v>
      </c>
      <c r="J88" s="22" t="s">
        <v>2263</v>
      </c>
      <c r="K88" s="21">
        <v>0</v>
      </c>
      <c r="L88" s="174">
        <f>K88/K91*100</f>
        <v>0</v>
      </c>
    </row>
    <row r="89" spans="1:12" ht="15" thickTop="1" thickBot="1" x14ac:dyDescent="0.3">
      <c r="A89" s="21" t="s">
        <v>85</v>
      </c>
      <c r="B89" s="21">
        <v>2</v>
      </c>
      <c r="C89" s="173">
        <f t="shared" si="21"/>
        <v>4.4444444444444446</v>
      </c>
      <c r="D89" s="22" t="s">
        <v>678</v>
      </c>
      <c r="E89" s="21">
        <v>2</v>
      </c>
      <c r="F89" s="173">
        <f t="shared" si="19"/>
        <v>2.5316455696202533</v>
      </c>
      <c r="G89" s="22" t="s">
        <v>435</v>
      </c>
      <c r="H89" s="21">
        <v>1</v>
      </c>
      <c r="I89" s="173">
        <f t="shared" si="20"/>
        <v>2.2222222222222223</v>
      </c>
      <c r="J89" s="22" t="s">
        <v>2518</v>
      </c>
      <c r="K89" s="21">
        <v>20</v>
      </c>
      <c r="L89" s="173">
        <f>K89/K91*100</f>
        <v>44.444444444444443</v>
      </c>
    </row>
    <row r="90" spans="1:12" ht="28.5" thickTop="1" thickBot="1" x14ac:dyDescent="0.3">
      <c r="A90" s="21" t="s">
        <v>55</v>
      </c>
      <c r="B90" s="21">
        <v>7</v>
      </c>
      <c r="C90" s="173">
        <f t="shared" si="21"/>
        <v>15.555555555555555</v>
      </c>
      <c r="D90" s="22" t="s">
        <v>682</v>
      </c>
      <c r="E90" s="21">
        <v>1</v>
      </c>
      <c r="F90" s="173">
        <f t="shared" si="19"/>
        <v>1.2658227848101267</v>
      </c>
      <c r="G90" s="22" t="s">
        <v>845</v>
      </c>
      <c r="H90" s="21">
        <v>3</v>
      </c>
      <c r="I90" s="173">
        <f t="shared" si="20"/>
        <v>6.666666666666667</v>
      </c>
      <c r="J90" s="23" t="s">
        <v>958</v>
      </c>
      <c r="K90" s="21">
        <v>18</v>
      </c>
      <c r="L90" s="21">
        <f>K90/K91*100</f>
        <v>40</v>
      </c>
    </row>
    <row r="91" spans="1:12" ht="15" thickTop="1" thickBot="1" x14ac:dyDescent="0.3">
      <c r="A91" s="21" t="s">
        <v>49</v>
      </c>
      <c r="B91" s="21">
        <v>4</v>
      </c>
      <c r="C91" s="173">
        <f t="shared" si="21"/>
        <v>8.8888888888888893</v>
      </c>
      <c r="D91" s="22" t="s">
        <v>688</v>
      </c>
      <c r="E91" s="21">
        <v>1</v>
      </c>
      <c r="F91" s="173">
        <f t="shared" si="19"/>
        <v>1.2658227848101267</v>
      </c>
      <c r="G91" s="22" t="s">
        <v>857</v>
      </c>
      <c r="H91" s="21">
        <v>1</v>
      </c>
      <c r="I91" s="173">
        <f t="shared" si="20"/>
        <v>2.2222222222222223</v>
      </c>
      <c r="J91" s="22" t="s">
        <v>1904</v>
      </c>
      <c r="K91" s="21">
        <f>SUM(K85:K90)</f>
        <v>45</v>
      </c>
      <c r="L91" s="21">
        <f>SUM(L85:L90)</f>
        <v>100</v>
      </c>
    </row>
    <row r="92" spans="1:12" ht="15" thickTop="1" thickBot="1" x14ac:dyDescent="0.3">
      <c r="A92" s="21" t="s">
        <v>1378</v>
      </c>
      <c r="B92" s="21">
        <v>2</v>
      </c>
      <c r="C92" s="173">
        <f t="shared" si="21"/>
        <v>4.4444444444444446</v>
      </c>
      <c r="D92" s="22" t="s">
        <v>691</v>
      </c>
      <c r="E92" s="21">
        <v>1</v>
      </c>
      <c r="F92" s="173">
        <f t="shared" si="19"/>
        <v>1.2658227848101267</v>
      </c>
      <c r="G92" s="22" t="s">
        <v>861</v>
      </c>
      <c r="H92" s="21">
        <v>2</v>
      </c>
      <c r="I92" s="173">
        <f t="shared" si="20"/>
        <v>4.4444444444444446</v>
      </c>
      <c r="J92" s="147" t="s">
        <v>1921</v>
      </c>
      <c r="K92" s="147"/>
      <c r="L92" s="147"/>
    </row>
    <row r="93" spans="1:12" ht="42" thickTop="1" thickBot="1" x14ac:dyDescent="0.3">
      <c r="A93" s="21" t="s">
        <v>871</v>
      </c>
      <c r="B93" s="21">
        <v>1</v>
      </c>
      <c r="C93" s="173">
        <f t="shared" si="21"/>
        <v>2.2222222222222223</v>
      </c>
      <c r="D93" s="22" t="s">
        <v>191</v>
      </c>
      <c r="E93" s="21">
        <v>1</v>
      </c>
      <c r="F93" s="173">
        <f t="shared" si="19"/>
        <v>1.2658227848101267</v>
      </c>
      <c r="G93" s="22" t="s">
        <v>866</v>
      </c>
      <c r="H93" s="21">
        <v>2</v>
      </c>
      <c r="I93" s="173">
        <f t="shared" si="20"/>
        <v>4.4444444444444446</v>
      </c>
      <c r="J93" s="19" t="s">
        <v>1909</v>
      </c>
      <c r="K93" s="19" t="s">
        <v>1910</v>
      </c>
      <c r="L93" s="20" t="s">
        <v>1911</v>
      </c>
    </row>
    <row r="94" spans="1:12" ht="15" thickTop="1" thickBot="1" x14ac:dyDescent="0.3">
      <c r="A94" s="21" t="s">
        <v>1243</v>
      </c>
      <c r="B94" s="21">
        <v>1</v>
      </c>
      <c r="C94" s="173">
        <f t="shared" si="21"/>
        <v>2.2222222222222223</v>
      </c>
      <c r="D94" s="22" t="s">
        <v>696</v>
      </c>
      <c r="E94" s="21">
        <v>1</v>
      </c>
      <c r="F94" s="173">
        <f t="shared" si="19"/>
        <v>1.2658227848101267</v>
      </c>
      <c r="G94" s="22" t="s">
        <v>879</v>
      </c>
      <c r="H94" s="21">
        <v>1</v>
      </c>
      <c r="I94" s="173">
        <f t="shared" si="20"/>
        <v>2.2222222222222223</v>
      </c>
      <c r="J94" s="22" t="s">
        <v>2516</v>
      </c>
      <c r="K94" s="21">
        <v>0</v>
      </c>
      <c r="L94" s="21">
        <f>K94/K100*100</f>
        <v>0</v>
      </c>
    </row>
    <row r="95" spans="1:12" ht="15" thickTop="1" thickBot="1" x14ac:dyDescent="0.3">
      <c r="A95" s="21" t="s">
        <v>648</v>
      </c>
      <c r="B95" s="21">
        <v>1</v>
      </c>
      <c r="C95" s="173">
        <f t="shared" si="21"/>
        <v>2.2222222222222223</v>
      </c>
      <c r="D95" s="22" t="s">
        <v>698</v>
      </c>
      <c r="E95" s="21">
        <v>1</v>
      </c>
      <c r="F95" s="173">
        <f t="shared" si="19"/>
        <v>1.2658227848101267</v>
      </c>
      <c r="G95" s="22" t="s">
        <v>886</v>
      </c>
      <c r="H95" s="21">
        <v>1</v>
      </c>
      <c r="I95" s="173">
        <f t="shared" si="20"/>
        <v>2.2222222222222223</v>
      </c>
      <c r="J95" s="21" t="s">
        <v>2399</v>
      </c>
      <c r="K95" s="21">
        <v>1</v>
      </c>
      <c r="L95" s="173">
        <f>K95/K100*100</f>
        <v>1.9607843137254901</v>
      </c>
    </row>
    <row r="96" spans="1:12" ht="15" thickTop="1" thickBot="1" x14ac:dyDescent="0.3">
      <c r="A96" s="21" t="s">
        <v>1724</v>
      </c>
      <c r="B96" s="21">
        <f>SUM(B86:B95)</f>
        <v>45</v>
      </c>
      <c r="C96" s="21">
        <f>SUM(C86:C95)</f>
        <v>100.00000000000001</v>
      </c>
      <c r="D96" s="22" t="s">
        <v>701</v>
      </c>
      <c r="E96" s="21">
        <v>1</v>
      </c>
      <c r="F96" s="173">
        <f t="shared" si="19"/>
        <v>1.2658227848101267</v>
      </c>
      <c r="G96" s="22" t="s">
        <v>909</v>
      </c>
      <c r="H96" s="21">
        <v>1</v>
      </c>
      <c r="I96" s="173">
        <f t="shared" si="20"/>
        <v>2.2222222222222223</v>
      </c>
      <c r="J96" s="22" t="s">
        <v>2517</v>
      </c>
      <c r="K96" s="21">
        <v>0</v>
      </c>
      <c r="L96" s="21">
        <f>K96/K100*100</f>
        <v>0</v>
      </c>
    </row>
    <row r="97" spans="1:12" ht="15" thickTop="1" thickBot="1" x14ac:dyDescent="0.3">
      <c r="A97" s="143" t="s">
        <v>1896</v>
      </c>
      <c r="B97" s="143"/>
      <c r="C97" s="143"/>
      <c r="D97" s="22" t="s">
        <v>706</v>
      </c>
      <c r="E97" s="21">
        <v>1</v>
      </c>
      <c r="F97" s="173">
        <f t="shared" si="19"/>
        <v>1.2658227848101267</v>
      </c>
      <c r="G97" s="22" t="s">
        <v>919</v>
      </c>
      <c r="H97" s="21">
        <v>1</v>
      </c>
      <c r="I97" s="173">
        <f t="shared" si="20"/>
        <v>2.2222222222222223</v>
      </c>
      <c r="J97" s="22" t="s">
        <v>2263</v>
      </c>
      <c r="K97" s="21">
        <v>0</v>
      </c>
      <c r="L97" s="21">
        <f>K97/K100*100</f>
        <v>0</v>
      </c>
    </row>
    <row r="98" spans="1:12" ht="15" thickTop="1" thickBot="1" x14ac:dyDescent="0.3">
      <c r="A98" s="14" t="s">
        <v>1722</v>
      </c>
      <c r="B98" s="14" t="s">
        <v>1721</v>
      </c>
      <c r="C98" s="14" t="s">
        <v>1723</v>
      </c>
      <c r="D98" s="22" t="s">
        <v>216</v>
      </c>
      <c r="E98" s="21">
        <v>2</v>
      </c>
      <c r="F98" s="173">
        <f t="shared" si="19"/>
        <v>2.5316455696202533</v>
      </c>
      <c r="G98" s="22" t="s">
        <v>925</v>
      </c>
      <c r="H98" s="21">
        <v>1</v>
      </c>
      <c r="I98" s="173">
        <f t="shared" si="20"/>
        <v>2.2222222222222223</v>
      </c>
      <c r="J98" s="22" t="s">
        <v>2518</v>
      </c>
      <c r="K98" s="21">
        <v>15</v>
      </c>
      <c r="L98" s="173">
        <f>K98/K100*100</f>
        <v>29.411764705882355</v>
      </c>
    </row>
    <row r="99" spans="1:12" ht="28.5" thickTop="1" thickBot="1" x14ac:dyDescent="0.3">
      <c r="A99" s="21" t="s">
        <v>1726</v>
      </c>
      <c r="B99" s="21">
        <v>6</v>
      </c>
      <c r="C99" s="173">
        <f>B99/51*100</f>
        <v>11.76470588235294</v>
      </c>
      <c r="D99" s="22" t="s">
        <v>717</v>
      </c>
      <c r="E99" s="21">
        <v>1</v>
      </c>
      <c r="F99" s="173">
        <f t="shared" si="19"/>
        <v>1.2658227848101267</v>
      </c>
      <c r="G99" s="22" t="s">
        <v>931</v>
      </c>
      <c r="H99" s="21">
        <v>1</v>
      </c>
      <c r="I99" s="173">
        <f t="shared" si="20"/>
        <v>2.2222222222222223</v>
      </c>
      <c r="J99" s="23" t="s">
        <v>958</v>
      </c>
      <c r="K99" s="21">
        <v>35</v>
      </c>
      <c r="L99" s="173">
        <f>K99/K100*100</f>
        <v>68.627450980392155</v>
      </c>
    </row>
    <row r="100" spans="1:12" ht="15" thickTop="1" thickBot="1" x14ac:dyDescent="0.3">
      <c r="A100" s="21" t="s">
        <v>1381</v>
      </c>
      <c r="B100" s="21">
        <v>20</v>
      </c>
      <c r="C100" s="173">
        <f t="shared" ref="C100:C110" si="22">B100/51*100</f>
        <v>39.215686274509807</v>
      </c>
      <c r="D100" s="22" t="s">
        <v>425</v>
      </c>
      <c r="E100" s="21">
        <v>1</v>
      </c>
      <c r="F100" s="173">
        <f t="shared" si="19"/>
        <v>1.2658227848101267</v>
      </c>
      <c r="G100" s="22" t="s">
        <v>936</v>
      </c>
      <c r="H100" s="21">
        <v>1</v>
      </c>
      <c r="I100" s="173">
        <f t="shared" si="20"/>
        <v>2.2222222222222223</v>
      </c>
      <c r="J100" s="22" t="s">
        <v>1904</v>
      </c>
      <c r="K100" s="21">
        <f>SUM(K94:K99)</f>
        <v>51</v>
      </c>
      <c r="L100" s="21">
        <f>SUM(L94:L99)</f>
        <v>100</v>
      </c>
    </row>
    <row r="101" spans="1:12" ht="15" thickTop="1" thickBot="1" x14ac:dyDescent="0.3">
      <c r="A101" s="21" t="s">
        <v>202</v>
      </c>
      <c r="B101" s="21">
        <v>3</v>
      </c>
      <c r="C101" s="173">
        <f t="shared" si="22"/>
        <v>5.8823529411764701</v>
      </c>
      <c r="D101" s="22" t="s">
        <v>1904</v>
      </c>
      <c r="E101" s="21">
        <f>SUM(E79:E100)</f>
        <v>79</v>
      </c>
      <c r="F101" s="21">
        <f>SUM(F79:F100)</f>
        <v>99.999999999999986</v>
      </c>
      <c r="G101" s="22" t="s">
        <v>939</v>
      </c>
      <c r="H101" s="21">
        <v>1</v>
      </c>
      <c r="I101" s="173">
        <f t="shared" si="20"/>
        <v>2.2222222222222223</v>
      </c>
      <c r="J101" s="147" t="s">
        <v>1922</v>
      </c>
      <c r="K101" s="147"/>
      <c r="L101" s="147"/>
    </row>
    <row r="102" spans="1:12" ht="42" thickTop="1" thickBot="1" x14ac:dyDescent="0.3">
      <c r="A102" s="21" t="s">
        <v>34</v>
      </c>
      <c r="B102" s="21">
        <v>7</v>
      </c>
      <c r="C102" s="173">
        <f t="shared" si="22"/>
        <v>13.725490196078432</v>
      </c>
      <c r="D102" s="144" t="s">
        <v>1919</v>
      </c>
      <c r="E102" s="144"/>
      <c r="F102" s="144"/>
      <c r="G102" s="22" t="s">
        <v>944</v>
      </c>
      <c r="H102" s="21">
        <v>1</v>
      </c>
      <c r="I102" s="173">
        <f t="shared" si="20"/>
        <v>2.2222222222222223</v>
      </c>
      <c r="J102" s="19" t="s">
        <v>1909</v>
      </c>
      <c r="K102" s="19" t="s">
        <v>1910</v>
      </c>
      <c r="L102" s="20" t="s">
        <v>1911</v>
      </c>
    </row>
    <row r="103" spans="1:12" ht="28.5" thickTop="1" thickBot="1" x14ac:dyDescent="0.3">
      <c r="A103" s="21" t="s">
        <v>1725</v>
      </c>
      <c r="B103" s="21">
        <v>1</v>
      </c>
      <c r="C103" s="173">
        <f t="shared" si="22"/>
        <v>1.9607843137254901</v>
      </c>
      <c r="D103" s="15" t="s">
        <v>1909</v>
      </c>
      <c r="E103" s="15" t="s">
        <v>1910</v>
      </c>
      <c r="F103" s="16" t="s">
        <v>1911</v>
      </c>
      <c r="G103" s="22" t="s">
        <v>948</v>
      </c>
      <c r="H103" s="21">
        <v>1</v>
      </c>
      <c r="I103" s="173">
        <f t="shared" si="20"/>
        <v>2.2222222222222223</v>
      </c>
      <c r="J103" s="22" t="s">
        <v>2516</v>
      </c>
      <c r="K103" s="21">
        <v>0</v>
      </c>
      <c r="L103" s="21">
        <f>K103/K109*100</f>
        <v>0</v>
      </c>
    </row>
    <row r="104" spans="1:12" ht="15" thickTop="1" thickBot="1" x14ac:dyDescent="0.3">
      <c r="A104" s="21" t="s">
        <v>1081</v>
      </c>
      <c r="B104" s="21">
        <v>1</v>
      </c>
      <c r="C104" s="173">
        <f t="shared" si="22"/>
        <v>1.9607843137254901</v>
      </c>
      <c r="D104" s="22" t="s">
        <v>400</v>
      </c>
      <c r="E104" s="21">
        <v>4</v>
      </c>
      <c r="F104" s="173">
        <f>E104/21*100</f>
        <v>19.047619047619047</v>
      </c>
      <c r="G104" s="22" t="s">
        <v>426</v>
      </c>
      <c r="H104" s="21">
        <v>1</v>
      </c>
      <c r="I104" s="173">
        <f t="shared" si="20"/>
        <v>2.2222222222222223</v>
      </c>
      <c r="J104" s="21" t="s">
        <v>2399</v>
      </c>
      <c r="K104" s="21">
        <v>0</v>
      </c>
      <c r="L104" s="21">
        <f>K104/K109*100</f>
        <v>0</v>
      </c>
    </row>
    <row r="105" spans="1:12" ht="15" thickTop="1" thickBot="1" x14ac:dyDescent="0.3">
      <c r="A105" s="21" t="s">
        <v>55</v>
      </c>
      <c r="B105" s="21">
        <v>4</v>
      </c>
      <c r="C105" s="173">
        <f t="shared" si="22"/>
        <v>7.8431372549019605</v>
      </c>
      <c r="D105" s="22" t="s">
        <v>154</v>
      </c>
      <c r="E105" s="21">
        <v>2</v>
      </c>
      <c r="F105" s="173">
        <f t="shared" ref="F105:F117" si="23">E105/21*100</f>
        <v>9.5238095238095237</v>
      </c>
      <c r="G105" s="22" t="s">
        <v>939</v>
      </c>
      <c r="H105" s="21">
        <v>1</v>
      </c>
      <c r="I105" s="173">
        <f t="shared" si="20"/>
        <v>2.2222222222222223</v>
      </c>
      <c r="J105" s="22" t="s">
        <v>2517</v>
      </c>
      <c r="K105" s="21">
        <v>0</v>
      </c>
      <c r="L105" s="21">
        <f>K105/K109*100</f>
        <v>0</v>
      </c>
    </row>
    <row r="106" spans="1:12" ht="15" thickTop="1" thickBot="1" x14ac:dyDescent="0.3">
      <c r="A106" s="21" t="s">
        <v>1378</v>
      </c>
      <c r="B106" s="21">
        <v>1</v>
      </c>
      <c r="C106" s="173">
        <f t="shared" si="22"/>
        <v>1.9607843137254901</v>
      </c>
      <c r="D106" s="22" t="s">
        <v>734</v>
      </c>
      <c r="E106" s="21">
        <v>2</v>
      </c>
      <c r="F106" s="173">
        <f t="shared" si="23"/>
        <v>9.5238095238095237</v>
      </c>
      <c r="G106" s="22" t="s">
        <v>1904</v>
      </c>
      <c r="H106" s="21">
        <f>SUM(H81:H105)</f>
        <v>45</v>
      </c>
      <c r="I106" s="21">
        <f>SUM(I81:I105)</f>
        <v>100.00000000000007</v>
      </c>
      <c r="J106" s="22" t="s">
        <v>2263</v>
      </c>
      <c r="K106" s="21">
        <v>0</v>
      </c>
      <c r="L106" s="21">
        <f>K106/K109*100</f>
        <v>0</v>
      </c>
    </row>
    <row r="107" spans="1:12" ht="15" thickTop="1" thickBot="1" x14ac:dyDescent="0.3">
      <c r="A107" s="21" t="s">
        <v>1095</v>
      </c>
      <c r="B107" s="21">
        <v>1</v>
      </c>
      <c r="C107" s="173">
        <f t="shared" si="22"/>
        <v>1.9607843137254901</v>
      </c>
      <c r="D107" s="22" t="s">
        <v>111</v>
      </c>
      <c r="E107" s="21">
        <v>1</v>
      </c>
      <c r="F107" s="173">
        <f t="shared" si="23"/>
        <v>4.7619047619047619</v>
      </c>
      <c r="G107" s="145" t="s">
        <v>1921</v>
      </c>
      <c r="H107" s="145"/>
      <c r="I107" s="145"/>
      <c r="J107" s="22" t="s">
        <v>2518</v>
      </c>
      <c r="K107" s="21">
        <v>15</v>
      </c>
      <c r="L107" s="173">
        <f>K107/K109*100</f>
        <v>41.666666666666671</v>
      </c>
    </row>
    <row r="108" spans="1:12" ht="55.5" thickTop="1" thickBot="1" x14ac:dyDescent="0.3">
      <c r="A108" s="21" t="s">
        <v>1102</v>
      </c>
      <c r="B108" s="21">
        <v>2</v>
      </c>
      <c r="C108" s="173">
        <f t="shared" si="22"/>
        <v>3.9215686274509802</v>
      </c>
      <c r="D108" s="22" t="s">
        <v>349</v>
      </c>
      <c r="E108" s="21">
        <v>2</v>
      </c>
      <c r="F108" s="173">
        <f t="shared" si="23"/>
        <v>9.5238095238095237</v>
      </c>
      <c r="G108" s="17" t="s">
        <v>1909</v>
      </c>
      <c r="H108" s="17" t="s">
        <v>1910</v>
      </c>
      <c r="I108" s="18" t="s">
        <v>1911</v>
      </c>
      <c r="J108" s="23" t="s">
        <v>958</v>
      </c>
      <c r="K108" s="21">
        <v>21</v>
      </c>
      <c r="L108" s="173">
        <f>K108/K109*100</f>
        <v>58.333333333333336</v>
      </c>
    </row>
    <row r="109" spans="1:12" ht="15" thickTop="1" thickBot="1" x14ac:dyDescent="0.3">
      <c r="A109" s="21" t="s">
        <v>85</v>
      </c>
      <c r="B109" s="21">
        <v>1</v>
      </c>
      <c r="C109" s="173">
        <f t="shared" si="22"/>
        <v>1.9607843137254901</v>
      </c>
      <c r="D109" s="22" t="s">
        <v>745</v>
      </c>
      <c r="E109" s="21">
        <v>1</v>
      </c>
      <c r="F109" s="173">
        <f t="shared" si="23"/>
        <v>4.7619047619047619</v>
      </c>
      <c r="G109" s="22" t="s">
        <v>957</v>
      </c>
      <c r="H109" s="21">
        <v>2</v>
      </c>
      <c r="I109" s="173">
        <f>H109/51*100</f>
        <v>3.9215686274509802</v>
      </c>
      <c r="J109" s="22" t="s">
        <v>1904</v>
      </c>
      <c r="K109" s="21">
        <f>SUM(K103:K108)</f>
        <v>36</v>
      </c>
      <c r="L109" s="21">
        <f>SUM(L103:L108)</f>
        <v>100</v>
      </c>
    </row>
    <row r="110" spans="1:12" ht="15" thickTop="1" thickBot="1" x14ac:dyDescent="0.3">
      <c r="A110" s="21" t="s">
        <v>49</v>
      </c>
      <c r="B110" s="21">
        <v>4</v>
      </c>
      <c r="C110" s="173">
        <f t="shared" si="22"/>
        <v>7.8431372549019605</v>
      </c>
      <c r="D110" s="22" t="s">
        <v>616</v>
      </c>
      <c r="E110" s="21">
        <v>1</v>
      </c>
      <c r="F110" s="173">
        <f t="shared" si="23"/>
        <v>4.7619047619047619</v>
      </c>
      <c r="G110" s="22" t="s">
        <v>27</v>
      </c>
      <c r="H110" s="21">
        <v>9</v>
      </c>
      <c r="I110" s="173">
        <f t="shared" ref="I110:I130" si="24">H110/51*100</f>
        <v>17.647058823529413</v>
      </c>
      <c r="J110" s="147" t="s">
        <v>1898</v>
      </c>
      <c r="K110" s="147"/>
      <c r="L110" s="147"/>
    </row>
    <row r="111" spans="1:12" ht="42" thickTop="1" thickBot="1" x14ac:dyDescent="0.3">
      <c r="A111" s="21" t="s">
        <v>1724</v>
      </c>
      <c r="B111" s="21">
        <f>SUM(B99:B110)</f>
        <v>51</v>
      </c>
      <c r="C111" s="21">
        <f>SUM(C99:C110)</f>
        <v>99.999999999999972</v>
      </c>
      <c r="D111" s="22" t="s">
        <v>745</v>
      </c>
      <c r="E111" s="21">
        <v>1</v>
      </c>
      <c r="F111" s="173">
        <f t="shared" si="23"/>
        <v>4.7619047619047619</v>
      </c>
      <c r="G111" s="22" t="s">
        <v>435</v>
      </c>
      <c r="H111" s="21">
        <v>2</v>
      </c>
      <c r="I111" s="173">
        <f t="shared" si="24"/>
        <v>3.9215686274509802</v>
      </c>
      <c r="J111" s="19" t="s">
        <v>1909</v>
      </c>
      <c r="K111" s="19" t="s">
        <v>1910</v>
      </c>
      <c r="L111" s="20" t="s">
        <v>1911</v>
      </c>
    </row>
    <row r="112" spans="1:12" ht="15" thickTop="1" thickBot="1" x14ac:dyDescent="0.3">
      <c r="A112" s="143" t="s">
        <v>1897</v>
      </c>
      <c r="B112" s="143"/>
      <c r="C112" s="143"/>
      <c r="D112" s="22" t="s">
        <v>377</v>
      </c>
      <c r="E112" s="21">
        <v>1</v>
      </c>
      <c r="F112" s="173">
        <f t="shared" si="23"/>
        <v>4.7619047619047619</v>
      </c>
      <c r="G112" s="22" t="s">
        <v>21</v>
      </c>
      <c r="H112" s="21">
        <v>6</v>
      </c>
      <c r="I112" s="173">
        <f t="shared" si="24"/>
        <v>11.76470588235294</v>
      </c>
      <c r="J112" s="22" t="s">
        <v>2516</v>
      </c>
      <c r="K112" s="21">
        <v>0</v>
      </c>
      <c r="L112" s="21">
        <f>K112/K118*100</f>
        <v>0</v>
      </c>
    </row>
    <row r="113" spans="1:12" ht="15" thickTop="1" thickBot="1" x14ac:dyDescent="0.3">
      <c r="A113" s="14" t="s">
        <v>1722</v>
      </c>
      <c r="B113" s="14" t="s">
        <v>1721</v>
      </c>
      <c r="C113" s="14" t="s">
        <v>1723</v>
      </c>
      <c r="D113" s="22" t="s">
        <v>765</v>
      </c>
      <c r="E113" s="21">
        <v>1</v>
      </c>
      <c r="F113" s="173">
        <f t="shared" si="23"/>
        <v>4.7619047619047619</v>
      </c>
      <c r="G113" s="22" t="s">
        <v>146</v>
      </c>
      <c r="H113" s="21">
        <v>2</v>
      </c>
      <c r="I113" s="173">
        <f t="shared" si="24"/>
        <v>3.9215686274509802</v>
      </c>
      <c r="J113" s="21" t="s">
        <v>2399</v>
      </c>
      <c r="K113" s="21">
        <v>0</v>
      </c>
      <c r="L113" s="21">
        <f>K113/K118*100</f>
        <v>0</v>
      </c>
    </row>
    <row r="114" spans="1:12" ht="15" thickTop="1" thickBot="1" x14ac:dyDescent="0.3">
      <c r="A114" s="21" t="s">
        <v>1726</v>
      </c>
      <c r="B114" s="21">
        <v>2</v>
      </c>
      <c r="C114" s="173">
        <f>B114/36*100</f>
        <v>5.5555555555555554</v>
      </c>
      <c r="D114" s="22" t="s">
        <v>653</v>
      </c>
      <c r="E114" s="21">
        <v>1</v>
      </c>
      <c r="F114" s="173">
        <f t="shared" si="23"/>
        <v>4.7619047619047619</v>
      </c>
      <c r="G114" s="22" t="s">
        <v>984</v>
      </c>
      <c r="H114" s="21">
        <v>2</v>
      </c>
      <c r="I114" s="173">
        <f t="shared" si="24"/>
        <v>3.9215686274509802</v>
      </c>
      <c r="J114" s="22" t="s">
        <v>2517</v>
      </c>
      <c r="K114" s="21">
        <v>1</v>
      </c>
      <c r="L114" s="173">
        <f>K114/K118*100</f>
        <v>1.8518518518518516</v>
      </c>
    </row>
    <row r="115" spans="1:12" ht="15" thickTop="1" thickBot="1" x14ac:dyDescent="0.3">
      <c r="A115" s="21" t="s">
        <v>1381</v>
      </c>
      <c r="B115" s="21">
        <v>19</v>
      </c>
      <c r="C115" s="173">
        <f t="shared" ref="C115:C121" si="25">B115/36*100</f>
        <v>52.777777777777779</v>
      </c>
      <c r="D115" s="22" t="s">
        <v>425</v>
      </c>
      <c r="E115" s="21">
        <v>2</v>
      </c>
      <c r="F115" s="173">
        <f t="shared" si="23"/>
        <v>9.5238095238095237</v>
      </c>
      <c r="G115" s="22" t="s">
        <v>373</v>
      </c>
      <c r="H115" s="21">
        <v>3</v>
      </c>
      <c r="I115" s="173">
        <f t="shared" si="24"/>
        <v>5.8823529411764701</v>
      </c>
      <c r="J115" s="22" t="s">
        <v>2263</v>
      </c>
      <c r="K115" s="21">
        <v>0</v>
      </c>
      <c r="L115" s="21">
        <f>K115/K118*100</f>
        <v>0</v>
      </c>
    </row>
    <row r="116" spans="1:12" ht="15" thickTop="1" thickBot="1" x14ac:dyDescent="0.3">
      <c r="A116" s="21" t="s">
        <v>202</v>
      </c>
      <c r="B116" s="21">
        <v>1</v>
      </c>
      <c r="C116" s="173">
        <f t="shared" si="25"/>
        <v>2.7777777777777777</v>
      </c>
      <c r="D116" s="22" t="s">
        <v>691</v>
      </c>
      <c r="E116" s="21">
        <v>1</v>
      </c>
      <c r="F116" s="173">
        <f t="shared" si="23"/>
        <v>4.7619047619047619</v>
      </c>
      <c r="G116" s="22" t="s">
        <v>414</v>
      </c>
      <c r="H116" s="21">
        <v>2</v>
      </c>
      <c r="I116" s="173">
        <f t="shared" si="24"/>
        <v>3.9215686274509802</v>
      </c>
      <c r="J116" s="22" t="s">
        <v>2518</v>
      </c>
      <c r="K116" s="21">
        <v>21</v>
      </c>
      <c r="L116" s="173">
        <f>K116/K118*100</f>
        <v>38.888888888888893</v>
      </c>
    </row>
    <row r="117" spans="1:12" ht="28.5" thickTop="1" thickBot="1" x14ac:dyDescent="0.3">
      <c r="A117" s="21" t="s">
        <v>34</v>
      </c>
      <c r="B117" s="21">
        <v>6</v>
      </c>
      <c r="C117" s="173">
        <f t="shared" si="25"/>
        <v>16.666666666666664</v>
      </c>
      <c r="D117" s="22" t="s">
        <v>71</v>
      </c>
      <c r="E117" s="21">
        <v>1</v>
      </c>
      <c r="F117" s="173">
        <f t="shared" si="23"/>
        <v>4.7619047619047619</v>
      </c>
      <c r="G117" s="22" t="s">
        <v>211</v>
      </c>
      <c r="H117" s="21">
        <v>6</v>
      </c>
      <c r="I117" s="173">
        <f t="shared" si="24"/>
        <v>11.76470588235294</v>
      </c>
      <c r="J117" s="23" t="s">
        <v>958</v>
      </c>
      <c r="K117" s="21">
        <v>32</v>
      </c>
      <c r="L117" s="173">
        <f>K117/K118*100</f>
        <v>59.259259259259252</v>
      </c>
    </row>
    <row r="118" spans="1:12" ht="15" thickTop="1" thickBot="1" x14ac:dyDescent="0.3">
      <c r="A118" s="21" t="s">
        <v>55</v>
      </c>
      <c r="B118" s="21">
        <v>2</v>
      </c>
      <c r="C118" s="173">
        <f t="shared" si="25"/>
        <v>5.5555555555555554</v>
      </c>
      <c r="D118" s="22" t="s">
        <v>1904</v>
      </c>
      <c r="E118" s="21">
        <f>SUM(E104:E117)</f>
        <v>21</v>
      </c>
      <c r="F118" s="21">
        <f>SUM(F104:F117)</f>
        <v>99.999999999999972</v>
      </c>
      <c r="G118" s="22" t="s">
        <v>743</v>
      </c>
      <c r="H118" s="21">
        <v>1</v>
      </c>
      <c r="I118" s="173">
        <f t="shared" si="24"/>
        <v>1.9607843137254901</v>
      </c>
      <c r="J118" s="22" t="s">
        <v>1904</v>
      </c>
      <c r="K118" s="21">
        <f>SUM(K112:K117)</f>
        <v>54</v>
      </c>
      <c r="L118" s="21">
        <f>SUM(L112:L117)</f>
        <v>100</v>
      </c>
    </row>
    <row r="119" spans="1:12" ht="15" thickTop="1" thickBot="1" x14ac:dyDescent="0.3">
      <c r="A119" s="21" t="s">
        <v>85</v>
      </c>
      <c r="B119" s="21">
        <v>1</v>
      </c>
      <c r="C119" s="173">
        <f t="shared" si="25"/>
        <v>2.7777777777777777</v>
      </c>
      <c r="D119" s="144" t="s">
        <v>1920</v>
      </c>
      <c r="E119" s="144"/>
      <c r="F119" s="144"/>
      <c r="G119" s="22" t="s">
        <v>845</v>
      </c>
      <c r="H119" s="21">
        <v>2</v>
      </c>
      <c r="I119" s="173">
        <f t="shared" si="24"/>
        <v>3.9215686274509802</v>
      </c>
      <c r="J119" s="147" t="s">
        <v>1899</v>
      </c>
      <c r="K119" s="147"/>
      <c r="L119" s="147"/>
    </row>
    <row r="120" spans="1:12" ht="42" thickTop="1" thickBot="1" x14ac:dyDescent="0.3">
      <c r="A120" s="21" t="s">
        <v>1215</v>
      </c>
      <c r="B120" s="21">
        <v>1</v>
      </c>
      <c r="C120" s="173">
        <f t="shared" si="25"/>
        <v>2.7777777777777777</v>
      </c>
      <c r="D120" s="15" t="s">
        <v>1909</v>
      </c>
      <c r="E120" s="15" t="s">
        <v>1910</v>
      </c>
      <c r="F120" s="16" t="s">
        <v>1911</v>
      </c>
      <c r="G120" s="22" t="s">
        <v>617</v>
      </c>
      <c r="H120" s="21">
        <v>1</v>
      </c>
      <c r="I120" s="173">
        <f t="shared" si="24"/>
        <v>1.9607843137254901</v>
      </c>
      <c r="J120" s="19" t="s">
        <v>1909</v>
      </c>
      <c r="K120" s="19" t="s">
        <v>1910</v>
      </c>
      <c r="L120" s="20" t="s">
        <v>1911</v>
      </c>
    </row>
    <row r="121" spans="1:12" ht="15" thickTop="1" thickBot="1" x14ac:dyDescent="0.3">
      <c r="A121" s="21" t="s">
        <v>49</v>
      </c>
      <c r="B121" s="21">
        <v>4</v>
      </c>
      <c r="C121" s="173">
        <f t="shared" si="25"/>
        <v>11.111111111111111</v>
      </c>
      <c r="D121" s="22" t="s">
        <v>779</v>
      </c>
      <c r="E121" s="21">
        <v>1</v>
      </c>
      <c r="F121" s="173">
        <f>E121/45*100</f>
        <v>2.2222222222222223</v>
      </c>
      <c r="G121" s="22" t="s">
        <v>808</v>
      </c>
      <c r="H121" s="21">
        <v>2</v>
      </c>
      <c r="I121" s="173">
        <f t="shared" si="24"/>
        <v>3.9215686274509802</v>
      </c>
      <c r="J121" s="22" t="s">
        <v>2516</v>
      </c>
      <c r="K121" s="21">
        <v>0</v>
      </c>
      <c r="L121" s="21">
        <f>K121/K127*100</f>
        <v>0</v>
      </c>
    </row>
    <row r="122" spans="1:12" ht="15" thickTop="1" thickBot="1" x14ac:dyDescent="0.3">
      <c r="A122" s="21" t="s">
        <v>1724</v>
      </c>
      <c r="B122" s="21">
        <f>SUM(B114:B121)</f>
        <v>36</v>
      </c>
      <c r="C122" s="21">
        <f>SUM(C114:C121)</f>
        <v>99.999999999999986</v>
      </c>
      <c r="D122" s="22" t="s">
        <v>783</v>
      </c>
      <c r="E122" s="21">
        <v>1</v>
      </c>
      <c r="F122" s="173">
        <f t="shared" ref="F122:F150" si="26">E122/45*100</f>
        <v>2.2222222222222223</v>
      </c>
      <c r="G122" s="22" t="s">
        <v>886</v>
      </c>
      <c r="H122" s="21">
        <v>1</v>
      </c>
      <c r="I122" s="173">
        <f t="shared" si="24"/>
        <v>1.9607843137254901</v>
      </c>
      <c r="J122" s="21" t="s">
        <v>2399</v>
      </c>
      <c r="K122" s="21">
        <v>0</v>
      </c>
      <c r="L122" s="21">
        <f>K122/K127*100</f>
        <v>0</v>
      </c>
    </row>
    <row r="123" spans="1:12" ht="15" thickTop="1" thickBot="1" x14ac:dyDescent="0.3">
      <c r="A123" s="143" t="s">
        <v>1898</v>
      </c>
      <c r="B123" s="143"/>
      <c r="C123" s="143"/>
      <c r="D123" s="22" t="s">
        <v>400</v>
      </c>
      <c r="E123" s="21">
        <v>8</v>
      </c>
      <c r="F123" s="173">
        <f t="shared" si="26"/>
        <v>17.777777777777779</v>
      </c>
      <c r="G123" s="22" t="s">
        <v>1083</v>
      </c>
      <c r="H123" s="21">
        <v>2</v>
      </c>
      <c r="I123" s="173">
        <f t="shared" si="24"/>
        <v>3.9215686274509802</v>
      </c>
      <c r="J123" s="22" t="s">
        <v>2517</v>
      </c>
      <c r="K123" s="21">
        <v>0</v>
      </c>
      <c r="L123" s="21">
        <f>K123/K127*100</f>
        <v>0</v>
      </c>
    </row>
    <row r="124" spans="1:12" ht="15" thickTop="1" thickBot="1" x14ac:dyDescent="0.3">
      <c r="A124" s="14" t="s">
        <v>1722</v>
      </c>
      <c r="B124" s="14" t="s">
        <v>1721</v>
      </c>
      <c r="C124" s="14" t="s">
        <v>1723</v>
      </c>
      <c r="D124" s="22" t="s">
        <v>432</v>
      </c>
      <c r="E124" s="21">
        <v>4</v>
      </c>
      <c r="F124" s="173">
        <f t="shared" si="26"/>
        <v>8.8888888888888893</v>
      </c>
      <c r="G124" s="22" t="s">
        <v>1088</v>
      </c>
      <c r="H124" s="21">
        <v>1</v>
      </c>
      <c r="I124" s="173">
        <f t="shared" si="24"/>
        <v>1.9607843137254901</v>
      </c>
      <c r="J124" s="22" t="s">
        <v>2263</v>
      </c>
      <c r="K124" s="21">
        <v>0</v>
      </c>
      <c r="L124" s="21">
        <f>K124/K127*100</f>
        <v>0</v>
      </c>
    </row>
    <row r="125" spans="1:12" ht="15" thickTop="1" thickBot="1" x14ac:dyDescent="0.3">
      <c r="A125" s="21" t="s">
        <v>34</v>
      </c>
      <c r="B125" s="21">
        <v>5</v>
      </c>
      <c r="C125" s="173">
        <f>B125/52*100</f>
        <v>9.6153846153846168</v>
      </c>
      <c r="D125" s="22" t="s">
        <v>793</v>
      </c>
      <c r="E125" s="21">
        <v>1</v>
      </c>
      <c r="F125" s="173">
        <f t="shared" si="26"/>
        <v>2.2222222222222223</v>
      </c>
      <c r="G125" s="22" t="s">
        <v>766</v>
      </c>
      <c r="H125" s="21">
        <v>1</v>
      </c>
      <c r="I125" s="173">
        <f t="shared" si="24"/>
        <v>1.9607843137254901</v>
      </c>
      <c r="J125" s="22" t="s">
        <v>2518</v>
      </c>
      <c r="K125" s="21">
        <v>14</v>
      </c>
      <c r="L125" s="21">
        <f>K125/K127*100</f>
        <v>28.000000000000004</v>
      </c>
    </row>
    <row r="126" spans="1:12" ht="28.5" thickTop="1" thickBot="1" x14ac:dyDescent="0.3">
      <c r="A126" s="21" t="s">
        <v>1726</v>
      </c>
      <c r="B126" s="21">
        <v>3</v>
      </c>
      <c r="C126" s="173">
        <f t="shared" ref="C126:C135" si="27">B126/52*100</f>
        <v>5.7692307692307692</v>
      </c>
      <c r="D126" s="22" t="s">
        <v>807</v>
      </c>
      <c r="E126" s="21">
        <v>1</v>
      </c>
      <c r="F126" s="173">
        <f t="shared" si="26"/>
        <v>2.2222222222222223</v>
      </c>
      <c r="G126" s="22" t="s">
        <v>1097</v>
      </c>
      <c r="H126" s="21">
        <v>1</v>
      </c>
      <c r="I126" s="173">
        <f t="shared" si="24"/>
        <v>1.9607843137254901</v>
      </c>
      <c r="J126" s="23" t="s">
        <v>958</v>
      </c>
      <c r="K126" s="21">
        <v>36</v>
      </c>
      <c r="L126" s="21">
        <f>K126/K127*100</f>
        <v>72</v>
      </c>
    </row>
    <row r="127" spans="1:12" ht="15" thickTop="1" thickBot="1" x14ac:dyDescent="0.3">
      <c r="A127" s="21" t="s">
        <v>202</v>
      </c>
      <c r="B127" s="21">
        <v>1</v>
      </c>
      <c r="C127" s="173">
        <f t="shared" si="27"/>
        <v>1.9230769230769231</v>
      </c>
      <c r="D127" s="22" t="s">
        <v>111</v>
      </c>
      <c r="E127" s="21">
        <v>3</v>
      </c>
      <c r="F127" s="173">
        <f t="shared" si="26"/>
        <v>6.666666666666667</v>
      </c>
      <c r="G127" s="22" t="s">
        <v>1104</v>
      </c>
      <c r="H127" s="21">
        <v>1</v>
      </c>
      <c r="I127" s="173">
        <f t="shared" si="24"/>
        <v>1.9607843137254901</v>
      </c>
      <c r="J127" s="22" t="s">
        <v>1904</v>
      </c>
      <c r="K127" s="21">
        <f>SUM(K121:K126)</f>
        <v>50</v>
      </c>
      <c r="L127" s="21">
        <f>SUM(L121:L126)</f>
        <v>100</v>
      </c>
    </row>
    <row r="128" spans="1:12" ht="15" thickTop="1" thickBot="1" x14ac:dyDescent="0.3">
      <c r="A128" s="21" t="s">
        <v>648</v>
      </c>
      <c r="B128" s="21">
        <v>1</v>
      </c>
      <c r="C128" s="173">
        <f t="shared" si="27"/>
        <v>1.9230769230769231</v>
      </c>
      <c r="D128" s="22" t="s">
        <v>826</v>
      </c>
      <c r="E128" s="21">
        <v>1</v>
      </c>
      <c r="F128" s="173">
        <f t="shared" si="26"/>
        <v>2.2222222222222223</v>
      </c>
      <c r="G128" s="22" t="s">
        <v>909</v>
      </c>
      <c r="H128" s="21">
        <v>2</v>
      </c>
      <c r="I128" s="173">
        <f t="shared" si="24"/>
        <v>3.9215686274509802</v>
      </c>
      <c r="J128" s="147" t="s">
        <v>2519</v>
      </c>
      <c r="K128" s="147"/>
      <c r="L128" s="147"/>
    </row>
    <row r="129" spans="1:12" ht="42" thickTop="1" thickBot="1" x14ac:dyDescent="0.3">
      <c r="A129" s="21" t="s">
        <v>55</v>
      </c>
      <c r="B129" s="21">
        <v>6</v>
      </c>
      <c r="C129" s="173">
        <f t="shared" si="27"/>
        <v>11.538461538461538</v>
      </c>
      <c r="D129" s="22" t="s">
        <v>831</v>
      </c>
      <c r="E129" s="21">
        <v>1</v>
      </c>
      <c r="F129" s="173">
        <f t="shared" si="26"/>
        <v>2.2222222222222223</v>
      </c>
      <c r="G129" s="22" t="s">
        <v>1124</v>
      </c>
      <c r="H129" s="21">
        <v>1</v>
      </c>
      <c r="I129" s="173">
        <f t="shared" si="24"/>
        <v>1.9607843137254901</v>
      </c>
      <c r="J129" s="19" t="s">
        <v>1909</v>
      </c>
      <c r="K129" s="19" t="s">
        <v>1910</v>
      </c>
      <c r="L129" s="20" t="s">
        <v>1911</v>
      </c>
    </row>
    <row r="130" spans="1:12" ht="15" thickTop="1" thickBot="1" x14ac:dyDescent="0.3">
      <c r="A130" s="21" t="s">
        <v>49</v>
      </c>
      <c r="B130" s="21">
        <v>2</v>
      </c>
      <c r="C130" s="173">
        <f t="shared" si="27"/>
        <v>3.8461538461538463</v>
      </c>
      <c r="D130" s="22" t="s">
        <v>844</v>
      </c>
      <c r="E130" s="21">
        <v>2</v>
      </c>
      <c r="F130" s="173">
        <f t="shared" si="26"/>
        <v>4.4444444444444446</v>
      </c>
      <c r="G130" s="22" t="s">
        <v>1104</v>
      </c>
      <c r="H130" s="21">
        <v>1</v>
      </c>
      <c r="I130" s="173">
        <f t="shared" si="24"/>
        <v>1.9607843137254901</v>
      </c>
      <c r="J130" s="22" t="s">
        <v>2516</v>
      </c>
      <c r="K130" s="21">
        <v>0</v>
      </c>
      <c r="L130" s="21">
        <f>K130/K136*100</f>
        <v>0</v>
      </c>
    </row>
    <row r="131" spans="1:12" ht="15" thickTop="1" thickBot="1" x14ac:dyDescent="0.3">
      <c r="A131" s="21" t="s">
        <v>85</v>
      </c>
      <c r="B131" s="21">
        <v>2</v>
      </c>
      <c r="C131" s="173">
        <f t="shared" si="27"/>
        <v>3.8461538461538463</v>
      </c>
      <c r="D131" s="22" t="s">
        <v>856</v>
      </c>
      <c r="E131" s="21">
        <v>1</v>
      </c>
      <c r="F131" s="173">
        <f t="shared" si="26"/>
        <v>2.2222222222222223</v>
      </c>
      <c r="G131" s="22" t="s">
        <v>1904</v>
      </c>
      <c r="H131" s="21">
        <f>SUM(H109:H130)</f>
        <v>51</v>
      </c>
      <c r="I131" s="21">
        <f>SUM(I109:I130)</f>
        <v>99.999999999999943</v>
      </c>
      <c r="J131" s="21" t="s">
        <v>2399</v>
      </c>
      <c r="K131" s="21">
        <v>0</v>
      </c>
      <c r="L131" s="21">
        <f>K131/K136*100</f>
        <v>0</v>
      </c>
    </row>
    <row r="132" spans="1:12" ht="15" thickTop="1" thickBot="1" x14ac:dyDescent="0.3">
      <c r="A132" s="21" t="s">
        <v>133</v>
      </c>
      <c r="B132" s="21">
        <v>1</v>
      </c>
      <c r="C132" s="173">
        <f t="shared" si="27"/>
        <v>1.9230769230769231</v>
      </c>
      <c r="D132" s="22" t="s">
        <v>860</v>
      </c>
      <c r="E132" s="21">
        <v>1</v>
      </c>
      <c r="F132" s="173">
        <f t="shared" si="26"/>
        <v>2.2222222222222223</v>
      </c>
      <c r="G132" s="145" t="s">
        <v>1922</v>
      </c>
      <c r="H132" s="145"/>
      <c r="I132" s="145"/>
      <c r="J132" s="22" t="s">
        <v>2517</v>
      </c>
      <c r="K132" s="21">
        <v>3</v>
      </c>
      <c r="L132" s="21">
        <f>K132/K136*100</f>
        <v>3.125</v>
      </c>
    </row>
    <row r="133" spans="1:12" ht="55.5" thickTop="1" thickBot="1" x14ac:dyDescent="0.3">
      <c r="A133" s="21" t="s">
        <v>1381</v>
      </c>
      <c r="B133" s="21">
        <v>29</v>
      </c>
      <c r="C133" s="173">
        <f t="shared" si="27"/>
        <v>55.769230769230774</v>
      </c>
      <c r="D133" s="22" t="s">
        <v>865</v>
      </c>
      <c r="E133" s="21">
        <v>1</v>
      </c>
      <c r="F133" s="173">
        <f t="shared" si="26"/>
        <v>2.2222222222222223</v>
      </c>
      <c r="G133" s="17" t="s">
        <v>1909</v>
      </c>
      <c r="H133" s="17" t="s">
        <v>1910</v>
      </c>
      <c r="I133" s="18" t="s">
        <v>1911</v>
      </c>
      <c r="J133" s="22" t="s">
        <v>2263</v>
      </c>
      <c r="K133" s="21">
        <v>36</v>
      </c>
      <c r="L133" s="21">
        <f>K133/K136*100</f>
        <v>37.5</v>
      </c>
    </row>
    <row r="134" spans="1:12" ht="15" thickTop="1" thickBot="1" x14ac:dyDescent="0.3">
      <c r="A134" s="21" t="s">
        <v>1243</v>
      </c>
      <c r="B134" s="21">
        <v>3</v>
      </c>
      <c r="C134" s="173">
        <f t="shared" si="27"/>
        <v>5.7692307692307692</v>
      </c>
      <c r="D134" s="22" t="s">
        <v>872</v>
      </c>
      <c r="E134" s="21">
        <v>1</v>
      </c>
      <c r="F134" s="173">
        <f t="shared" si="26"/>
        <v>2.2222222222222223</v>
      </c>
      <c r="G134" s="22" t="s">
        <v>27</v>
      </c>
      <c r="H134" s="21">
        <v>2</v>
      </c>
      <c r="I134" s="173">
        <f>H134/36*100</f>
        <v>5.5555555555555554</v>
      </c>
      <c r="J134" s="22" t="s">
        <v>2518</v>
      </c>
      <c r="K134" s="21">
        <v>20</v>
      </c>
      <c r="L134" s="173">
        <f>K134/K136*100</f>
        <v>20.833333333333336</v>
      </c>
    </row>
    <row r="135" spans="1:12" ht="28.5" thickTop="1" thickBot="1" x14ac:dyDescent="0.3">
      <c r="A135" s="21" t="s">
        <v>1274</v>
      </c>
      <c r="B135" s="21">
        <v>1</v>
      </c>
      <c r="C135" s="173">
        <f t="shared" si="27"/>
        <v>1.9230769230769231</v>
      </c>
      <c r="D135" s="22" t="s">
        <v>878</v>
      </c>
      <c r="E135" s="21">
        <v>2</v>
      </c>
      <c r="F135" s="173">
        <f t="shared" si="26"/>
        <v>4.4444444444444446</v>
      </c>
      <c r="G135" s="22" t="s">
        <v>435</v>
      </c>
      <c r="H135" s="21">
        <v>2</v>
      </c>
      <c r="I135" s="173">
        <f t="shared" ref="I135:I148" si="28">H135/36*100</f>
        <v>5.5555555555555554</v>
      </c>
      <c r="J135" s="23" t="s">
        <v>958</v>
      </c>
      <c r="K135" s="21">
        <v>37</v>
      </c>
      <c r="L135" s="173">
        <f>K135/K136*100</f>
        <v>38.541666666666671</v>
      </c>
    </row>
    <row r="136" spans="1:12" ht="15" thickTop="1" thickBot="1" x14ac:dyDescent="0.3">
      <c r="A136" s="21" t="s">
        <v>1724</v>
      </c>
      <c r="B136" s="21">
        <f>SUM(B125:B135)</f>
        <v>54</v>
      </c>
      <c r="C136" s="173">
        <f>SUM(C125:C135)</f>
        <v>103.84615384615385</v>
      </c>
      <c r="D136" s="22" t="s">
        <v>883</v>
      </c>
      <c r="E136" s="21">
        <v>1</v>
      </c>
      <c r="F136" s="173">
        <f t="shared" si="26"/>
        <v>2.2222222222222223</v>
      </c>
      <c r="G136" s="22" t="s">
        <v>21</v>
      </c>
      <c r="H136" s="21">
        <v>8</v>
      </c>
      <c r="I136" s="173">
        <f t="shared" si="28"/>
        <v>22.222222222222221</v>
      </c>
      <c r="J136" s="22" t="s">
        <v>1904</v>
      </c>
      <c r="K136" s="21">
        <f>SUM(K130:K135)</f>
        <v>96</v>
      </c>
      <c r="L136" s="21">
        <f>SUM(L130:L135)</f>
        <v>100</v>
      </c>
    </row>
    <row r="137" spans="1:12" ht="15" thickTop="1" thickBot="1" x14ac:dyDescent="0.3">
      <c r="A137" s="143" t="s">
        <v>1899</v>
      </c>
      <c r="B137" s="143"/>
      <c r="C137" s="143"/>
      <c r="D137" s="22" t="s">
        <v>419</v>
      </c>
      <c r="E137" s="21">
        <v>1</v>
      </c>
      <c r="F137" s="173">
        <f t="shared" si="26"/>
        <v>2.2222222222222223</v>
      </c>
      <c r="G137" s="22" t="s">
        <v>617</v>
      </c>
      <c r="H137" s="21">
        <v>4</v>
      </c>
      <c r="I137" s="173">
        <f t="shared" si="28"/>
        <v>11.111111111111111</v>
      </c>
      <c r="J137" s="147" t="s">
        <v>2520</v>
      </c>
      <c r="K137" s="147"/>
      <c r="L137" s="147"/>
    </row>
    <row r="138" spans="1:12" ht="42" thickTop="1" thickBot="1" x14ac:dyDescent="0.3">
      <c r="A138" s="14" t="s">
        <v>1722</v>
      </c>
      <c r="B138" s="14" t="s">
        <v>1721</v>
      </c>
      <c r="C138" s="14" t="s">
        <v>1723</v>
      </c>
      <c r="D138" s="22" t="s">
        <v>196</v>
      </c>
      <c r="E138" s="21">
        <v>1</v>
      </c>
      <c r="F138" s="173">
        <f t="shared" si="26"/>
        <v>2.2222222222222223</v>
      </c>
      <c r="G138" s="22" t="s">
        <v>146</v>
      </c>
      <c r="H138" s="21">
        <v>2</v>
      </c>
      <c r="I138" s="173">
        <f t="shared" si="28"/>
        <v>5.5555555555555554</v>
      </c>
      <c r="J138" s="19" t="s">
        <v>1909</v>
      </c>
      <c r="K138" s="19" t="s">
        <v>1910</v>
      </c>
      <c r="L138" s="20" t="s">
        <v>1911</v>
      </c>
    </row>
    <row r="139" spans="1:12" ht="15" thickTop="1" thickBot="1" x14ac:dyDescent="0.3">
      <c r="A139" s="21" t="s">
        <v>1102</v>
      </c>
      <c r="B139" s="21">
        <v>1</v>
      </c>
      <c r="C139" s="21">
        <f>B139/50*100</f>
        <v>2</v>
      </c>
      <c r="D139" s="22" t="s">
        <v>897</v>
      </c>
      <c r="E139" s="21">
        <v>1</v>
      </c>
      <c r="F139" s="173">
        <f t="shared" si="26"/>
        <v>2.2222222222222223</v>
      </c>
      <c r="G139" s="22" t="s">
        <v>414</v>
      </c>
      <c r="H139" s="21">
        <v>8</v>
      </c>
      <c r="I139" s="173">
        <f t="shared" si="28"/>
        <v>22.222222222222221</v>
      </c>
      <c r="J139" s="22" t="s">
        <v>2516</v>
      </c>
      <c r="K139" s="21">
        <v>0</v>
      </c>
      <c r="L139" s="21">
        <f>K139/K145*100</f>
        <v>0</v>
      </c>
    </row>
    <row r="140" spans="1:12" ht="15" thickTop="1" thickBot="1" x14ac:dyDescent="0.3">
      <c r="A140" s="21" t="s">
        <v>34</v>
      </c>
      <c r="B140" s="21">
        <v>6</v>
      </c>
      <c r="C140" s="21">
        <f t="shared" ref="C140:C151" si="29">B140/50*100</f>
        <v>12</v>
      </c>
      <c r="D140" s="22" t="s">
        <v>220</v>
      </c>
      <c r="E140" s="21">
        <v>2</v>
      </c>
      <c r="F140" s="173">
        <f t="shared" si="26"/>
        <v>4.4444444444444446</v>
      </c>
      <c r="G140" s="22" t="s">
        <v>1192</v>
      </c>
      <c r="H140" s="21">
        <v>1</v>
      </c>
      <c r="I140" s="173">
        <f t="shared" si="28"/>
        <v>2.7777777777777777</v>
      </c>
      <c r="J140" s="21" t="s">
        <v>2399</v>
      </c>
      <c r="K140" s="21">
        <v>0</v>
      </c>
      <c r="L140" s="21">
        <f>K140/K145*100</f>
        <v>0</v>
      </c>
    </row>
    <row r="141" spans="1:12" ht="15" thickTop="1" thickBot="1" x14ac:dyDescent="0.3">
      <c r="A141" s="21" t="s">
        <v>1726</v>
      </c>
      <c r="B141" s="21">
        <v>2</v>
      </c>
      <c r="C141" s="21">
        <f t="shared" si="29"/>
        <v>4</v>
      </c>
      <c r="D141" s="22" t="s">
        <v>216</v>
      </c>
      <c r="E141" s="21">
        <v>1</v>
      </c>
      <c r="F141" s="173">
        <f t="shared" si="26"/>
        <v>2.2222222222222223</v>
      </c>
      <c r="G141" s="22" t="s">
        <v>1194</v>
      </c>
      <c r="H141" s="21">
        <v>1</v>
      </c>
      <c r="I141" s="173">
        <f t="shared" si="28"/>
        <v>2.7777777777777777</v>
      </c>
      <c r="J141" s="22" t="s">
        <v>2517</v>
      </c>
      <c r="K141" s="21">
        <v>3</v>
      </c>
      <c r="L141" s="173">
        <f>K141/K145*100</f>
        <v>4.4117647058823533</v>
      </c>
    </row>
    <row r="142" spans="1:12" ht="15" thickTop="1" thickBot="1" x14ac:dyDescent="0.3">
      <c r="A142" s="21" t="s">
        <v>1378</v>
      </c>
      <c r="B142" s="21">
        <v>2</v>
      </c>
      <c r="C142" s="21">
        <f t="shared" si="29"/>
        <v>4</v>
      </c>
      <c r="D142" s="22" t="s">
        <v>914</v>
      </c>
      <c r="E142" s="21">
        <v>1</v>
      </c>
      <c r="F142" s="173">
        <f t="shared" si="26"/>
        <v>2.2222222222222223</v>
      </c>
      <c r="G142" s="22" t="s">
        <v>957</v>
      </c>
      <c r="H142" s="21">
        <v>2</v>
      </c>
      <c r="I142" s="173">
        <f t="shared" si="28"/>
        <v>5.5555555555555554</v>
      </c>
      <c r="J142" s="22" t="s">
        <v>2263</v>
      </c>
      <c r="K142" s="21">
        <v>0</v>
      </c>
      <c r="L142" s="21">
        <f>K142/K145*100</f>
        <v>0</v>
      </c>
    </row>
    <row r="143" spans="1:12" ht="15" thickTop="1" thickBot="1" x14ac:dyDescent="0.3">
      <c r="A143" s="21" t="s">
        <v>202</v>
      </c>
      <c r="B143" s="21">
        <v>1</v>
      </c>
      <c r="C143" s="21">
        <f t="shared" si="29"/>
        <v>2</v>
      </c>
      <c r="D143" s="22" t="s">
        <v>918</v>
      </c>
      <c r="E143" s="21">
        <v>1</v>
      </c>
      <c r="F143" s="173">
        <f t="shared" si="26"/>
        <v>2.2222222222222223</v>
      </c>
      <c r="G143" s="22" t="s">
        <v>931</v>
      </c>
      <c r="H143" s="21">
        <v>1</v>
      </c>
      <c r="I143" s="173">
        <f t="shared" si="28"/>
        <v>2.7777777777777777</v>
      </c>
      <c r="J143" s="22" t="s">
        <v>2518</v>
      </c>
      <c r="K143" s="21">
        <v>18</v>
      </c>
      <c r="L143" s="173">
        <f>K143/K145*100</f>
        <v>26.47058823529412</v>
      </c>
    </row>
    <row r="144" spans="1:12" ht="28.5" thickTop="1" thickBot="1" x14ac:dyDescent="0.3">
      <c r="A144" s="21" t="s">
        <v>55</v>
      </c>
      <c r="B144" s="21">
        <v>3</v>
      </c>
      <c r="C144" s="21">
        <f t="shared" si="29"/>
        <v>6</v>
      </c>
      <c r="D144" s="22" t="s">
        <v>924</v>
      </c>
      <c r="E144" s="21">
        <v>1</v>
      </c>
      <c r="F144" s="173">
        <f t="shared" si="26"/>
        <v>2.2222222222222223</v>
      </c>
      <c r="G144" s="22" t="s">
        <v>1208</v>
      </c>
      <c r="H144" s="21">
        <v>1</v>
      </c>
      <c r="I144" s="173">
        <f t="shared" si="28"/>
        <v>2.7777777777777777</v>
      </c>
      <c r="J144" s="23" t="s">
        <v>958</v>
      </c>
      <c r="K144" s="21">
        <v>47</v>
      </c>
      <c r="L144" s="173">
        <f>K144/K145*100</f>
        <v>69.117647058823522</v>
      </c>
    </row>
    <row r="145" spans="1:12" ht="15" thickTop="1" thickBot="1" x14ac:dyDescent="0.3">
      <c r="A145" s="21" t="s">
        <v>49</v>
      </c>
      <c r="B145" s="21">
        <v>2</v>
      </c>
      <c r="C145" s="21">
        <f t="shared" si="29"/>
        <v>4</v>
      </c>
      <c r="D145" s="22" t="s">
        <v>930</v>
      </c>
      <c r="E145" s="21">
        <v>1</v>
      </c>
      <c r="F145" s="173">
        <f t="shared" si="26"/>
        <v>2.2222222222222223</v>
      </c>
      <c r="G145" s="22" t="s">
        <v>1212</v>
      </c>
      <c r="H145" s="21">
        <v>1</v>
      </c>
      <c r="I145" s="173">
        <f t="shared" si="28"/>
        <v>2.7777777777777777</v>
      </c>
      <c r="J145" s="22" t="s">
        <v>1904</v>
      </c>
      <c r="K145" s="21">
        <f>SUM(K139:K144)</f>
        <v>68</v>
      </c>
      <c r="L145" s="21">
        <f>SUM(L139:L144)</f>
        <v>100</v>
      </c>
    </row>
    <row r="146" spans="1:12" ht="15" thickTop="1" thickBot="1" x14ac:dyDescent="0.3">
      <c r="A146" s="21" t="s">
        <v>85</v>
      </c>
      <c r="B146" s="21">
        <v>3</v>
      </c>
      <c r="C146" s="21">
        <f t="shared" si="29"/>
        <v>6</v>
      </c>
      <c r="D146" s="22" t="s">
        <v>935</v>
      </c>
      <c r="E146" s="21">
        <v>1</v>
      </c>
      <c r="F146" s="173">
        <f t="shared" si="26"/>
        <v>2.2222222222222223</v>
      </c>
      <c r="G146" s="22" t="s">
        <v>866</v>
      </c>
      <c r="H146" s="21">
        <v>1</v>
      </c>
      <c r="I146" s="173">
        <f t="shared" si="28"/>
        <v>2.7777777777777777</v>
      </c>
    </row>
    <row r="147" spans="1:12" ht="15" thickTop="1" thickBot="1" x14ac:dyDescent="0.3">
      <c r="A147" s="21" t="s">
        <v>1385</v>
      </c>
      <c r="B147" s="21">
        <v>1</v>
      </c>
      <c r="C147" s="21">
        <f t="shared" si="29"/>
        <v>2</v>
      </c>
      <c r="D147" s="22" t="s">
        <v>943</v>
      </c>
      <c r="E147" s="21">
        <v>1</v>
      </c>
      <c r="F147" s="173">
        <f t="shared" si="26"/>
        <v>2.2222222222222223</v>
      </c>
      <c r="G147" s="22" t="s">
        <v>1220</v>
      </c>
      <c r="H147" s="21">
        <v>1</v>
      </c>
      <c r="I147" s="173">
        <f t="shared" si="28"/>
        <v>2.7777777777777777</v>
      </c>
    </row>
    <row r="148" spans="1:12" ht="15" thickTop="1" thickBot="1" x14ac:dyDescent="0.3">
      <c r="A148" s="21" t="s">
        <v>1392</v>
      </c>
      <c r="B148" s="21">
        <v>2</v>
      </c>
      <c r="C148" s="21">
        <f t="shared" si="29"/>
        <v>4</v>
      </c>
      <c r="D148" s="22" t="s">
        <v>947</v>
      </c>
      <c r="E148" s="21">
        <v>1</v>
      </c>
      <c r="F148" s="173">
        <f t="shared" si="26"/>
        <v>2.2222222222222223</v>
      </c>
      <c r="G148" s="22" t="s">
        <v>373</v>
      </c>
      <c r="H148" s="21">
        <v>1</v>
      </c>
      <c r="I148" s="173">
        <f t="shared" si="28"/>
        <v>2.7777777777777777</v>
      </c>
    </row>
    <row r="149" spans="1:12" ht="15" thickTop="1" thickBot="1" x14ac:dyDescent="0.3">
      <c r="A149" s="21" t="s">
        <v>1381</v>
      </c>
      <c r="B149" s="21">
        <v>25</v>
      </c>
      <c r="C149" s="21">
        <f t="shared" si="29"/>
        <v>50</v>
      </c>
      <c r="D149" s="22" t="s">
        <v>425</v>
      </c>
      <c r="E149" s="21">
        <v>1</v>
      </c>
      <c r="F149" s="173">
        <f t="shared" si="26"/>
        <v>2.2222222222222223</v>
      </c>
      <c r="G149" s="22" t="s">
        <v>1904</v>
      </c>
      <c r="H149" s="21">
        <f>SUM(H134:H148)</f>
        <v>36</v>
      </c>
      <c r="I149" s="21">
        <f>SUM(I134:I148)</f>
        <v>99.999999999999957</v>
      </c>
    </row>
    <row r="150" spans="1:12" ht="15" thickTop="1" thickBot="1" x14ac:dyDescent="0.3">
      <c r="A150" s="21" t="s">
        <v>1432</v>
      </c>
      <c r="B150" s="21">
        <v>1</v>
      </c>
      <c r="C150" s="21">
        <f t="shared" si="29"/>
        <v>2</v>
      </c>
      <c r="D150" s="22" t="s">
        <v>952</v>
      </c>
      <c r="E150" s="21">
        <v>1</v>
      </c>
      <c r="F150" s="173">
        <f t="shared" si="26"/>
        <v>2.2222222222222223</v>
      </c>
      <c r="G150" s="145" t="s">
        <v>1898</v>
      </c>
      <c r="H150" s="145"/>
      <c r="I150" s="145"/>
    </row>
    <row r="151" spans="1:12" ht="55.5" thickTop="1" thickBot="1" x14ac:dyDescent="0.3">
      <c r="A151" s="21" t="s">
        <v>1243</v>
      </c>
      <c r="B151" s="21">
        <v>1</v>
      </c>
      <c r="C151" s="21">
        <f t="shared" si="29"/>
        <v>2</v>
      </c>
      <c r="D151" s="22" t="s">
        <v>1904</v>
      </c>
      <c r="E151" s="21">
        <f>SUM(E121:E150)</f>
        <v>45</v>
      </c>
      <c r="F151" s="21">
        <f>SUM(F121:F150)</f>
        <v>100.00000000000009</v>
      </c>
      <c r="G151" s="17" t="s">
        <v>1909</v>
      </c>
      <c r="H151" s="17" t="s">
        <v>1910</v>
      </c>
      <c r="I151" s="18" t="s">
        <v>1911</v>
      </c>
    </row>
    <row r="152" spans="1:12" ht="15" thickTop="1" thickBot="1" x14ac:dyDescent="0.3">
      <c r="A152" s="21" t="s">
        <v>1724</v>
      </c>
      <c r="B152" s="21">
        <f>SUM(B139:B151)</f>
        <v>50</v>
      </c>
      <c r="C152" s="21">
        <f>SUM(C139:C151)</f>
        <v>100</v>
      </c>
      <c r="D152" s="144" t="s">
        <v>1921</v>
      </c>
      <c r="E152" s="144"/>
      <c r="F152" s="144"/>
      <c r="G152" s="22" t="s">
        <v>1245</v>
      </c>
      <c r="H152" s="21">
        <v>4</v>
      </c>
      <c r="I152" s="173">
        <f>H152/54*100</f>
        <v>7.4074074074074066</v>
      </c>
    </row>
    <row r="153" spans="1:12" ht="28.5" thickTop="1" thickBot="1" x14ac:dyDescent="0.3">
      <c r="A153" s="143" t="s">
        <v>1901</v>
      </c>
      <c r="B153" s="143"/>
      <c r="C153" s="143"/>
      <c r="D153" s="15" t="s">
        <v>1909</v>
      </c>
      <c r="E153" s="15" t="s">
        <v>1910</v>
      </c>
      <c r="F153" s="16" t="s">
        <v>1911</v>
      </c>
      <c r="G153" s="22" t="s">
        <v>1251</v>
      </c>
      <c r="H153" s="21">
        <v>2</v>
      </c>
      <c r="I153" s="173">
        <f t="shared" ref="I153:I167" si="30">H153/54*100</f>
        <v>3.7037037037037033</v>
      </c>
    </row>
    <row r="154" spans="1:12" ht="28.5" thickTop="1" thickBot="1" x14ac:dyDescent="0.3">
      <c r="A154" s="14" t="s">
        <v>1722</v>
      </c>
      <c r="B154" s="24" t="s">
        <v>1721</v>
      </c>
      <c r="C154" s="14" t="s">
        <v>1902</v>
      </c>
      <c r="D154" s="22" t="s">
        <v>956</v>
      </c>
      <c r="E154" s="21">
        <v>1</v>
      </c>
      <c r="F154" s="173">
        <f>E154/51*100</f>
        <v>1.9607843137254901</v>
      </c>
      <c r="G154" s="22" t="s">
        <v>1257</v>
      </c>
      <c r="H154" s="21">
        <v>1</v>
      </c>
      <c r="I154" s="173">
        <f t="shared" si="30"/>
        <v>1.8518518518518516</v>
      </c>
    </row>
    <row r="155" spans="1:12" ht="15" thickTop="1" thickBot="1" x14ac:dyDescent="0.3">
      <c r="A155" s="21" t="s">
        <v>354</v>
      </c>
      <c r="B155" s="21">
        <v>7</v>
      </c>
      <c r="C155" s="173">
        <f>B155/B166*100</f>
        <v>7.291666666666667</v>
      </c>
      <c r="D155" s="22" t="s">
        <v>111</v>
      </c>
      <c r="E155" s="21">
        <v>5</v>
      </c>
      <c r="F155" s="173">
        <f t="shared" ref="F155:F180" si="31">E155/51*100</f>
        <v>9.8039215686274517</v>
      </c>
      <c r="G155" s="22" t="s">
        <v>617</v>
      </c>
      <c r="H155" s="21">
        <v>3</v>
      </c>
      <c r="I155" s="173">
        <f t="shared" si="30"/>
        <v>5.5555555555555554</v>
      </c>
    </row>
    <row r="156" spans="1:12" ht="15" thickTop="1" thickBot="1" x14ac:dyDescent="0.3">
      <c r="A156" s="21" t="s">
        <v>34</v>
      </c>
      <c r="B156" s="21">
        <v>6</v>
      </c>
      <c r="C156" s="173">
        <f>B156/B166*100</f>
        <v>6.25</v>
      </c>
      <c r="D156" s="22" t="s">
        <v>400</v>
      </c>
      <c r="E156" s="21">
        <v>11</v>
      </c>
      <c r="F156" s="173">
        <f t="shared" si="31"/>
        <v>21.568627450980394</v>
      </c>
      <c r="G156" s="22" t="s">
        <v>21</v>
      </c>
      <c r="H156" s="21">
        <v>12</v>
      </c>
      <c r="I156" s="173">
        <f t="shared" si="30"/>
        <v>22.222222222222221</v>
      </c>
    </row>
    <row r="157" spans="1:12" ht="15" thickTop="1" thickBot="1" x14ac:dyDescent="0.3">
      <c r="A157" s="21" t="s">
        <v>1243</v>
      </c>
      <c r="B157" s="21">
        <v>4</v>
      </c>
      <c r="C157" s="173">
        <f>B157/B166*100</f>
        <v>4.1666666666666661</v>
      </c>
      <c r="D157" s="22" t="s">
        <v>203</v>
      </c>
      <c r="E157" s="21">
        <v>1</v>
      </c>
      <c r="F157" s="173">
        <f t="shared" si="31"/>
        <v>1.9607843137254901</v>
      </c>
      <c r="G157" s="22" t="s">
        <v>1349</v>
      </c>
      <c r="H157" s="21">
        <v>2</v>
      </c>
      <c r="I157" s="173">
        <f t="shared" si="30"/>
        <v>3.7037037037037033</v>
      </c>
    </row>
    <row r="158" spans="1:12" ht="15" thickTop="1" thickBot="1" x14ac:dyDescent="0.3">
      <c r="A158" s="21" t="s">
        <v>202</v>
      </c>
      <c r="B158" s="21">
        <v>5</v>
      </c>
      <c r="C158" s="173">
        <f>B158/B166*100</f>
        <v>5.2083333333333339</v>
      </c>
      <c r="D158" s="22" t="s">
        <v>826</v>
      </c>
      <c r="E158" s="21">
        <v>4</v>
      </c>
      <c r="F158" s="173">
        <f t="shared" si="31"/>
        <v>7.8431372549019605</v>
      </c>
      <c r="G158" s="22" t="s">
        <v>743</v>
      </c>
      <c r="H158" s="21">
        <v>5</v>
      </c>
      <c r="I158" s="173">
        <f t="shared" si="30"/>
        <v>9.2592592592592595</v>
      </c>
    </row>
    <row r="159" spans="1:12" ht="15" thickTop="1" thickBot="1" x14ac:dyDescent="0.3">
      <c r="A159" s="21" t="s">
        <v>1525</v>
      </c>
      <c r="B159" s="21">
        <v>1</v>
      </c>
      <c r="C159" s="173">
        <f>B159/B166*100</f>
        <v>1.0416666666666665</v>
      </c>
      <c r="D159" s="22" t="s">
        <v>349</v>
      </c>
      <c r="E159" s="21">
        <v>1</v>
      </c>
      <c r="F159" s="173">
        <f t="shared" si="31"/>
        <v>1.9607843137254901</v>
      </c>
      <c r="G159" s="22" t="s">
        <v>27</v>
      </c>
      <c r="H159" s="21">
        <v>5</v>
      </c>
      <c r="I159" s="173">
        <f t="shared" si="30"/>
        <v>9.2592592592592595</v>
      </c>
    </row>
    <row r="160" spans="1:12" ht="15" thickTop="1" thickBot="1" x14ac:dyDescent="0.3">
      <c r="A160" s="21" t="s">
        <v>648</v>
      </c>
      <c r="B160" s="21">
        <v>1</v>
      </c>
      <c r="C160" s="173">
        <f>B160/B166*100</f>
        <v>1.0416666666666665</v>
      </c>
      <c r="D160" s="22" t="s">
        <v>653</v>
      </c>
      <c r="E160" s="21">
        <v>4</v>
      </c>
      <c r="F160" s="173">
        <f t="shared" si="31"/>
        <v>7.8431372549019605</v>
      </c>
      <c r="G160" s="22" t="s">
        <v>435</v>
      </c>
      <c r="H160" s="21">
        <v>2</v>
      </c>
      <c r="I160" s="173">
        <f t="shared" si="30"/>
        <v>3.7037037037037033</v>
      </c>
    </row>
    <row r="161" spans="1:9" ht="15" thickTop="1" thickBot="1" x14ac:dyDescent="0.3">
      <c r="A161" s="21" t="s">
        <v>1381</v>
      </c>
      <c r="B161" s="21">
        <v>24</v>
      </c>
      <c r="C161" s="173">
        <f>B161/B166*100</f>
        <v>25</v>
      </c>
      <c r="D161" s="22" t="s">
        <v>1012</v>
      </c>
      <c r="E161" s="21">
        <v>1</v>
      </c>
      <c r="F161" s="173">
        <f t="shared" si="31"/>
        <v>1.9607843137254901</v>
      </c>
      <c r="G161" s="22" t="s">
        <v>1194</v>
      </c>
      <c r="H161" s="21">
        <v>1</v>
      </c>
      <c r="I161" s="173">
        <f t="shared" si="30"/>
        <v>1.8518518518518516</v>
      </c>
    </row>
    <row r="162" spans="1:9" ht="15" thickTop="1" thickBot="1" x14ac:dyDescent="0.3">
      <c r="A162" s="21" t="s">
        <v>49</v>
      </c>
      <c r="B162" s="21">
        <v>8</v>
      </c>
      <c r="C162" s="173">
        <f>B162/B166*100</f>
        <v>8.3333333333333321</v>
      </c>
      <c r="D162" s="22" t="s">
        <v>844</v>
      </c>
      <c r="E162" s="21">
        <v>2</v>
      </c>
      <c r="F162" s="173">
        <f t="shared" si="31"/>
        <v>3.9215686274509802</v>
      </c>
      <c r="G162" s="22" t="s">
        <v>414</v>
      </c>
      <c r="H162" s="21">
        <v>9</v>
      </c>
      <c r="I162" s="173">
        <f t="shared" si="30"/>
        <v>16.666666666666664</v>
      </c>
    </row>
    <row r="163" spans="1:9" ht="15" thickTop="1" thickBot="1" x14ac:dyDescent="0.3">
      <c r="A163" s="21" t="s">
        <v>55</v>
      </c>
      <c r="B163" s="21">
        <v>8</v>
      </c>
      <c r="C163" s="173">
        <f>B163/B166*100</f>
        <v>8.3333333333333321</v>
      </c>
      <c r="D163" s="22" t="s">
        <v>1029</v>
      </c>
      <c r="E163" s="21">
        <v>1</v>
      </c>
      <c r="F163" s="173">
        <f t="shared" si="31"/>
        <v>1.9607843137254901</v>
      </c>
      <c r="G163" s="22" t="s">
        <v>1315</v>
      </c>
      <c r="H163" s="21">
        <v>2</v>
      </c>
      <c r="I163" s="173">
        <f t="shared" si="30"/>
        <v>3.7037037037037033</v>
      </c>
    </row>
    <row r="164" spans="1:9" ht="15" thickTop="1" thickBot="1" x14ac:dyDescent="0.3">
      <c r="A164" s="21" t="s">
        <v>1643</v>
      </c>
      <c r="B164" s="21">
        <v>1</v>
      </c>
      <c r="C164" s="173">
        <f>B164/B166*100</f>
        <v>1.0416666666666665</v>
      </c>
      <c r="D164" s="22" t="s">
        <v>355</v>
      </c>
      <c r="E164" s="21">
        <v>1</v>
      </c>
      <c r="F164" s="173">
        <f t="shared" si="31"/>
        <v>1.9607843137254901</v>
      </c>
      <c r="G164" s="22" t="s">
        <v>845</v>
      </c>
      <c r="H164" s="21">
        <v>2</v>
      </c>
      <c r="I164" s="173">
        <f t="shared" si="30"/>
        <v>3.7037037037037033</v>
      </c>
    </row>
    <row r="165" spans="1:9" ht="15" thickTop="1" thickBot="1" x14ac:dyDescent="0.3">
      <c r="A165" s="21" t="s">
        <v>1903</v>
      </c>
      <c r="B165" s="21">
        <v>31</v>
      </c>
      <c r="C165" s="173">
        <f>B165/B166*100</f>
        <v>32.291666666666671</v>
      </c>
      <c r="D165" s="22" t="s">
        <v>432</v>
      </c>
      <c r="E165" s="21">
        <v>2</v>
      </c>
      <c r="F165" s="173">
        <f t="shared" si="31"/>
        <v>3.9215686274509802</v>
      </c>
      <c r="G165" s="22" t="s">
        <v>794</v>
      </c>
      <c r="H165" s="21">
        <v>2</v>
      </c>
      <c r="I165" s="173">
        <f t="shared" si="30"/>
        <v>3.7037037037037033</v>
      </c>
    </row>
    <row r="166" spans="1:9" ht="15" thickTop="1" thickBot="1" x14ac:dyDescent="0.3">
      <c r="A166" s="21" t="s">
        <v>1904</v>
      </c>
      <c r="B166" s="21">
        <f>SUM(B155:B165)</f>
        <v>96</v>
      </c>
      <c r="C166" s="21">
        <f>SUM(C155:C165)</f>
        <v>100.00000000000001</v>
      </c>
      <c r="D166" s="22" t="s">
        <v>1073</v>
      </c>
      <c r="E166" s="21">
        <v>2</v>
      </c>
      <c r="F166" s="173">
        <f t="shared" si="31"/>
        <v>3.9215686274509802</v>
      </c>
      <c r="G166" s="22" t="s">
        <v>1367</v>
      </c>
      <c r="H166" s="21">
        <v>1</v>
      </c>
      <c r="I166" s="173">
        <f t="shared" si="30"/>
        <v>1.8518518518518516</v>
      </c>
    </row>
    <row r="167" spans="1:9" ht="15" thickTop="1" thickBot="1" x14ac:dyDescent="0.3">
      <c r="A167" s="143" t="s">
        <v>1905</v>
      </c>
      <c r="B167" s="143"/>
      <c r="C167" s="143"/>
      <c r="D167" s="22" t="s">
        <v>1079</v>
      </c>
      <c r="E167" s="21">
        <v>1</v>
      </c>
      <c r="F167" s="173">
        <f t="shared" si="31"/>
        <v>1.9607843137254901</v>
      </c>
      <c r="G167" s="22" t="s">
        <v>1371</v>
      </c>
      <c r="H167" s="21">
        <v>1</v>
      </c>
      <c r="I167" s="173">
        <f t="shared" si="30"/>
        <v>1.8518518518518516</v>
      </c>
    </row>
    <row r="168" spans="1:9" ht="15" thickTop="1" thickBot="1" x14ac:dyDescent="0.3">
      <c r="A168" s="14" t="s">
        <v>1722</v>
      </c>
      <c r="B168" s="14" t="s">
        <v>1721</v>
      </c>
      <c r="C168" s="14" t="s">
        <v>1723</v>
      </c>
      <c r="D168" s="22" t="s">
        <v>1082</v>
      </c>
      <c r="E168" s="21">
        <v>1</v>
      </c>
      <c r="F168" s="173">
        <f t="shared" si="31"/>
        <v>1.9607843137254901</v>
      </c>
      <c r="G168" s="22" t="s">
        <v>1904</v>
      </c>
      <c r="H168" s="21">
        <f>SUM(H152:H167)</f>
        <v>54</v>
      </c>
      <c r="I168" s="21">
        <f>SUM(I152:I167)</f>
        <v>100.00000000000001</v>
      </c>
    </row>
    <row r="169" spans="1:9" ht="15" thickTop="1" thickBot="1" x14ac:dyDescent="0.3">
      <c r="A169" s="21" t="s">
        <v>34</v>
      </c>
      <c r="B169" s="21">
        <v>6</v>
      </c>
      <c r="C169" s="173">
        <f>B169/B178*100</f>
        <v>8.8235294117647065</v>
      </c>
      <c r="D169" s="22" t="s">
        <v>1087</v>
      </c>
      <c r="E169" s="21">
        <v>1</v>
      </c>
      <c r="F169" s="173">
        <f t="shared" si="31"/>
        <v>1.9607843137254901</v>
      </c>
      <c r="G169" s="145" t="s">
        <v>1899</v>
      </c>
      <c r="H169" s="145"/>
      <c r="I169" s="145"/>
    </row>
    <row r="170" spans="1:9" ht="55.5" thickTop="1" thickBot="1" x14ac:dyDescent="0.3">
      <c r="A170" s="21" t="s">
        <v>1525</v>
      </c>
      <c r="B170" s="21">
        <v>1</v>
      </c>
      <c r="C170" s="173">
        <f>B170/B178*100</f>
        <v>1.4705882352941175</v>
      </c>
      <c r="D170" s="22" t="s">
        <v>1092</v>
      </c>
      <c r="E170" s="21">
        <v>1</v>
      </c>
      <c r="F170" s="173">
        <f t="shared" si="31"/>
        <v>1.9607843137254901</v>
      </c>
      <c r="G170" s="17" t="s">
        <v>1909</v>
      </c>
      <c r="H170" s="17" t="s">
        <v>1910</v>
      </c>
      <c r="I170" s="18" t="s">
        <v>1911</v>
      </c>
    </row>
    <row r="171" spans="1:9" ht="15" thickTop="1" thickBot="1" x14ac:dyDescent="0.3">
      <c r="A171" s="21" t="s">
        <v>354</v>
      </c>
      <c r="B171" s="21">
        <v>1</v>
      </c>
      <c r="C171" s="173">
        <f>B171/B178*100</f>
        <v>1.4705882352941175</v>
      </c>
      <c r="D171" s="22" t="s">
        <v>1096</v>
      </c>
      <c r="E171" s="21">
        <v>1</v>
      </c>
      <c r="F171" s="173">
        <f t="shared" si="31"/>
        <v>1.9607843137254901</v>
      </c>
      <c r="G171" s="22" t="s">
        <v>1097</v>
      </c>
      <c r="H171" s="21">
        <v>3</v>
      </c>
      <c r="I171" s="21">
        <f>H171/50*100</f>
        <v>6</v>
      </c>
    </row>
    <row r="172" spans="1:9" ht="28.5" thickTop="1" thickBot="1" x14ac:dyDescent="0.3">
      <c r="A172" s="21" t="s">
        <v>202</v>
      </c>
      <c r="B172" s="21">
        <v>3</v>
      </c>
      <c r="C172" s="173">
        <f>B172/B178*100</f>
        <v>4.4117647058823533</v>
      </c>
      <c r="D172" s="25" t="s">
        <v>1103</v>
      </c>
      <c r="E172" s="21">
        <v>1</v>
      </c>
      <c r="F172" s="173">
        <f t="shared" si="31"/>
        <v>1.9607843137254901</v>
      </c>
      <c r="G172" s="22" t="s">
        <v>27</v>
      </c>
      <c r="H172" s="21">
        <v>6</v>
      </c>
      <c r="I172" s="21">
        <f t="shared" ref="I172:I179" si="32">H172/50*100</f>
        <v>12</v>
      </c>
    </row>
    <row r="173" spans="1:9" ht="15" thickTop="1" thickBot="1" x14ac:dyDescent="0.3">
      <c r="A173" s="21" t="s">
        <v>55</v>
      </c>
      <c r="B173" s="21">
        <v>11</v>
      </c>
      <c r="C173" s="173">
        <f>B173/B178*100</f>
        <v>16.176470588235293</v>
      </c>
      <c r="D173" s="22" t="s">
        <v>216</v>
      </c>
      <c r="E173" s="21">
        <v>1</v>
      </c>
      <c r="F173" s="173">
        <f t="shared" si="31"/>
        <v>1.9607843137254901</v>
      </c>
      <c r="G173" s="22" t="s">
        <v>1387</v>
      </c>
      <c r="H173" s="21">
        <v>1</v>
      </c>
      <c r="I173" s="21">
        <f t="shared" si="32"/>
        <v>2</v>
      </c>
    </row>
    <row r="174" spans="1:9" ht="15" thickTop="1" thickBot="1" x14ac:dyDescent="0.3">
      <c r="A174" s="21" t="s">
        <v>49</v>
      </c>
      <c r="B174" s="21">
        <v>9</v>
      </c>
      <c r="C174" s="173">
        <f>B174/B178*100</f>
        <v>13.23529411764706</v>
      </c>
      <c r="D174" s="22" t="s">
        <v>425</v>
      </c>
      <c r="E174" s="21">
        <v>1</v>
      </c>
      <c r="F174" s="173">
        <f t="shared" si="31"/>
        <v>1.9607843137254901</v>
      </c>
      <c r="G174" s="22" t="s">
        <v>1394</v>
      </c>
      <c r="H174" s="21">
        <v>1</v>
      </c>
      <c r="I174" s="21">
        <f t="shared" si="32"/>
        <v>2</v>
      </c>
    </row>
    <row r="175" spans="1:9" ht="15" thickTop="1" thickBot="1" x14ac:dyDescent="0.3">
      <c r="A175" s="21" t="s">
        <v>1381</v>
      </c>
      <c r="B175" s="21">
        <v>33</v>
      </c>
      <c r="C175" s="173">
        <f>B175/B178*100</f>
        <v>48.529411764705884</v>
      </c>
      <c r="D175" s="22" t="s">
        <v>1107</v>
      </c>
      <c r="E175" s="21">
        <v>1</v>
      </c>
      <c r="F175" s="173">
        <f t="shared" si="31"/>
        <v>1.9607843137254901</v>
      </c>
      <c r="G175" s="22" t="s">
        <v>1398</v>
      </c>
      <c r="H175" s="21">
        <v>1</v>
      </c>
      <c r="I175" s="21">
        <f t="shared" si="32"/>
        <v>2</v>
      </c>
    </row>
    <row r="176" spans="1:9" ht="15" thickTop="1" thickBot="1" x14ac:dyDescent="0.3">
      <c r="A176" s="21" t="s">
        <v>1432</v>
      </c>
      <c r="B176" s="21">
        <v>2</v>
      </c>
      <c r="C176" s="173">
        <f>B176/B178*100</f>
        <v>2.9411764705882351</v>
      </c>
      <c r="D176" s="22" t="s">
        <v>691</v>
      </c>
      <c r="E176" s="21">
        <v>2</v>
      </c>
      <c r="F176" s="173">
        <f t="shared" si="31"/>
        <v>3.9215686274509802</v>
      </c>
      <c r="G176" s="22" t="s">
        <v>1401</v>
      </c>
      <c r="H176" s="21">
        <v>1</v>
      </c>
      <c r="I176" s="21">
        <f t="shared" si="32"/>
        <v>2</v>
      </c>
    </row>
    <row r="177" spans="1:9" ht="15" thickTop="1" thickBot="1" x14ac:dyDescent="0.3">
      <c r="A177" s="21" t="s">
        <v>1243</v>
      </c>
      <c r="B177" s="21">
        <v>2</v>
      </c>
      <c r="C177" s="173">
        <f>B177/B178*100</f>
        <v>2.9411764705882351</v>
      </c>
      <c r="D177" s="22" t="s">
        <v>1118</v>
      </c>
      <c r="E177" s="21">
        <v>1</v>
      </c>
      <c r="F177" s="173">
        <f t="shared" si="31"/>
        <v>1.9607843137254901</v>
      </c>
      <c r="G177" s="22" t="s">
        <v>1337</v>
      </c>
      <c r="H177" s="21">
        <v>5</v>
      </c>
      <c r="I177" s="21">
        <f t="shared" si="32"/>
        <v>10</v>
      </c>
    </row>
    <row r="178" spans="1:9" ht="15" thickTop="1" thickBot="1" x14ac:dyDescent="0.3">
      <c r="A178" s="21" t="s">
        <v>1904</v>
      </c>
      <c r="B178" s="21">
        <f>SUM(B169:B177)</f>
        <v>68</v>
      </c>
      <c r="C178" s="21">
        <f>SUM(C169:C177)</f>
        <v>100</v>
      </c>
      <c r="D178" s="22" t="s">
        <v>1123</v>
      </c>
      <c r="E178" s="21">
        <v>1</v>
      </c>
      <c r="F178" s="173">
        <f t="shared" si="31"/>
        <v>1.9607843137254901</v>
      </c>
      <c r="G178" s="22" t="s">
        <v>617</v>
      </c>
      <c r="H178" s="21">
        <v>4</v>
      </c>
      <c r="I178" s="21">
        <f t="shared" si="32"/>
        <v>8</v>
      </c>
    </row>
    <row r="179" spans="1:9" ht="15" thickTop="1" thickBot="1" x14ac:dyDescent="0.3">
      <c r="D179" s="22" t="s">
        <v>1129</v>
      </c>
      <c r="E179" s="21">
        <v>1</v>
      </c>
      <c r="F179" s="173">
        <f t="shared" si="31"/>
        <v>1.9607843137254901</v>
      </c>
      <c r="G179" s="22" t="s">
        <v>414</v>
      </c>
      <c r="H179" s="21">
        <v>15</v>
      </c>
      <c r="I179" s="21">
        <f t="shared" si="32"/>
        <v>30</v>
      </c>
    </row>
    <row r="180" spans="1:9" ht="15" thickTop="1" thickBot="1" x14ac:dyDescent="0.3">
      <c r="D180" s="22" t="s">
        <v>1133</v>
      </c>
      <c r="E180" s="21">
        <v>1</v>
      </c>
      <c r="F180" s="173">
        <f t="shared" si="31"/>
        <v>1.9607843137254901</v>
      </c>
      <c r="G180" s="22" t="s">
        <v>1417</v>
      </c>
      <c r="H180" s="21">
        <v>3</v>
      </c>
      <c r="I180" s="21">
        <f t="shared" ref="I180:I186" si="33">H180/50*100</f>
        <v>6</v>
      </c>
    </row>
    <row r="181" spans="1:9" ht="15" thickTop="1" thickBot="1" x14ac:dyDescent="0.3">
      <c r="D181" s="22" t="s">
        <v>1904</v>
      </c>
      <c r="E181" s="21">
        <f>SUM(E154:E180)</f>
        <v>51</v>
      </c>
      <c r="F181" s="21">
        <f>SUM(F154:F180)</f>
        <v>99.999999999999915</v>
      </c>
      <c r="G181" s="22" t="s">
        <v>1349</v>
      </c>
      <c r="H181" s="21">
        <v>3</v>
      </c>
      <c r="I181" s="21">
        <f t="shared" si="33"/>
        <v>6</v>
      </c>
    </row>
    <row r="182" spans="1:9" ht="15" thickTop="1" thickBot="1" x14ac:dyDescent="0.3">
      <c r="D182" s="144" t="s">
        <v>1922</v>
      </c>
      <c r="E182" s="144"/>
      <c r="F182" s="144"/>
      <c r="G182" s="22" t="s">
        <v>435</v>
      </c>
      <c r="H182" s="21">
        <v>2</v>
      </c>
      <c r="I182" s="21">
        <f t="shared" si="33"/>
        <v>4</v>
      </c>
    </row>
    <row r="183" spans="1:9" ht="28.5" thickTop="1" thickBot="1" x14ac:dyDescent="0.3">
      <c r="D183" s="15" t="s">
        <v>1909</v>
      </c>
      <c r="E183" s="15" t="s">
        <v>1910</v>
      </c>
      <c r="F183" s="16" t="s">
        <v>1911</v>
      </c>
      <c r="G183" s="22" t="s">
        <v>21</v>
      </c>
      <c r="H183" s="21">
        <v>2</v>
      </c>
      <c r="I183" s="21">
        <f t="shared" si="33"/>
        <v>4</v>
      </c>
    </row>
    <row r="184" spans="1:9" ht="15" thickTop="1" thickBot="1" x14ac:dyDescent="0.3">
      <c r="D184" s="22" t="s">
        <v>1137</v>
      </c>
      <c r="E184" s="21">
        <v>1</v>
      </c>
      <c r="F184" s="173">
        <f>E184/36*100</f>
        <v>2.7777777777777777</v>
      </c>
      <c r="G184" s="22" t="s">
        <v>146</v>
      </c>
      <c r="H184" s="21">
        <v>1</v>
      </c>
      <c r="I184" s="21">
        <f t="shared" si="33"/>
        <v>2</v>
      </c>
    </row>
    <row r="185" spans="1:9" ht="15" thickTop="1" thickBot="1" x14ac:dyDescent="0.3">
      <c r="D185" s="22" t="s">
        <v>1140</v>
      </c>
      <c r="E185" s="21">
        <v>1</v>
      </c>
      <c r="F185" s="173">
        <f t="shared" ref="F185:F205" si="34">E185/36*100</f>
        <v>2.7777777777777777</v>
      </c>
      <c r="G185" s="22" t="s">
        <v>1494</v>
      </c>
      <c r="H185" s="21">
        <v>1</v>
      </c>
      <c r="I185" s="21">
        <f t="shared" si="33"/>
        <v>2</v>
      </c>
    </row>
    <row r="186" spans="1:9" ht="15" thickTop="1" thickBot="1" x14ac:dyDescent="0.3">
      <c r="D186" s="22" t="s">
        <v>432</v>
      </c>
      <c r="E186" s="21">
        <v>6</v>
      </c>
      <c r="F186" s="173">
        <f t="shared" si="34"/>
        <v>16.666666666666664</v>
      </c>
      <c r="G186" s="22" t="s">
        <v>1497</v>
      </c>
      <c r="H186" s="21">
        <v>1</v>
      </c>
      <c r="I186" s="21">
        <f t="shared" si="33"/>
        <v>2</v>
      </c>
    </row>
    <row r="187" spans="1:9" ht="15" thickTop="1" thickBot="1" x14ac:dyDescent="0.3">
      <c r="D187" s="22" t="s">
        <v>111</v>
      </c>
      <c r="E187" s="21">
        <v>5</v>
      </c>
      <c r="F187" s="173">
        <f t="shared" si="34"/>
        <v>13.888888888888889</v>
      </c>
      <c r="G187" s="22" t="s">
        <v>1904</v>
      </c>
      <c r="H187" s="21">
        <f>SUM(H171:H186)</f>
        <v>50</v>
      </c>
      <c r="I187" s="21">
        <f>SUM(I171:I186)</f>
        <v>100</v>
      </c>
    </row>
    <row r="188" spans="1:9" ht="15" thickTop="1" thickBot="1" x14ac:dyDescent="0.3">
      <c r="D188" s="22" t="s">
        <v>203</v>
      </c>
      <c r="E188" s="21">
        <v>1</v>
      </c>
      <c r="F188" s="173">
        <f t="shared" si="34"/>
        <v>2.7777777777777777</v>
      </c>
      <c r="G188" s="148" t="s">
        <v>1901</v>
      </c>
      <c r="H188" s="149"/>
      <c r="I188" s="150"/>
    </row>
    <row r="189" spans="1:9" ht="15" thickTop="1" thickBot="1" x14ac:dyDescent="0.3">
      <c r="D189" s="22" t="s">
        <v>826</v>
      </c>
      <c r="E189" s="21">
        <v>2</v>
      </c>
      <c r="F189" s="173">
        <f t="shared" si="34"/>
        <v>5.5555555555555554</v>
      </c>
      <c r="G189" s="17" t="s">
        <v>1909</v>
      </c>
      <c r="H189" s="17" t="s">
        <v>1910</v>
      </c>
      <c r="I189" s="17" t="s">
        <v>1911</v>
      </c>
    </row>
    <row r="190" spans="1:9" ht="15" thickTop="1" thickBot="1" x14ac:dyDescent="0.3">
      <c r="D190" s="22" t="s">
        <v>1167</v>
      </c>
      <c r="E190" s="21">
        <v>1</v>
      </c>
      <c r="F190" s="173">
        <f t="shared" si="34"/>
        <v>2.7777777777777777</v>
      </c>
      <c r="G190" s="21" t="s">
        <v>1923</v>
      </c>
      <c r="H190" s="21">
        <v>1</v>
      </c>
      <c r="I190" s="21">
        <f>H190*36/100</f>
        <v>0.36</v>
      </c>
    </row>
    <row r="191" spans="1:9" ht="15" thickTop="1" thickBot="1" x14ac:dyDescent="0.3">
      <c r="D191" s="22" t="s">
        <v>400</v>
      </c>
      <c r="E191" s="21">
        <v>4</v>
      </c>
      <c r="F191" s="173">
        <f t="shared" si="34"/>
        <v>11.111111111111111</v>
      </c>
      <c r="G191" s="21" t="s">
        <v>1885</v>
      </c>
      <c r="H191" s="21">
        <v>5</v>
      </c>
      <c r="I191" s="139">
        <f t="shared" ref="I191:I208" si="35">H191*36/100</f>
        <v>1.8</v>
      </c>
    </row>
    <row r="192" spans="1:9" ht="15" thickTop="1" thickBot="1" x14ac:dyDescent="0.3">
      <c r="D192" s="22" t="s">
        <v>455</v>
      </c>
      <c r="E192" s="21">
        <v>1</v>
      </c>
      <c r="F192" s="173">
        <f t="shared" si="34"/>
        <v>2.7777777777777777</v>
      </c>
      <c r="G192" s="21" t="s">
        <v>1720</v>
      </c>
      <c r="H192" s="21">
        <v>1</v>
      </c>
      <c r="I192" s="139">
        <f t="shared" si="35"/>
        <v>0.36</v>
      </c>
    </row>
    <row r="193" spans="4:9" ht="15" thickTop="1" thickBot="1" x14ac:dyDescent="0.3">
      <c r="D193" s="22" t="s">
        <v>1188</v>
      </c>
      <c r="E193" s="21">
        <v>1</v>
      </c>
      <c r="F193" s="173">
        <f t="shared" si="34"/>
        <v>2.7777777777777777</v>
      </c>
      <c r="G193" s="21" t="s">
        <v>1251</v>
      </c>
      <c r="H193" s="21">
        <v>3</v>
      </c>
      <c r="I193" s="139">
        <f t="shared" si="35"/>
        <v>1.08</v>
      </c>
    </row>
    <row r="194" spans="4:9" ht="15" thickTop="1" thickBot="1" x14ac:dyDescent="0.3">
      <c r="D194" s="22" t="s">
        <v>349</v>
      </c>
      <c r="E194" s="21">
        <v>1</v>
      </c>
      <c r="F194" s="173">
        <f t="shared" si="34"/>
        <v>2.7777777777777777</v>
      </c>
      <c r="G194" s="21" t="s">
        <v>1635</v>
      </c>
      <c r="H194" s="21">
        <v>1</v>
      </c>
      <c r="I194" s="139">
        <f t="shared" si="35"/>
        <v>0.36</v>
      </c>
    </row>
    <row r="195" spans="4:9" ht="15" thickTop="1" thickBot="1" x14ac:dyDescent="0.3">
      <c r="D195" s="22" t="s">
        <v>1204</v>
      </c>
      <c r="E195" s="21">
        <v>1</v>
      </c>
      <c r="F195" s="173">
        <f t="shared" si="34"/>
        <v>2.7777777777777777</v>
      </c>
      <c r="G195" s="21" t="s">
        <v>1645</v>
      </c>
      <c r="H195" s="21">
        <v>12</v>
      </c>
      <c r="I195" s="139">
        <f t="shared" si="35"/>
        <v>4.32</v>
      </c>
    </row>
    <row r="196" spans="4:9" ht="15" thickTop="1" thickBot="1" x14ac:dyDescent="0.3">
      <c r="D196" s="22" t="s">
        <v>1207</v>
      </c>
      <c r="E196" s="21">
        <v>1</v>
      </c>
      <c r="F196" s="173">
        <f t="shared" si="34"/>
        <v>2.7777777777777777</v>
      </c>
      <c r="G196" s="21" t="s">
        <v>414</v>
      </c>
      <c r="H196" s="21">
        <v>27</v>
      </c>
      <c r="I196" s="139">
        <f t="shared" si="35"/>
        <v>9.7200000000000006</v>
      </c>
    </row>
    <row r="197" spans="4:9" ht="15" thickTop="1" thickBot="1" x14ac:dyDescent="0.3">
      <c r="D197" s="22" t="s">
        <v>1211</v>
      </c>
      <c r="E197" s="21">
        <v>1</v>
      </c>
      <c r="F197" s="173">
        <f t="shared" si="34"/>
        <v>2.7777777777777777</v>
      </c>
      <c r="G197" s="21" t="s">
        <v>1924</v>
      </c>
      <c r="H197" s="21">
        <v>1</v>
      </c>
      <c r="I197" s="139">
        <f t="shared" si="35"/>
        <v>0.36</v>
      </c>
    </row>
    <row r="198" spans="4:9" ht="15" thickTop="1" thickBot="1" x14ac:dyDescent="0.3">
      <c r="D198" s="22" t="s">
        <v>1216</v>
      </c>
      <c r="E198" s="21">
        <v>1</v>
      </c>
      <c r="F198" s="173">
        <f t="shared" si="34"/>
        <v>2.7777777777777777</v>
      </c>
      <c r="G198" s="21" t="s">
        <v>1925</v>
      </c>
      <c r="H198" s="21">
        <v>2</v>
      </c>
      <c r="I198" s="139">
        <f t="shared" si="35"/>
        <v>0.72</v>
      </c>
    </row>
    <row r="199" spans="4:9" ht="15" thickTop="1" thickBot="1" x14ac:dyDescent="0.3">
      <c r="D199" s="22" t="s">
        <v>1219</v>
      </c>
      <c r="E199" s="21">
        <v>1</v>
      </c>
      <c r="F199" s="173">
        <f t="shared" si="34"/>
        <v>2.7777777777777777</v>
      </c>
      <c r="G199" s="21" t="s">
        <v>1349</v>
      </c>
      <c r="H199" s="21">
        <v>2</v>
      </c>
      <c r="I199" s="139">
        <f t="shared" si="35"/>
        <v>0.72</v>
      </c>
    </row>
    <row r="200" spans="4:9" ht="15" thickTop="1" thickBot="1" x14ac:dyDescent="0.3">
      <c r="D200" s="22" t="s">
        <v>897</v>
      </c>
      <c r="E200" s="21">
        <v>1</v>
      </c>
      <c r="F200" s="173">
        <f t="shared" si="34"/>
        <v>2.7777777777777777</v>
      </c>
      <c r="G200" s="21" t="s">
        <v>1337</v>
      </c>
      <c r="H200" s="21">
        <v>7</v>
      </c>
      <c r="I200" s="139">
        <f t="shared" si="35"/>
        <v>2.52</v>
      </c>
    </row>
    <row r="201" spans="4:9" ht="15" thickTop="1" thickBot="1" x14ac:dyDescent="0.3">
      <c r="D201" s="22" t="s">
        <v>691</v>
      </c>
      <c r="E201" s="21">
        <v>1</v>
      </c>
      <c r="F201" s="173">
        <f t="shared" si="34"/>
        <v>2.7777777777777777</v>
      </c>
      <c r="G201" s="21" t="s">
        <v>1926</v>
      </c>
      <c r="H201" s="21">
        <v>1</v>
      </c>
      <c r="I201" s="139">
        <f t="shared" si="35"/>
        <v>0.36</v>
      </c>
    </row>
    <row r="202" spans="4:9" ht="15" thickTop="1" thickBot="1" x14ac:dyDescent="0.3">
      <c r="D202" s="22" t="s">
        <v>191</v>
      </c>
      <c r="E202" s="21">
        <v>1</v>
      </c>
      <c r="F202" s="173">
        <f t="shared" si="34"/>
        <v>2.7777777777777777</v>
      </c>
      <c r="G202" s="21" t="s">
        <v>27</v>
      </c>
      <c r="H202" s="21">
        <v>9</v>
      </c>
      <c r="I202" s="139">
        <f t="shared" si="35"/>
        <v>3.24</v>
      </c>
    </row>
    <row r="203" spans="4:9" ht="15" thickTop="1" thickBot="1" x14ac:dyDescent="0.3">
      <c r="D203" s="22" t="s">
        <v>1233</v>
      </c>
      <c r="E203" s="21">
        <v>1</v>
      </c>
      <c r="F203" s="173">
        <f t="shared" si="34"/>
        <v>2.7777777777777777</v>
      </c>
      <c r="G203" s="21" t="s">
        <v>1927</v>
      </c>
      <c r="H203" s="21">
        <v>1</v>
      </c>
      <c r="I203" s="139">
        <f t="shared" si="35"/>
        <v>0.36</v>
      </c>
    </row>
    <row r="204" spans="4:9" ht="15" thickTop="1" thickBot="1" x14ac:dyDescent="0.3">
      <c r="D204" s="22" t="s">
        <v>691</v>
      </c>
      <c r="E204" s="21">
        <v>1</v>
      </c>
      <c r="F204" s="173">
        <f t="shared" si="34"/>
        <v>2.7777777777777777</v>
      </c>
      <c r="G204" s="21" t="s">
        <v>1637</v>
      </c>
      <c r="H204" s="21">
        <v>7</v>
      </c>
      <c r="I204" s="139">
        <f t="shared" si="35"/>
        <v>2.52</v>
      </c>
    </row>
    <row r="205" spans="4:9" ht="15" thickTop="1" thickBot="1" x14ac:dyDescent="0.3">
      <c r="D205" s="22" t="s">
        <v>385</v>
      </c>
      <c r="E205" s="21">
        <v>2</v>
      </c>
      <c r="F205" s="173">
        <f t="shared" si="34"/>
        <v>5.5555555555555554</v>
      </c>
      <c r="G205" s="21" t="s">
        <v>1245</v>
      </c>
      <c r="H205" s="21">
        <v>3</v>
      </c>
      <c r="I205" s="139">
        <f t="shared" si="35"/>
        <v>1.08</v>
      </c>
    </row>
    <row r="206" spans="4:9" ht="15" thickTop="1" thickBot="1" x14ac:dyDescent="0.3">
      <c r="D206" s="22" t="s">
        <v>1904</v>
      </c>
      <c r="E206" s="21">
        <f>SUM(E184:E205)</f>
        <v>36</v>
      </c>
      <c r="F206" s="21">
        <f>SUM(F184:F205)</f>
        <v>99.999999999999943</v>
      </c>
      <c r="G206" s="21" t="s">
        <v>1928</v>
      </c>
      <c r="H206" s="21">
        <v>6</v>
      </c>
      <c r="I206" s="139">
        <f t="shared" si="35"/>
        <v>2.16</v>
      </c>
    </row>
    <row r="207" spans="4:9" ht="15" thickTop="1" thickBot="1" x14ac:dyDescent="0.3">
      <c r="D207" s="144" t="s">
        <v>1898</v>
      </c>
      <c r="E207" s="144"/>
      <c r="F207" s="144"/>
      <c r="G207" s="21" t="s">
        <v>1929</v>
      </c>
      <c r="H207" s="21">
        <v>1</v>
      </c>
      <c r="I207" s="139">
        <f t="shared" si="35"/>
        <v>0.36</v>
      </c>
    </row>
    <row r="208" spans="4:9" ht="28.5" thickTop="1" thickBot="1" x14ac:dyDescent="0.3">
      <c r="D208" s="15" t="s">
        <v>1909</v>
      </c>
      <c r="E208" s="15" t="s">
        <v>1910</v>
      </c>
      <c r="F208" s="16" t="s">
        <v>1911</v>
      </c>
      <c r="G208" s="21" t="s">
        <v>1529</v>
      </c>
      <c r="H208" s="21">
        <v>6</v>
      </c>
      <c r="I208" s="139">
        <f t="shared" si="35"/>
        <v>2.16</v>
      </c>
    </row>
    <row r="209" spans="4:9" ht="15" thickTop="1" thickBot="1" x14ac:dyDescent="0.3">
      <c r="D209" s="22" t="s">
        <v>1244</v>
      </c>
      <c r="E209" s="21">
        <v>2</v>
      </c>
      <c r="F209" s="173">
        <f>E209/54*100</f>
        <v>3.7037037037037033</v>
      </c>
      <c r="G209" s="21" t="s">
        <v>1904</v>
      </c>
      <c r="H209" s="21">
        <f>SUM(H190:H208)</f>
        <v>96</v>
      </c>
      <c r="I209" s="21">
        <v>100</v>
      </c>
    </row>
    <row r="210" spans="4:9" ht="15" thickTop="1" thickBot="1" x14ac:dyDescent="0.3">
      <c r="D210" s="22" t="s">
        <v>1250</v>
      </c>
      <c r="E210" s="21">
        <v>1</v>
      </c>
      <c r="F210" s="173">
        <f t="shared" ref="F210:F233" si="36">E210/54*100</f>
        <v>1.8518518518518516</v>
      </c>
      <c r="G210" s="148" t="s">
        <v>1901</v>
      </c>
      <c r="H210" s="149"/>
      <c r="I210" s="150"/>
    </row>
    <row r="211" spans="4:9" ht="15" thickTop="1" thickBot="1" x14ac:dyDescent="0.3">
      <c r="D211" s="22" t="s">
        <v>1253</v>
      </c>
      <c r="E211" s="21">
        <v>2</v>
      </c>
      <c r="F211" s="173">
        <f t="shared" si="36"/>
        <v>3.7037037037037033</v>
      </c>
      <c r="G211" s="17" t="s">
        <v>1909</v>
      </c>
      <c r="H211" s="17" t="s">
        <v>1910</v>
      </c>
      <c r="I211" s="17" t="s">
        <v>1911</v>
      </c>
    </row>
    <row r="212" spans="4:9" ht="15" thickTop="1" thickBot="1" x14ac:dyDescent="0.3">
      <c r="D212" s="22" t="s">
        <v>432</v>
      </c>
      <c r="E212" s="21">
        <v>7</v>
      </c>
      <c r="F212" s="173">
        <f t="shared" si="36"/>
        <v>12.962962962962962</v>
      </c>
      <c r="G212" s="21" t="s">
        <v>1930</v>
      </c>
      <c r="H212" s="21">
        <v>2</v>
      </c>
      <c r="I212" s="21">
        <f>H212*68/100</f>
        <v>1.36</v>
      </c>
    </row>
    <row r="213" spans="4:9" ht="15" thickTop="1" thickBot="1" x14ac:dyDescent="0.3">
      <c r="D213" s="22" t="s">
        <v>400</v>
      </c>
      <c r="E213" s="21">
        <v>9</v>
      </c>
      <c r="F213" s="173">
        <f t="shared" si="36"/>
        <v>16.666666666666664</v>
      </c>
      <c r="G213" s="21" t="s">
        <v>1931</v>
      </c>
      <c r="H213" s="21">
        <v>1</v>
      </c>
      <c r="I213" s="139">
        <f t="shared" ref="I213:I230" si="37">H213*68/100</f>
        <v>0.68</v>
      </c>
    </row>
    <row r="214" spans="4:9" ht="15" thickTop="1" thickBot="1" x14ac:dyDescent="0.3">
      <c r="D214" s="22" t="s">
        <v>1275</v>
      </c>
      <c r="E214" s="21">
        <v>1</v>
      </c>
      <c r="F214" s="173">
        <f t="shared" si="36"/>
        <v>1.8518518518518516</v>
      </c>
      <c r="G214" s="21" t="s">
        <v>1251</v>
      </c>
      <c r="H214" s="21">
        <v>10</v>
      </c>
      <c r="I214" s="139">
        <f t="shared" si="37"/>
        <v>6.8</v>
      </c>
    </row>
    <row r="215" spans="4:9" ht="15" thickTop="1" thickBot="1" x14ac:dyDescent="0.3">
      <c r="D215" s="22" t="s">
        <v>216</v>
      </c>
      <c r="E215" s="21">
        <v>1</v>
      </c>
      <c r="F215" s="173">
        <f t="shared" si="36"/>
        <v>1.8518518518518516</v>
      </c>
      <c r="G215" s="21" t="s">
        <v>414</v>
      </c>
      <c r="H215" s="21">
        <v>5</v>
      </c>
      <c r="I215" s="139">
        <f t="shared" si="37"/>
        <v>3.4</v>
      </c>
    </row>
    <row r="216" spans="4:9" ht="15" thickTop="1" thickBot="1" x14ac:dyDescent="0.3">
      <c r="D216" s="22" t="s">
        <v>897</v>
      </c>
      <c r="E216" s="21">
        <v>1</v>
      </c>
      <c r="F216" s="173">
        <f t="shared" si="36"/>
        <v>1.8518518518518516</v>
      </c>
      <c r="G216" s="21" t="s">
        <v>1932</v>
      </c>
      <c r="H216" s="21">
        <v>1</v>
      </c>
      <c r="I216" s="139">
        <f t="shared" si="37"/>
        <v>0.68</v>
      </c>
    </row>
    <row r="217" spans="4:9" ht="15" thickTop="1" thickBot="1" x14ac:dyDescent="0.3">
      <c r="D217" s="22" t="s">
        <v>691</v>
      </c>
      <c r="E217" s="21">
        <v>2</v>
      </c>
      <c r="F217" s="173">
        <f t="shared" si="36"/>
        <v>3.7037037037037033</v>
      </c>
      <c r="G217" s="21" t="s">
        <v>1933</v>
      </c>
      <c r="H217" s="21">
        <v>1</v>
      </c>
      <c r="I217" s="139">
        <f t="shared" si="37"/>
        <v>0.68</v>
      </c>
    </row>
    <row r="218" spans="4:9" ht="15" thickTop="1" thickBot="1" x14ac:dyDescent="0.3">
      <c r="D218" s="22" t="s">
        <v>717</v>
      </c>
      <c r="E218" s="21">
        <v>1</v>
      </c>
      <c r="F218" s="173">
        <f t="shared" si="36"/>
        <v>1.8518518518518516</v>
      </c>
      <c r="G218" s="21" t="s">
        <v>1720</v>
      </c>
      <c r="H218" s="21">
        <v>1</v>
      </c>
      <c r="I218" s="139">
        <f t="shared" si="37"/>
        <v>0.68</v>
      </c>
    </row>
    <row r="219" spans="4:9" ht="15" thickTop="1" thickBot="1" x14ac:dyDescent="0.3">
      <c r="D219" s="22" t="s">
        <v>1287</v>
      </c>
      <c r="E219" s="21">
        <v>3</v>
      </c>
      <c r="F219" s="173">
        <f t="shared" si="36"/>
        <v>5.5555555555555554</v>
      </c>
      <c r="G219" s="21" t="s">
        <v>1337</v>
      </c>
      <c r="H219" s="21">
        <v>1</v>
      </c>
      <c r="I219" s="139">
        <f t="shared" si="37"/>
        <v>0.68</v>
      </c>
    </row>
    <row r="220" spans="4:9" ht="15" thickTop="1" thickBot="1" x14ac:dyDescent="0.3">
      <c r="D220" s="22" t="s">
        <v>1298</v>
      </c>
      <c r="E220" s="21">
        <v>7</v>
      </c>
      <c r="F220" s="173">
        <f t="shared" si="36"/>
        <v>12.962962962962962</v>
      </c>
      <c r="G220" s="21" t="s">
        <v>1934</v>
      </c>
      <c r="H220" s="21">
        <v>1</v>
      </c>
      <c r="I220" s="139">
        <f t="shared" si="37"/>
        <v>0.68</v>
      </c>
    </row>
    <row r="221" spans="4:9" ht="15" thickTop="1" thickBot="1" x14ac:dyDescent="0.3">
      <c r="D221" s="22" t="s">
        <v>1312</v>
      </c>
      <c r="E221" s="21">
        <v>2</v>
      </c>
      <c r="F221" s="173">
        <f t="shared" si="36"/>
        <v>3.7037037037037033</v>
      </c>
      <c r="G221" s="21" t="s">
        <v>1935</v>
      </c>
      <c r="H221" s="21">
        <v>3</v>
      </c>
      <c r="I221" s="139">
        <f t="shared" si="37"/>
        <v>2.04</v>
      </c>
    </row>
    <row r="222" spans="4:9" ht="15" thickTop="1" thickBot="1" x14ac:dyDescent="0.3">
      <c r="D222" s="22" t="s">
        <v>793</v>
      </c>
      <c r="E222" s="21">
        <v>1</v>
      </c>
      <c r="F222" s="173">
        <f t="shared" si="36"/>
        <v>1.8518518518518516</v>
      </c>
      <c r="G222" s="21" t="s">
        <v>1936</v>
      </c>
      <c r="H222" s="21">
        <v>1</v>
      </c>
      <c r="I222" s="139">
        <f t="shared" si="37"/>
        <v>0.68</v>
      </c>
    </row>
    <row r="223" spans="4:9" ht="15" thickTop="1" thickBot="1" x14ac:dyDescent="0.3">
      <c r="D223" s="22" t="s">
        <v>20</v>
      </c>
      <c r="E223" s="21">
        <v>1</v>
      </c>
      <c r="F223" s="173">
        <f t="shared" si="36"/>
        <v>1.8518518518518516</v>
      </c>
      <c r="G223" s="21" t="s">
        <v>27</v>
      </c>
      <c r="H223" s="21">
        <v>14</v>
      </c>
      <c r="I223" s="139">
        <f t="shared" si="37"/>
        <v>9.52</v>
      </c>
    </row>
    <row r="224" spans="4:9" ht="15" thickTop="1" thickBot="1" x14ac:dyDescent="0.3">
      <c r="D224" s="22" t="s">
        <v>1321</v>
      </c>
      <c r="E224" s="21">
        <v>1</v>
      </c>
      <c r="F224" s="173">
        <f t="shared" si="36"/>
        <v>1.8518518518518516</v>
      </c>
      <c r="G224" s="21" t="s">
        <v>1926</v>
      </c>
      <c r="H224" s="21">
        <v>1</v>
      </c>
      <c r="I224" s="139">
        <f t="shared" si="37"/>
        <v>0.68</v>
      </c>
    </row>
    <row r="225" spans="4:9" ht="15" thickTop="1" thickBot="1" x14ac:dyDescent="0.3">
      <c r="D225" s="22" t="s">
        <v>1334</v>
      </c>
      <c r="E225" s="21">
        <v>1</v>
      </c>
      <c r="F225" s="173">
        <f t="shared" si="36"/>
        <v>1.8518518518518516</v>
      </c>
      <c r="G225" s="21" t="s">
        <v>1637</v>
      </c>
      <c r="H225" s="21">
        <v>10</v>
      </c>
      <c r="I225" s="139">
        <f t="shared" si="37"/>
        <v>6.8</v>
      </c>
    </row>
    <row r="226" spans="4:9" ht="15" thickTop="1" thickBot="1" x14ac:dyDescent="0.3">
      <c r="D226" s="22" t="s">
        <v>1336</v>
      </c>
      <c r="E226" s="21">
        <v>1</v>
      </c>
      <c r="F226" s="173">
        <f t="shared" si="36"/>
        <v>1.8518518518518516</v>
      </c>
      <c r="G226" s="21" t="s">
        <v>1245</v>
      </c>
      <c r="H226" s="21">
        <v>3</v>
      </c>
      <c r="I226" s="139">
        <f t="shared" si="37"/>
        <v>2.04</v>
      </c>
    </row>
    <row r="227" spans="4:9" ht="15" thickTop="1" thickBot="1" x14ac:dyDescent="0.3">
      <c r="D227" s="22" t="s">
        <v>425</v>
      </c>
      <c r="E227" s="21">
        <v>2</v>
      </c>
      <c r="F227" s="173">
        <f t="shared" si="36"/>
        <v>3.7037037037037033</v>
      </c>
      <c r="G227" s="21" t="s">
        <v>1929</v>
      </c>
      <c r="H227" s="21">
        <v>1</v>
      </c>
      <c r="I227" s="139">
        <f t="shared" si="37"/>
        <v>0.68</v>
      </c>
    </row>
    <row r="228" spans="4:9" ht="15" thickTop="1" thickBot="1" x14ac:dyDescent="0.3">
      <c r="D228" s="22" t="s">
        <v>844</v>
      </c>
      <c r="E228" s="21">
        <v>2</v>
      </c>
      <c r="F228" s="173">
        <f t="shared" si="36"/>
        <v>3.7037037037037033</v>
      </c>
      <c r="G228" s="21" t="s">
        <v>1387</v>
      </c>
      <c r="H228" s="21">
        <v>1</v>
      </c>
      <c r="I228" s="139">
        <f t="shared" si="37"/>
        <v>0.68</v>
      </c>
    </row>
    <row r="229" spans="4:9" ht="15" thickTop="1" thickBot="1" x14ac:dyDescent="0.3">
      <c r="D229" s="22" t="s">
        <v>1352</v>
      </c>
      <c r="E229" s="21">
        <v>1</v>
      </c>
      <c r="F229" s="173">
        <f t="shared" si="36"/>
        <v>1.8518518518518516</v>
      </c>
      <c r="G229" s="21" t="s">
        <v>1937</v>
      </c>
      <c r="H229" s="21">
        <v>2</v>
      </c>
      <c r="I229" s="139">
        <f t="shared" si="37"/>
        <v>1.36</v>
      </c>
    </row>
    <row r="230" spans="4:9" ht="15" thickTop="1" thickBot="1" x14ac:dyDescent="0.3">
      <c r="D230" s="22" t="s">
        <v>826</v>
      </c>
      <c r="E230" s="21">
        <v>2</v>
      </c>
      <c r="F230" s="173">
        <f t="shared" si="36"/>
        <v>3.7037037037037033</v>
      </c>
      <c r="G230" s="21" t="s">
        <v>1529</v>
      </c>
      <c r="H230" s="21">
        <v>9</v>
      </c>
      <c r="I230" s="139">
        <f t="shared" si="37"/>
        <v>6.12</v>
      </c>
    </row>
    <row r="231" spans="4:9" ht="15" thickTop="1" thickBot="1" x14ac:dyDescent="0.3">
      <c r="D231" s="22" t="s">
        <v>203</v>
      </c>
      <c r="E231" s="21">
        <v>1</v>
      </c>
      <c r="F231" s="173">
        <f t="shared" si="36"/>
        <v>1.8518518518518516</v>
      </c>
      <c r="G231" s="21" t="s">
        <v>1904</v>
      </c>
      <c r="H231" s="21">
        <f>SUM(H212:H230)</f>
        <v>68</v>
      </c>
      <c r="I231" s="21">
        <v>100</v>
      </c>
    </row>
    <row r="232" spans="4:9" ht="15" thickTop="1" thickBot="1" x14ac:dyDescent="0.3">
      <c r="D232" s="22" t="s">
        <v>419</v>
      </c>
      <c r="E232" s="21">
        <v>1</v>
      </c>
      <c r="F232" s="173">
        <f t="shared" si="36"/>
        <v>1.8518518518518516</v>
      </c>
    </row>
    <row r="233" spans="4:9" ht="15" thickTop="1" thickBot="1" x14ac:dyDescent="0.3">
      <c r="D233" s="22" t="s">
        <v>1370</v>
      </c>
      <c r="E233" s="21">
        <v>1</v>
      </c>
      <c r="F233" s="173">
        <f t="shared" si="36"/>
        <v>1.8518518518518516</v>
      </c>
    </row>
    <row r="234" spans="4:9" ht="15" thickTop="1" thickBot="1" x14ac:dyDescent="0.3">
      <c r="D234" s="22" t="s">
        <v>1904</v>
      </c>
      <c r="E234" s="21">
        <f>SUM(E209:E233)</f>
        <v>54</v>
      </c>
      <c r="F234" s="21">
        <f>SUM(F209:F233)</f>
        <v>100</v>
      </c>
    </row>
    <row r="235" spans="4:9" ht="15" thickTop="1" thickBot="1" x14ac:dyDescent="0.3">
      <c r="D235" s="144" t="s">
        <v>1899</v>
      </c>
      <c r="E235" s="144"/>
      <c r="F235" s="144"/>
    </row>
    <row r="236" spans="4:9" ht="28.5" thickTop="1" thickBot="1" x14ac:dyDescent="0.3">
      <c r="D236" s="15" t="s">
        <v>1909</v>
      </c>
      <c r="E236" s="15" t="s">
        <v>1910</v>
      </c>
      <c r="F236" s="16" t="s">
        <v>1911</v>
      </c>
    </row>
    <row r="237" spans="4:9" ht="15" thickTop="1" thickBot="1" x14ac:dyDescent="0.3">
      <c r="D237" s="22" t="s">
        <v>1375</v>
      </c>
      <c r="E237" s="21">
        <v>1</v>
      </c>
      <c r="F237" s="21">
        <f>E237/50*100</f>
        <v>2</v>
      </c>
    </row>
    <row r="238" spans="4:9" ht="15" thickTop="1" thickBot="1" x14ac:dyDescent="0.3">
      <c r="D238" s="22" t="s">
        <v>1379</v>
      </c>
      <c r="E238" s="21">
        <v>1</v>
      </c>
      <c r="F238" s="21">
        <f t="shared" ref="F238:F266" si="38">E238/50*100</f>
        <v>2</v>
      </c>
    </row>
    <row r="239" spans="4:9" ht="15" thickTop="1" thickBot="1" x14ac:dyDescent="0.3">
      <c r="D239" s="22" t="s">
        <v>1382</v>
      </c>
      <c r="E239" s="21">
        <v>1</v>
      </c>
      <c r="F239" s="21">
        <f t="shared" si="38"/>
        <v>2</v>
      </c>
    </row>
    <row r="240" spans="4:9" ht="15" thickTop="1" thickBot="1" x14ac:dyDescent="0.3">
      <c r="D240" s="22" t="s">
        <v>1386</v>
      </c>
      <c r="E240" s="21">
        <v>1</v>
      </c>
      <c r="F240" s="21">
        <f t="shared" si="38"/>
        <v>2</v>
      </c>
    </row>
    <row r="241" spans="4:6" ht="15" thickTop="1" thickBot="1" x14ac:dyDescent="0.3">
      <c r="D241" s="22" t="s">
        <v>1390</v>
      </c>
      <c r="E241" s="21">
        <v>1</v>
      </c>
      <c r="F241" s="21">
        <f t="shared" si="38"/>
        <v>2</v>
      </c>
    </row>
    <row r="242" spans="4:6" ht="15" thickTop="1" thickBot="1" x14ac:dyDescent="0.3">
      <c r="D242" s="22" t="s">
        <v>1393</v>
      </c>
      <c r="E242" s="21">
        <v>1</v>
      </c>
      <c r="F242" s="21">
        <f t="shared" si="38"/>
        <v>2</v>
      </c>
    </row>
    <row r="243" spans="4:6" ht="15" thickTop="1" thickBot="1" x14ac:dyDescent="0.3">
      <c r="D243" s="22" t="s">
        <v>1397</v>
      </c>
      <c r="E243" s="21">
        <v>1</v>
      </c>
      <c r="F243" s="21">
        <f t="shared" si="38"/>
        <v>2</v>
      </c>
    </row>
    <row r="244" spans="4:6" ht="15" thickTop="1" thickBot="1" x14ac:dyDescent="0.3">
      <c r="D244" s="22" t="s">
        <v>1400</v>
      </c>
      <c r="E244" s="21">
        <v>1</v>
      </c>
      <c r="F244" s="21">
        <f t="shared" si="38"/>
        <v>2</v>
      </c>
    </row>
    <row r="245" spans="4:6" ht="15" thickTop="1" thickBot="1" x14ac:dyDescent="0.3">
      <c r="D245" s="22" t="s">
        <v>1405</v>
      </c>
      <c r="E245" s="21">
        <v>1</v>
      </c>
      <c r="F245" s="21">
        <f t="shared" si="38"/>
        <v>2</v>
      </c>
    </row>
    <row r="246" spans="4:6" ht="15" thickTop="1" thickBot="1" x14ac:dyDescent="0.3">
      <c r="D246" s="22" t="s">
        <v>1408</v>
      </c>
      <c r="E246" s="21">
        <v>3</v>
      </c>
      <c r="F246" s="21">
        <f t="shared" si="38"/>
        <v>6</v>
      </c>
    </row>
    <row r="247" spans="4:6" ht="15" thickTop="1" thickBot="1" x14ac:dyDescent="0.3">
      <c r="D247" s="22" t="s">
        <v>1411</v>
      </c>
      <c r="E247" s="21">
        <v>1</v>
      </c>
      <c r="F247" s="21">
        <f t="shared" si="38"/>
        <v>2</v>
      </c>
    </row>
    <row r="248" spans="4:6" ht="15" thickTop="1" thickBot="1" x14ac:dyDescent="0.3">
      <c r="D248" s="22" t="s">
        <v>1416</v>
      </c>
      <c r="E248" s="21">
        <v>1</v>
      </c>
      <c r="F248" s="21">
        <f t="shared" si="38"/>
        <v>2</v>
      </c>
    </row>
    <row r="249" spans="4:6" ht="15" thickTop="1" thickBot="1" x14ac:dyDescent="0.3">
      <c r="D249" s="22" t="s">
        <v>1420</v>
      </c>
      <c r="E249" s="21">
        <v>1</v>
      </c>
      <c r="F249" s="21">
        <f t="shared" si="38"/>
        <v>2</v>
      </c>
    </row>
    <row r="250" spans="4:6" ht="15" thickTop="1" thickBot="1" x14ac:dyDescent="0.3">
      <c r="D250" s="22" t="s">
        <v>1424</v>
      </c>
      <c r="E250" s="21">
        <v>1</v>
      </c>
      <c r="F250" s="21">
        <f t="shared" si="38"/>
        <v>2</v>
      </c>
    </row>
    <row r="251" spans="4:6" ht="15" thickTop="1" thickBot="1" x14ac:dyDescent="0.3">
      <c r="D251" s="22" t="s">
        <v>1426</v>
      </c>
      <c r="E251" s="21">
        <v>1</v>
      </c>
      <c r="F251" s="21">
        <f t="shared" si="38"/>
        <v>2</v>
      </c>
    </row>
    <row r="252" spans="4:6" ht="15" thickTop="1" thickBot="1" x14ac:dyDescent="0.3">
      <c r="D252" s="22" t="s">
        <v>1429</v>
      </c>
      <c r="E252" s="21">
        <v>1</v>
      </c>
      <c r="F252" s="21">
        <f t="shared" si="38"/>
        <v>2</v>
      </c>
    </row>
    <row r="253" spans="4:6" ht="15" thickTop="1" thickBot="1" x14ac:dyDescent="0.3">
      <c r="D253" s="22" t="s">
        <v>1433</v>
      </c>
      <c r="E253" s="21">
        <v>1</v>
      </c>
      <c r="F253" s="21">
        <f t="shared" si="38"/>
        <v>2</v>
      </c>
    </row>
    <row r="254" spans="4:6" ht="15" thickTop="1" thickBot="1" x14ac:dyDescent="0.3">
      <c r="D254" s="22" t="s">
        <v>1435</v>
      </c>
      <c r="E254" s="21">
        <v>3</v>
      </c>
      <c r="F254" s="21">
        <f t="shared" si="38"/>
        <v>6</v>
      </c>
    </row>
    <row r="255" spans="4:6" ht="15" thickTop="1" thickBot="1" x14ac:dyDescent="0.3">
      <c r="D255" s="22" t="s">
        <v>1444</v>
      </c>
      <c r="E255" s="21">
        <v>5</v>
      </c>
      <c r="F255" s="21">
        <f t="shared" si="38"/>
        <v>10</v>
      </c>
    </row>
    <row r="256" spans="4:6" ht="15" thickTop="1" thickBot="1" x14ac:dyDescent="0.3">
      <c r="D256" s="22" t="s">
        <v>1446</v>
      </c>
      <c r="E256" s="21">
        <v>11</v>
      </c>
      <c r="F256" s="21">
        <f t="shared" si="38"/>
        <v>22</v>
      </c>
    </row>
    <row r="257" spans="4:6" ht="15" thickTop="1" thickBot="1" x14ac:dyDescent="0.3">
      <c r="D257" s="22" t="s">
        <v>1913</v>
      </c>
      <c r="E257" s="21">
        <v>2</v>
      </c>
      <c r="F257" s="21">
        <f t="shared" si="38"/>
        <v>4</v>
      </c>
    </row>
    <row r="258" spans="4:6" ht="15" thickTop="1" thickBot="1" x14ac:dyDescent="0.3">
      <c r="D258" s="22" t="s">
        <v>1476</v>
      </c>
      <c r="E258" s="21">
        <v>1</v>
      </c>
      <c r="F258" s="21">
        <f t="shared" si="38"/>
        <v>2</v>
      </c>
    </row>
    <row r="259" spans="4:6" ht="15" thickTop="1" thickBot="1" x14ac:dyDescent="0.3">
      <c r="D259" s="22" t="s">
        <v>1479</v>
      </c>
      <c r="E259" s="21">
        <v>1</v>
      </c>
      <c r="F259" s="21">
        <f t="shared" si="38"/>
        <v>2</v>
      </c>
    </row>
    <row r="260" spans="4:6" ht="15" thickTop="1" thickBot="1" x14ac:dyDescent="0.3">
      <c r="D260" s="22" t="s">
        <v>1488</v>
      </c>
      <c r="E260" s="21">
        <v>1</v>
      </c>
      <c r="F260" s="21">
        <f t="shared" si="38"/>
        <v>2</v>
      </c>
    </row>
    <row r="261" spans="4:6" ht="15" thickTop="1" thickBot="1" x14ac:dyDescent="0.3">
      <c r="D261" s="22" t="s">
        <v>1490</v>
      </c>
      <c r="E261" s="21">
        <v>1</v>
      </c>
      <c r="F261" s="21">
        <f t="shared" si="38"/>
        <v>2</v>
      </c>
    </row>
    <row r="262" spans="4:6" ht="15" thickTop="1" thickBot="1" x14ac:dyDescent="0.3">
      <c r="D262" s="22" t="s">
        <v>1493</v>
      </c>
      <c r="E262" s="21">
        <v>1</v>
      </c>
      <c r="F262" s="21">
        <f t="shared" si="38"/>
        <v>2</v>
      </c>
    </row>
    <row r="263" spans="4:6" ht="15" thickTop="1" thickBot="1" x14ac:dyDescent="0.3">
      <c r="D263" s="22" t="s">
        <v>425</v>
      </c>
      <c r="E263" s="21">
        <v>2</v>
      </c>
      <c r="F263" s="21">
        <f t="shared" si="38"/>
        <v>4</v>
      </c>
    </row>
    <row r="264" spans="4:6" ht="15" thickTop="1" thickBot="1" x14ac:dyDescent="0.3">
      <c r="D264" s="22" t="s">
        <v>1496</v>
      </c>
      <c r="E264" s="21">
        <v>1</v>
      </c>
      <c r="F264" s="21">
        <f t="shared" si="38"/>
        <v>2</v>
      </c>
    </row>
    <row r="265" spans="4:6" ht="15" thickTop="1" thickBot="1" x14ac:dyDescent="0.3">
      <c r="D265" s="22" t="s">
        <v>1500</v>
      </c>
      <c r="E265" s="21">
        <v>1</v>
      </c>
      <c r="F265" s="21">
        <f t="shared" si="38"/>
        <v>2</v>
      </c>
    </row>
    <row r="266" spans="4:6" ht="15" thickTop="1" thickBot="1" x14ac:dyDescent="0.3">
      <c r="D266" s="22" t="s">
        <v>1502</v>
      </c>
      <c r="E266" s="21">
        <v>1</v>
      </c>
      <c r="F266" s="21">
        <f t="shared" si="38"/>
        <v>2</v>
      </c>
    </row>
    <row r="267" spans="4:6" ht="15" thickTop="1" thickBot="1" x14ac:dyDescent="0.3">
      <c r="D267" s="22" t="s">
        <v>1904</v>
      </c>
      <c r="E267" s="21">
        <f>SUM(E237:E266)</f>
        <v>50</v>
      </c>
      <c r="F267" s="21">
        <f>SUM(F237:F266)</f>
        <v>100</v>
      </c>
    </row>
    <row r="268" spans="4:6" ht="15" thickTop="1" thickBot="1" x14ac:dyDescent="0.3">
      <c r="D268" s="144" t="s">
        <v>1901</v>
      </c>
      <c r="E268" s="144"/>
      <c r="F268" s="144"/>
    </row>
    <row r="269" spans="4:6" ht="15" thickTop="1" thickBot="1" x14ac:dyDescent="0.3">
      <c r="D269" s="15" t="s">
        <v>1909</v>
      </c>
      <c r="E269" s="15" t="s">
        <v>1910</v>
      </c>
      <c r="F269" s="15" t="s">
        <v>1911</v>
      </c>
    </row>
    <row r="270" spans="4:6" ht="15" thickTop="1" thickBot="1" x14ac:dyDescent="0.3">
      <c r="D270" s="21" t="s">
        <v>1554</v>
      </c>
      <c r="E270" s="21">
        <v>1</v>
      </c>
      <c r="F270" s="21">
        <f>E270/96*100</f>
        <v>1.0416666666666665</v>
      </c>
    </row>
    <row r="271" spans="4:6" ht="15" thickTop="1" thickBot="1" x14ac:dyDescent="0.3">
      <c r="D271" s="21" t="s">
        <v>1648</v>
      </c>
      <c r="E271" s="21">
        <v>16</v>
      </c>
      <c r="F271" s="21">
        <f t="shared" ref="F271:F307" si="39">E271/96*100</f>
        <v>16.666666666666664</v>
      </c>
    </row>
    <row r="272" spans="4:6" ht="15" thickTop="1" thickBot="1" x14ac:dyDescent="0.3">
      <c r="D272" s="21" t="s">
        <v>1631</v>
      </c>
      <c r="E272" s="21">
        <v>1</v>
      </c>
      <c r="F272" s="21">
        <f t="shared" si="39"/>
        <v>1.0416666666666665</v>
      </c>
    </row>
    <row r="273" spans="4:6" ht="28.5" thickTop="1" thickBot="1" x14ac:dyDescent="0.3">
      <c r="D273" s="23" t="s">
        <v>1553</v>
      </c>
      <c r="E273" s="21">
        <v>1</v>
      </c>
      <c r="F273" s="21">
        <f t="shared" si="39"/>
        <v>1.0416666666666665</v>
      </c>
    </row>
    <row r="274" spans="4:6" ht="28.5" thickTop="1" thickBot="1" x14ac:dyDescent="0.3">
      <c r="D274" s="23" t="s">
        <v>1551</v>
      </c>
      <c r="E274" s="21">
        <v>1</v>
      </c>
      <c r="F274" s="21">
        <f t="shared" si="39"/>
        <v>1.0416666666666665</v>
      </c>
    </row>
    <row r="275" spans="4:6" ht="15" thickTop="1" thickBot="1" x14ac:dyDescent="0.3">
      <c r="D275" s="21" t="s">
        <v>1559</v>
      </c>
      <c r="E275" s="21">
        <v>3</v>
      </c>
      <c r="F275" s="21">
        <f t="shared" si="39"/>
        <v>3.125</v>
      </c>
    </row>
    <row r="276" spans="4:6" ht="15" thickTop="1" thickBot="1" x14ac:dyDescent="0.3">
      <c r="D276" s="21" t="s">
        <v>1524</v>
      </c>
      <c r="E276" s="21">
        <v>2</v>
      </c>
      <c r="F276" s="21">
        <f t="shared" si="39"/>
        <v>2.083333333333333</v>
      </c>
    </row>
    <row r="277" spans="4:6" ht="15" thickTop="1" thickBot="1" x14ac:dyDescent="0.3">
      <c r="D277" s="26" t="s">
        <v>1717</v>
      </c>
      <c r="E277" s="21">
        <v>1</v>
      </c>
      <c r="F277" s="21">
        <f t="shared" si="39"/>
        <v>1.0416666666666665</v>
      </c>
    </row>
    <row r="278" spans="4:6" ht="15" thickTop="1" thickBot="1" x14ac:dyDescent="0.3">
      <c r="D278" s="26" t="s">
        <v>1715</v>
      </c>
      <c r="E278" s="21">
        <v>1</v>
      </c>
      <c r="F278" s="21">
        <f t="shared" si="39"/>
        <v>1.0416666666666665</v>
      </c>
    </row>
    <row r="279" spans="4:6" ht="15" thickTop="1" thickBot="1" x14ac:dyDescent="0.3">
      <c r="D279" s="21" t="s">
        <v>1565</v>
      </c>
      <c r="E279" s="21">
        <v>1</v>
      </c>
      <c r="F279" s="21">
        <f t="shared" si="39"/>
        <v>1.0416666666666665</v>
      </c>
    </row>
    <row r="280" spans="4:6" ht="15" thickTop="1" thickBot="1" x14ac:dyDescent="0.3">
      <c r="D280" s="21" t="s">
        <v>1568</v>
      </c>
      <c r="E280" s="21">
        <v>1</v>
      </c>
      <c r="F280" s="21">
        <f t="shared" si="39"/>
        <v>1.0416666666666665</v>
      </c>
    </row>
    <row r="281" spans="4:6" ht="15" thickTop="1" thickBot="1" x14ac:dyDescent="0.3">
      <c r="D281" s="27" t="s">
        <v>1718</v>
      </c>
      <c r="E281" s="21">
        <v>6</v>
      </c>
      <c r="F281" s="21">
        <f t="shared" si="39"/>
        <v>6.25</v>
      </c>
    </row>
    <row r="282" spans="4:6" ht="15" thickTop="1" thickBot="1" x14ac:dyDescent="0.3">
      <c r="D282" s="21" t="s">
        <v>1137</v>
      </c>
      <c r="E282" s="21">
        <v>1</v>
      </c>
      <c r="F282" s="21">
        <f t="shared" si="39"/>
        <v>1.0416666666666665</v>
      </c>
    </row>
    <row r="283" spans="4:6" ht="15" thickTop="1" thickBot="1" x14ac:dyDescent="0.3">
      <c r="D283" s="21" t="s">
        <v>1544</v>
      </c>
      <c r="E283" s="21">
        <v>1</v>
      </c>
      <c r="F283" s="21">
        <f t="shared" si="39"/>
        <v>1.0416666666666665</v>
      </c>
    </row>
    <row r="284" spans="4:6" ht="15" thickTop="1" thickBot="1" x14ac:dyDescent="0.3">
      <c r="D284" s="21" t="s">
        <v>1444</v>
      </c>
      <c r="E284" s="21">
        <v>9</v>
      </c>
      <c r="F284" s="21">
        <f t="shared" si="39"/>
        <v>9.375</v>
      </c>
    </row>
    <row r="285" spans="4:6" ht="15" thickTop="1" thickBot="1" x14ac:dyDescent="0.3">
      <c r="D285" s="21" t="s">
        <v>1593</v>
      </c>
      <c r="E285" s="21">
        <v>1</v>
      </c>
      <c r="F285" s="21">
        <f t="shared" si="39"/>
        <v>1.0416666666666665</v>
      </c>
    </row>
    <row r="286" spans="4:6" ht="15" thickTop="1" thickBot="1" x14ac:dyDescent="0.3">
      <c r="D286" s="23" t="s">
        <v>1552</v>
      </c>
      <c r="E286" s="21">
        <v>1</v>
      </c>
      <c r="F286" s="21">
        <f t="shared" si="39"/>
        <v>1.0416666666666665</v>
      </c>
    </row>
    <row r="287" spans="4:6" ht="15" thickTop="1" thickBot="1" x14ac:dyDescent="0.3">
      <c r="D287" s="21" t="s">
        <v>1640</v>
      </c>
      <c r="E287" s="21">
        <v>1</v>
      </c>
      <c r="F287" s="21">
        <f t="shared" si="39"/>
        <v>1.0416666666666665</v>
      </c>
    </row>
    <row r="288" spans="4:6" ht="15" thickTop="1" thickBot="1" x14ac:dyDescent="0.3">
      <c r="D288" s="21" t="s">
        <v>1644</v>
      </c>
      <c r="E288" s="21">
        <v>1</v>
      </c>
      <c r="F288" s="21">
        <f t="shared" si="39"/>
        <v>1.0416666666666665</v>
      </c>
    </row>
    <row r="289" spans="4:6" ht="15" thickTop="1" thickBot="1" x14ac:dyDescent="0.3">
      <c r="D289" s="21" t="s">
        <v>1446</v>
      </c>
      <c r="E289" s="21">
        <v>4</v>
      </c>
      <c r="F289" s="21">
        <f t="shared" si="39"/>
        <v>4.1666666666666661</v>
      </c>
    </row>
    <row r="290" spans="4:6" ht="15" thickTop="1" thickBot="1" x14ac:dyDescent="0.3">
      <c r="D290" s="21" t="s">
        <v>1608</v>
      </c>
      <c r="E290" s="21">
        <v>1</v>
      </c>
      <c r="F290" s="21">
        <f t="shared" si="39"/>
        <v>1.0416666666666665</v>
      </c>
    </row>
    <row r="291" spans="4:6" ht="15" thickTop="1" thickBot="1" x14ac:dyDescent="0.3">
      <c r="D291" s="28" t="s">
        <v>1628</v>
      </c>
      <c r="E291" s="21">
        <v>1</v>
      </c>
      <c r="F291" s="21">
        <f t="shared" si="39"/>
        <v>1.0416666666666665</v>
      </c>
    </row>
    <row r="292" spans="4:6" ht="15" thickTop="1" thickBot="1" x14ac:dyDescent="0.3">
      <c r="D292" s="21" t="s">
        <v>1634</v>
      </c>
      <c r="E292" s="21">
        <v>1</v>
      </c>
      <c r="F292" s="21">
        <f t="shared" si="39"/>
        <v>1.0416666666666665</v>
      </c>
    </row>
    <row r="293" spans="4:6" ht="15" thickTop="1" thickBot="1" x14ac:dyDescent="0.3">
      <c r="D293" s="21" t="s">
        <v>1500</v>
      </c>
      <c r="E293" s="21">
        <v>5</v>
      </c>
      <c r="F293" s="21">
        <f t="shared" si="39"/>
        <v>5.2083333333333339</v>
      </c>
    </row>
    <row r="294" spans="4:6" ht="15" thickTop="1" thickBot="1" x14ac:dyDescent="0.3">
      <c r="D294" s="21" t="s">
        <v>1518</v>
      </c>
      <c r="E294" s="21">
        <v>4</v>
      </c>
      <c r="F294" s="21">
        <f t="shared" si="39"/>
        <v>4.1666666666666661</v>
      </c>
    </row>
    <row r="295" spans="4:6" ht="15" thickTop="1" thickBot="1" x14ac:dyDescent="0.3">
      <c r="D295" s="21" t="s">
        <v>1611</v>
      </c>
      <c r="E295" s="21">
        <v>2</v>
      </c>
      <c r="F295" s="21">
        <f t="shared" si="39"/>
        <v>2.083333333333333</v>
      </c>
    </row>
    <row r="296" spans="4:6" ht="15" thickTop="1" thickBot="1" x14ac:dyDescent="0.3">
      <c r="D296" s="21" t="s">
        <v>1505</v>
      </c>
      <c r="E296" s="21">
        <v>1</v>
      </c>
      <c r="F296" s="21">
        <f t="shared" si="39"/>
        <v>1.0416666666666665</v>
      </c>
    </row>
    <row r="297" spans="4:6" ht="15" thickTop="1" thickBot="1" x14ac:dyDescent="0.3">
      <c r="D297" s="21" t="s">
        <v>1508</v>
      </c>
      <c r="E297" s="21">
        <v>1</v>
      </c>
      <c r="F297" s="21">
        <f t="shared" si="39"/>
        <v>1.0416666666666665</v>
      </c>
    </row>
    <row r="298" spans="4:6" ht="15" thickTop="1" thickBot="1" x14ac:dyDescent="0.3">
      <c r="D298" s="21" t="s">
        <v>1435</v>
      </c>
      <c r="E298" s="21">
        <v>2</v>
      </c>
      <c r="F298" s="21">
        <f t="shared" si="39"/>
        <v>2.083333333333333</v>
      </c>
    </row>
    <row r="299" spans="4:6" ht="15" thickTop="1" thickBot="1" x14ac:dyDescent="0.3">
      <c r="D299" s="21" t="s">
        <v>1514</v>
      </c>
      <c r="E299" s="21">
        <v>1</v>
      </c>
      <c r="F299" s="21">
        <f t="shared" si="39"/>
        <v>1.0416666666666665</v>
      </c>
    </row>
    <row r="300" spans="4:6" ht="15" thickTop="1" thickBot="1" x14ac:dyDescent="0.3">
      <c r="D300" s="21" t="s">
        <v>1618</v>
      </c>
      <c r="E300" s="21">
        <v>1</v>
      </c>
      <c r="F300" s="21">
        <f t="shared" si="39"/>
        <v>1.0416666666666665</v>
      </c>
    </row>
    <row r="301" spans="4:6" ht="15" thickTop="1" thickBot="1" x14ac:dyDescent="0.3">
      <c r="D301" s="21" t="s">
        <v>1429</v>
      </c>
      <c r="E301" s="21">
        <v>1</v>
      </c>
      <c r="F301" s="21">
        <f t="shared" si="39"/>
        <v>1.0416666666666665</v>
      </c>
    </row>
    <row r="302" spans="4:6" ht="15" thickTop="1" thickBot="1" x14ac:dyDescent="0.3">
      <c r="D302" s="21" t="s">
        <v>1621</v>
      </c>
      <c r="E302" s="21">
        <v>2</v>
      </c>
      <c r="F302" s="21">
        <f t="shared" si="39"/>
        <v>2.083333333333333</v>
      </c>
    </row>
    <row r="303" spans="4:6" ht="15" thickTop="1" thickBot="1" x14ac:dyDescent="0.3">
      <c r="D303" s="21" t="s">
        <v>1625</v>
      </c>
      <c r="E303" s="21">
        <v>1</v>
      </c>
      <c r="F303" s="21">
        <f t="shared" si="39"/>
        <v>1.0416666666666665</v>
      </c>
    </row>
    <row r="304" spans="4:6" ht="15" thickTop="1" thickBot="1" x14ac:dyDescent="0.3">
      <c r="D304" s="21" t="s">
        <v>1496</v>
      </c>
      <c r="E304" s="21">
        <v>1</v>
      </c>
      <c r="F304" s="21">
        <f t="shared" si="39"/>
        <v>1.0416666666666665</v>
      </c>
    </row>
    <row r="305" spans="4:6" ht="15" thickTop="1" thickBot="1" x14ac:dyDescent="0.3">
      <c r="D305" s="21" t="s">
        <v>1654</v>
      </c>
      <c r="E305" s="21">
        <v>1</v>
      </c>
      <c r="F305" s="21">
        <f t="shared" si="39"/>
        <v>1.0416666666666665</v>
      </c>
    </row>
    <row r="306" spans="4:6" ht="15" thickTop="1" thickBot="1" x14ac:dyDescent="0.3">
      <c r="D306" s="26" t="s">
        <v>1716</v>
      </c>
      <c r="E306" s="21">
        <v>1</v>
      </c>
      <c r="F306" s="21">
        <f t="shared" si="39"/>
        <v>1.0416666666666665</v>
      </c>
    </row>
    <row r="307" spans="4:6" ht="15" thickTop="1" thickBot="1" x14ac:dyDescent="0.3">
      <c r="D307" s="29" t="s">
        <v>1719</v>
      </c>
      <c r="E307" s="21">
        <v>15</v>
      </c>
      <c r="F307" s="21">
        <f t="shared" si="39"/>
        <v>15.625</v>
      </c>
    </row>
    <row r="308" spans="4:6" ht="15" thickTop="1" thickBot="1" x14ac:dyDescent="0.3">
      <c r="D308" s="21" t="s">
        <v>1904</v>
      </c>
      <c r="E308" s="21">
        <f>SUM(E270:E307)</f>
        <v>96</v>
      </c>
      <c r="F308" s="21">
        <f>SUM(F270:F307)</f>
        <v>100.00000000000001</v>
      </c>
    </row>
    <row r="309" spans="4:6" ht="15" thickTop="1" thickBot="1" x14ac:dyDescent="0.3">
      <c r="D309" s="144" t="s">
        <v>1905</v>
      </c>
      <c r="E309" s="144"/>
      <c r="F309" s="144"/>
    </row>
    <row r="310" spans="4:6" ht="15" thickTop="1" thickBot="1" x14ac:dyDescent="0.3">
      <c r="D310" s="15" t="s">
        <v>1909</v>
      </c>
      <c r="E310" s="15" t="s">
        <v>1910</v>
      </c>
      <c r="F310" s="15" t="s">
        <v>1911</v>
      </c>
    </row>
    <row r="311" spans="4:6" ht="15" thickTop="1" thickBot="1" x14ac:dyDescent="0.3">
      <c r="D311" s="23" t="s">
        <v>1554</v>
      </c>
      <c r="E311" s="21">
        <v>1</v>
      </c>
      <c r="F311" s="21">
        <f>E311/68*100</f>
        <v>1.4705882352941175</v>
      </c>
    </row>
    <row r="312" spans="4:6" ht="15" thickTop="1" thickBot="1" x14ac:dyDescent="0.3">
      <c r="D312" s="21" t="s">
        <v>1750</v>
      </c>
      <c r="E312" s="21">
        <v>1</v>
      </c>
      <c r="F312" s="21">
        <f t="shared" ref="F312:F341" si="40">E312/68*100</f>
        <v>1.4705882352941175</v>
      </c>
    </row>
    <row r="313" spans="4:6" ht="28.5" thickTop="1" thickBot="1" x14ac:dyDescent="0.3">
      <c r="D313" s="28" t="s">
        <v>1776</v>
      </c>
      <c r="E313" s="21">
        <v>1</v>
      </c>
      <c r="F313" s="21">
        <f t="shared" si="40"/>
        <v>1.4705882352941175</v>
      </c>
    </row>
    <row r="314" spans="4:6" ht="15" thickTop="1" thickBot="1" x14ac:dyDescent="0.3">
      <c r="D314" s="21" t="s">
        <v>1631</v>
      </c>
      <c r="E314" s="21">
        <v>1</v>
      </c>
      <c r="F314" s="21">
        <f t="shared" si="40"/>
        <v>1.4705882352941175</v>
      </c>
    </row>
    <row r="315" spans="4:6" ht="15" thickTop="1" thickBot="1" x14ac:dyDescent="0.3">
      <c r="D315" s="21" t="s">
        <v>1799</v>
      </c>
      <c r="E315" s="21">
        <v>2</v>
      </c>
      <c r="F315" s="21">
        <f t="shared" si="40"/>
        <v>2.9411764705882351</v>
      </c>
    </row>
    <row r="316" spans="4:6" ht="15" thickTop="1" thickBot="1" x14ac:dyDescent="0.3">
      <c r="D316" s="21" t="s">
        <v>1714</v>
      </c>
      <c r="E316" s="21">
        <v>2</v>
      </c>
      <c r="F316" s="21">
        <f t="shared" si="40"/>
        <v>2.9411764705882351</v>
      </c>
    </row>
    <row r="317" spans="4:6" ht="15" thickTop="1" thickBot="1" x14ac:dyDescent="0.3">
      <c r="D317" s="23" t="s">
        <v>1857</v>
      </c>
      <c r="E317" s="21">
        <v>2</v>
      </c>
      <c r="F317" s="21">
        <f t="shared" si="40"/>
        <v>2.9411764705882351</v>
      </c>
    </row>
    <row r="318" spans="4:6" ht="15" thickTop="1" thickBot="1" x14ac:dyDescent="0.3">
      <c r="D318" s="21" t="s">
        <v>1753</v>
      </c>
      <c r="E318" s="21">
        <v>1</v>
      </c>
      <c r="F318" s="21">
        <f t="shared" si="40"/>
        <v>1.4705882352941175</v>
      </c>
    </row>
    <row r="319" spans="4:6" ht="28.5" thickTop="1" thickBot="1" x14ac:dyDescent="0.3">
      <c r="D319" s="28" t="s">
        <v>1762</v>
      </c>
      <c r="E319" s="21">
        <v>1</v>
      </c>
      <c r="F319" s="21">
        <f t="shared" si="40"/>
        <v>1.4705882352941175</v>
      </c>
    </row>
    <row r="320" spans="4:6" ht="15" thickTop="1" thickBot="1" x14ac:dyDescent="0.3">
      <c r="D320" s="28" t="s">
        <v>1312</v>
      </c>
      <c r="E320" s="21">
        <v>1</v>
      </c>
      <c r="F320" s="21">
        <f t="shared" si="40"/>
        <v>1.4705882352941175</v>
      </c>
    </row>
    <row r="321" spans="4:6" ht="15" thickTop="1" thickBot="1" x14ac:dyDescent="0.3">
      <c r="D321" s="30" t="s">
        <v>1796</v>
      </c>
      <c r="E321" s="21">
        <v>1</v>
      </c>
      <c r="F321" s="21">
        <f t="shared" si="40"/>
        <v>1.4705882352941175</v>
      </c>
    </row>
    <row r="322" spans="4:6" ht="15" thickTop="1" thickBot="1" x14ac:dyDescent="0.3">
      <c r="D322" s="23" t="s">
        <v>1830</v>
      </c>
      <c r="E322" s="21">
        <v>1</v>
      </c>
      <c r="F322" s="21">
        <f t="shared" si="40"/>
        <v>1.4705882352941175</v>
      </c>
    </row>
    <row r="323" spans="4:6" ht="15" thickTop="1" thickBot="1" x14ac:dyDescent="0.3">
      <c r="D323" s="23" t="s">
        <v>1837</v>
      </c>
      <c r="E323" s="21">
        <v>1</v>
      </c>
      <c r="F323" s="21">
        <f t="shared" si="40"/>
        <v>1.4705882352941175</v>
      </c>
    </row>
    <row r="324" spans="4:6" ht="15" thickTop="1" thickBot="1" x14ac:dyDescent="0.3">
      <c r="D324" s="23" t="s">
        <v>1839</v>
      </c>
      <c r="E324" s="21">
        <v>1</v>
      </c>
      <c r="F324" s="21">
        <f t="shared" si="40"/>
        <v>1.4705882352941175</v>
      </c>
    </row>
    <row r="325" spans="4:6" ht="15" thickTop="1" thickBot="1" x14ac:dyDescent="0.3">
      <c r="D325" s="23" t="s">
        <v>1845</v>
      </c>
      <c r="E325" s="21">
        <v>2</v>
      </c>
      <c r="F325" s="21">
        <f t="shared" si="40"/>
        <v>2.9411764705882351</v>
      </c>
    </row>
    <row r="326" spans="4:6" ht="28.5" thickTop="1" thickBot="1" x14ac:dyDescent="0.3">
      <c r="D326" s="28" t="s">
        <v>1583</v>
      </c>
      <c r="E326" s="21">
        <v>13</v>
      </c>
      <c r="F326" s="21">
        <f t="shared" si="40"/>
        <v>19.117647058823529</v>
      </c>
    </row>
    <row r="327" spans="4:6" ht="28.5" thickTop="1" thickBot="1" x14ac:dyDescent="0.3">
      <c r="D327" s="23" t="s">
        <v>1853</v>
      </c>
      <c r="E327" s="21">
        <v>2</v>
      </c>
      <c r="F327" s="21">
        <f t="shared" si="40"/>
        <v>2.9411764705882351</v>
      </c>
    </row>
    <row r="328" spans="4:6" ht="15" thickTop="1" thickBot="1" x14ac:dyDescent="0.3">
      <c r="D328" s="23" t="s">
        <v>1883</v>
      </c>
      <c r="E328" s="21">
        <v>1</v>
      </c>
      <c r="F328" s="21">
        <f t="shared" si="40"/>
        <v>1.4705882352941175</v>
      </c>
    </row>
    <row r="329" spans="4:6" ht="15" thickTop="1" thickBot="1" x14ac:dyDescent="0.3">
      <c r="D329" s="28" t="s">
        <v>1446</v>
      </c>
      <c r="E329" s="21">
        <v>5</v>
      </c>
      <c r="F329" s="21">
        <f t="shared" si="40"/>
        <v>7.3529411764705888</v>
      </c>
    </row>
    <row r="330" spans="4:6" ht="15" thickTop="1" thickBot="1" x14ac:dyDescent="0.3">
      <c r="D330" s="23" t="s">
        <v>1500</v>
      </c>
      <c r="E330" s="21">
        <v>2</v>
      </c>
      <c r="F330" s="21">
        <f t="shared" si="40"/>
        <v>2.9411764705882351</v>
      </c>
    </row>
    <row r="331" spans="4:6" ht="28.5" thickTop="1" thickBot="1" x14ac:dyDescent="0.3">
      <c r="D331" s="28" t="s">
        <v>1733</v>
      </c>
      <c r="E331" s="21">
        <v>2</v>
      </c>
      <c r="F331" s="21">
        <f t="shared" si="40"/>
        <v>2.9411764705882351</v>
      </c>
    </row>
    <row r="332" spans="4:6" ht="28.5" thickTop="1" thickBot="1" x14ac:dyDescent="0.3">
      <c r="D332" s="23" t="s">
        <v>1851</v>
      </c>
      <c r="E332" s="21">
        <v>1</v>
      </c>
      <c r="F332" s="21">
        <f t="shared" si="40"/>
        <v>1.4705882352941175</v>
      </c>
    </row>
    <row r="333" spans="4:6" ht="28.5" thickTop="1" thickBot="1" x14ac:dyDescent="0.3">
      <c r="D333" s="23" t="s">
        <v>1871</v>
      </c>
      <c r="E333" s="21">
        <v>5</v>
      </c>
      <c r="F333" s="21">
        <f t="shared" si="40"/>
        <v>7.3529411764705888</v>
      </c>
    </row>
    <row r="334" spans="4:6" ht="15" thickTop="1" thickBot="1" x14ac:dyDescent="0.3">
      <c r="D334" s="28" t="s">
        <v>1628</v>
      </c>
      <c r="E334" s="21">
        <v>4</v>
      </c>
      <c r="F334" s="21">
        <f t="shared" si="40"/>
        <v>5.8823529411764701</v>
      </c>
    </row>
    <row r="335" spans="4:6" ht="28.5" thickTop="1" thickBot="1" x14ac:dyDescent="0.3">
      <c r="D335" s="23" t="s">
        <v>1843</v>
      </c>
      <c r="E335" s="21">
        <v>1</v>
      </c>
      <c r="F335" s="21">
        <f t="shared" si="40"/>
        <v>1.4705882352941175</v>
      </c>
    </row>
    <row r="336" spans="4:6" ht="28.5" thickTop="1" thickBot="1" x14ac:dyDescent="0.3">
      <c r="D336" s="28" t="s">
        <v>1063</v>
      </c>
      <c r="E336" s="21">
        <v>6</v>
      </c>
      <c r="F336" s="21">
        <f t="shared" si="40"/>
        <v>8.8235294117647065</v>
      </c>
    </row>
    <row r="337" spans="1:12" ht="28.5" thickTop="1" thickBot="1" x14ac:dyDescent="0.3">
      <c r="D337" s="23" t="s">
        <v>1397</v>
      </c>
      <c r="E337" s="21">
        <v>3</v>
      </c>
      <c r="F337" s="21">
        <f t="shared" si="40"/>
        <v>4.4117647058823533</v>
      </c>
    </row>
    <row r="338" spans="1:12" ht="15" thickTop="1" thickBot="1" x14ac:dyDescent="0.3">
      <c r="D338" s="31" t="s">
        <v>1625</v>
      </c>
      <c r="E338" s="21">
        <v>1</v>
      </c>
      <c r="F338" s="21">
        <f t="shared" si="40"/>
        <v>1.4705882352941175</v>
      </c>
    </row>
    <row r="339" spans="1:12" ht="28.5" thickTop="1" thickBot="1" x14ac:dyDescent="0.3">
      <c r="D339" s="23" t="s">
        <v>1823</v>
      </c>
      <c r="E339" s="21">
        <v>1</v>
      </c>
      <c r="F339" s="21">
        <f t="shared" si="40"/>
        <v>1.4705882352941175</v>
      </c>
    </row>
    <row r="340" spans="1:12" ht="28.5" thickTop="1" thickBot="1" x14ac:dyDescent="0.3">
      <c r="D340" s="23" t="s">
        <v>1825</v>
      </c>
      <c r="E340" s="21">
        <v>1</v>
      </c>
      <c r="F340" s="21">
        <f t="shared" si="40"/>
        <v>1.4705882352941175</v>
      </c>
    </row>
    <row r="341" spans="1:12" ht="15" thickTop="1" thickBot="1" x14ac:dyDescent="0.3">
      <c r="D341" s="21" t="s">
        <v>1828</v>
      </c>
      <c r="E341" s="21">
        <v>1</v>
      </c>
      <c r="F341" s="21">
        <f t="shared" si="40"/>
        <v>1.4705882352941175</v>
      </c>
    </row>
    <row r="342" spans="1:12" ht="15" thickTop="1" thickBot="1" x14ac:dyDescent="0.3">
      <c r="D342" s="21" t="s">
        <v>1904</v>
      </c>
      <c r="E342" s="21">
        <f>SUM(E311:E341)</f>
        <v>68</v>
      </c>
      <c r="F342" s="21">
        <f>SUM(F311:F341)</f>
        <v>99.999999999999972</v>
      </c>
    </row>
    <row r="343" spans="1:12" ht="15" thickTop="1" thickBot="1" x14ac:dyDescent="0.3">
      <c r="A343" s="143" t="s">
        <v>1900</v>
      </c>
      <c r="B343" s="143"/>
      <c r="C343" s="143"/>
      <c r="D343" s="144" t="s">
        <v>1906</v>
      </c>
      <c r="E343" s="144"/>
      <c r="F343" s="144"/>
      <c r="G343" s="145" t="s">
        <v>2521</v>
      </c>
      <c r="H343" s="145"/>
      <c r="I343" s="145"/>
      <c r="J343" s="146" t="s">
        <v>1907</v>
      </c>
      <c r="K343" s="146"/>
      <c r="L343" s="146"/>
    </row>
    <row r="344" spans="1:12" ht="15" thickTop="1" thickBot="1" x14ac:dyDescent="0.3">
      <c r="A344" s="143" t="s">
        <v>2539</v>
      </c>
      <c r="B344" s="143"/>
      <c r="C344" s="143"/>
      <c r="D344" s="144" t="s">
        <v>2539</v>
      </c>
      <c r="E344" s="144"/>
      <c r="F344" s="144"/>
      <c r="G344" s="145" t="s">
        <v>2539</v>
      </c>
      <c r="H344" s="145"/>
      <c r="I344" s="145"/>
      <c r="J344" s="146" t="s">
        <v>2539</v>
      </c>
      <c r="K344" s="146"/>
      <c r="L344" s="146"/>
    </row>
    <row r="345" spans="1:12" ht="55.5" thickTop="1" thickBot="1" x14ac:dyDescent="0.3">
      <c r="A345" s="135" t="s">
        <v>1722</v>
      </c>
      <c r="B345" s="135" t="s">
        <v>1721</v>
      </c>
      <c r="C345" s="135" t="s">
        <v>1723</v>
      </c>
      <c r="D345" s="136" t="s">
        <v>1909</v>
      </c>
      <c r="E345" s="136" t="s">
        <v>1910</v>
      </c>
      <c r="F345" s="16" t="s">
        <v>1911</v>
      </c>
      <c r="G345" s="138" t="s">
        <v>1909</v>
      </c>
      <c r="H345" s="138" t="s">
        <v>1910</v>
      </c>
      <c r="I345" s="18" t="s">
        <v>1911</v>
      </c>
      <c r="J345" s="137" t="s">
        <v>1909</v>
      </c>
      <c r="K345" s="137" t="s">
        <v>1910</v>
      </c>
      <c r="L345" s="20" t="s">
        <v>1911</v>
      </c>
    </row>
    <row r="346" spans="1:12" ht="14.25" thickTop="1" x14ac:dyDescent="0.25"/>
  </sheetData>
  <mergeCells count="76">
    <mergeCell ref="G188:I188"/>
    <mergeCell ref="G210:I210"/>
    <mergeCell ref="G150:I150"/>
    <mergeCell ref="G169:I169"/>
    <mergeCell ref="G107:I107"/>
    <mergeCell ref="G132:I132"/>
    <mergeCell ref="G66:I66"/>
    <mergeCell ref="G79:I79"/>
    <mergeCell ref="D309:F309"/>
    <mergeCell ref="G7:I7"/>
    <mergeCell ref="G11:I11"/>
    <mergeCell ref="G18:I18"/>
    <mergeCell ref="G24:I24"/>
    <mergeCell ref="G31:I31"/>
    <mergeCell ref="G40:I40"/>
    <mergeCell ref="G52:I52"/>
    <mergeCell ref="D182:F182"/>
    <mergeCell ref="D207:F207"/>
    <mergeCell ref="D235:F235"/>
    <mergeCell ref="D268:F268"/>
    <mergeCell ref="D62:F62"/>
    <mergeCell ref="D77:F77"/>
    <mergeCell ref="D102:F102"/>
    <mergeCell ref="D119:F119"/>
    <mergeCell ref="D152:F152"/>
    <mergeCell ref="D8:F8"/>
    <mergeCell ref="D16:F16"/>
    <mergeCell ref="D27:F27"/>
    <mergeCell ref="D36:F36"/>
    <mergeCell ref="D45:F45"/>
    <mergeCell ref="A1:C1"/>
    <mergeCell ref="D1:F1"/>
    <mergeCell ref="J1:L1"/>
    <mergeCell ref="D2:F2"/>
    <mergeCell ref="G2:I2"/>
    <mergeCell ref="J2:L2"/>
    <mergeCell ref="G1:I1"/>
    <mergeCell ref="A153:C153"/>
    <mergeCell ref="A167:C167"/>
    <mergeCell ref="A8:C8"/>
    <mergeCell ref="A2:C2"/>
    <mergeCell ref="A49:C49"/>
    <mergeCell ref="A38:C38"/>
    <mergeCell ref="A30:C30"/>
    <mergeCell ref="A22:C22"/>
    <mergeCell ref="A15:C15"/>
    <mergeCell ref="A123:C123"/>
    <mergeCell ref="A137:C137"/>
    <mergeCell ref="A84:C84"/>
    <mergeCell ref="A73:C73"/>
    <mergeCell ref="A59:C59"/>
    <mergeCell ref="A97:C97"/>
    <mergeCell ref="A112:C112"/>
    <mergeCell ref="J11:L11"/>
    <mergeCell ref="J20:L20"/>
    <mergeCell ref="J29:L29"/>
    <mergeCell ref="J38:L38"/>
    <mergeCell ref="J47:L47"/>
    <mergeCell ref="J56:L56"/>
    <mergeCell ref="J65:L65"/>
    <mergeCell ref="J74:L74"/>
    <mergeCell ref="J83:L83"/>
    <mergeCell ref="J92:L92"/>
    <mergeCell ref="J101:L101"/>
    <mergeCell ref="J110:L110"/>
    <mergeCell ref="J119:L119"/>
    <mergeCell ref="J128:L128"/>
    <mergeCell ref="J137:L137"/>
    <mergeCell ref="A343:C343"/>
    <mergeCell ref="D343:F343"/>
    <mergeCell ref="G343:I343"/>
    <mergeCell ref="J343:L343"/>
    <mergeCell ref="A344:C344"/>
    <mergeCell ref="D344:F344"/>
    <mergeCell ref="G344:I344"/>
    <mergeCell ref="J344:L34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Normal="100" workbookViewId="0">
      <selection activeCell="F14" sqref="F14"/>
    </sheetView>
  </sheetViews>
  <sheetFormatPr baseColWidth="10" defaultRowHeight="13.5" x14ac:dyDescent="0.25"/>
  <cols>
    <col min="1" max="1" width="17.28515625" style="12" bestFit="1" customWidth="1"/>
    <col min="2" max="2" width="21.42578125" style="12" bestFit="1" customWidth="1"/>
    <col min="3" max="3" width="15.5703125" style="44" customWidth="1"/>
    <col min="4" max="4" width="30.140625" style="12" customWidth="1"/>
    <col min="5" max="5" width="11.42578125" style="12"/>
    <col min="6" max="6" width="14.42578125" style="44" customWidth="1"/>
    <col min="7" max="7" width="20.42578125" style="12" bestFit="1" customWidth="1"/>
    <col min="8" max="8" width="11.42578125" style="12"/>
    <col min="9" max="9" width="12.85546875" style="44" customWidth="1"/>
    <col min="10" max="11" width="11.42578125" style="12"/>
    <col min="12" max="12" width="13.140625" style="44" customWidth="1"/>
    <col min="13" max="16384" width="11.42578125" style="12"/>
  </cols>
  <sheetData>
    <row r="1" spans="1:12" ht="15" thickTop="1" thickBot="1" x14ac:dyDescent="0.3">
      <c r="A1" s="143" t="s">
        <v>1900</v>
      </c>
      <c r="B1" s="143"/>
      <c r="C1" s="143"/>
      <c r="D1" s="145" t="s">
        <v>2521</v>
      </c>
      <c r="E1" s="145"/>
      <c r="F1" s="145"/>
      <c r="G1" s="146" t="s">
        <v>1907</v>
      </c>
      <c r="H1" s="146"/>
      <c r="I1" s="146"/>
      <c r="J1" s="151" t="s">
        <v>2524</v>
      </c>
      <c r="K1" s="151"/>
      <c r="L1" s="151"/>
    </row>
    <row r="2" spans="1:12" ht="42" thickTop="1" thickBot="1" x14ac:dyDescent="0.3">
      <c r="A2" s="14" t="s">
        <v>1722</v>
      </c>
      <c r="B2" s="14" t="s">
        <v>1721</v>
      </c>
      <c r="C2" s="32" t="s">
        <v>1723</v>
      </c>
      <c r="D2" s="33" t="s">
        <v>1909</v>
      </c>
      <c r="E2" s="33" t="s">
        <v>1910</v>
      </c>
      <c r="F2" s="34" t="s">
        <v>1911</v>
      </c>
      <c r="G2" s="19" t="s">
        <v>1909</v>
      </c>
      <c r="H2" s="19" t="s">
        <v>1910</v>
      </c>
      <c r="I2" s="35" t="s">
        <v>1911</v>
      </c>
      <c r="J2" s="105" t="s">
        <v>2524</v>
      </c>
      <c r="K2" s="105" t="s">
        <v>1910</v>
      </c>
      <c r="L2" s="106" t="s">
        <v>2525</v>
      </c>
    </row>
    <row r="3" spans="1:12" ht="15" thickTop="1" thickBot="1" x14ac:dyDescent="0.3">
      <c r="A3" s="39" t="s">
        <v>1381</v>
      </c>
      <c r="B3" s="39">
        <v>212</v>
      </c>
      <c r="C3" s="40">
        <f>B3/B30*100</f>
        <v>34.193548387096776</v>
      </c>
      <c r="D3" s="23" t="s">
        <v>1257</v>
      </c>
      <c r="E3" s="21">
        <v>64</v>
      </c>
      <c r="F3" s="41">
        <f>E3/E50*100</f>
        <v>10.32258064516129</v>
      </c>
      <c r="G3" s="22" t="s">
        <v>2516</v>
      </c>
      <c r="H3" s="21">
        <v>6</v>
      </c>
      <c r="I3" s="42">
        <f>H3/H9*100</f>
        <v>0.967741935483871</v>
      </c>
      <c r="J3" s="39">
        <v>2011</v>
      </c>
      <c r="K3" s="39">
        <v>14</v>
      </c>
      <c r="L3" s="43">
        <f>K3/K11*100</f>
        <v>2.258064516129032</v>
      </c>
    </row>
    <row r="4" spans="1:12" ht="15" thickTop="1" thickBot="1" x14ac:dyDescent="0.3">
      <c r="A4" s="39" t="s">
        <v>34</v>
      </c>
      <c r="B4" s="39">
        <v>71</v>
      </c>
      <c r="C4" s="40">
        <f>B4/B30*100</f>
        <v>11.451612903225806</v>
      </c>
      <c r="D4" s="21" t="s">
        <v>27</v>
      </c>
      <c r="E4" s="21">
        <v>99</v>
      </c>
      <c r="F4" s="41">
        <f>E4/E50*100</f>
        <v>15.96774193548387</v>
      </c>
      <c r="G4" s="21" t="s">
        <v>2399</v>
      </c>
      <c r="H4" s="21">
        <v>6</v>
      </c>
      <c r="I4" s="42">
        <f>H4/H9*100</f>
        <v>0.967741935483871</v>
      </c>
      <c r="J4" s="39">
        <v>2012</v>
      </c>
      <c r="K4" s="39">
        <v>21</v>
      </c>
      <c r="L4" s="43">
        <f>K4/K11*100</f>
        <v>3.3870967741935489</v>
      </c>
    </row>
    <row r="5" spans="1:12" ht="15" thickTop="1" thickBot="1" x14ac:dyDescent="0.3">
      <c r="A5" s="39" t="s">
        <v>55</v>
      </c>
      <c r="B5" s="39">
        <v>56</v>
      </c>
      <c r="C5" s="40">
        <f>B5/B30*100</f>
        <v>9.0322580645161281</v>
      </c>
      <c r="D5" s="22" t="s">
        <v>21</v>
      </c>
      <c r="E5" s="21">
        <v>87</v>
      </c>
      <c r="F5" s="41">
        <f>E5/E50*100</f>
        <v>14.032258064516128</v>
      </c>
      <c r="G5" s="22" t="s">
        <v>2517</v>
      </c>
      <c r="H5" s="21">
        <v>62</v>
      </c>
      <c r="I5" s="42">
        <f>H5/H9*100</f>
        <v>10</v>
      </c>
      <c r="J5" s="39">
        <v>2013</v>
      </c>
      <c r="K5" s="39">
        <v>58</v>
      </c>
      <c r="L5" s="43">
        <f>K5/K11*100</f>
        <v>9.3548387096774199</v>
      </c>
    </row>
    <row r="6" spans="1:12" ht="15" thickTop="1" thickBot="1" x14ac:dyDescent="0.3">
      <c r="A6" s="39" t="s">
        <v>49</v>
      </c>
      <c r="B6" s="39">
        <v>56</v>
      </c>
      <c r="C6" s="40">
        <f>B6/B30*100</f>
        <v>9.0322580645161281</v>
      </c>
      <c r="D6" s="22" t="s">
        <v>414</v>
      </c>
      <c r="E6" s="21">
        <v>81</v>
      </c>
      <c r="F6" s="41">
        <f>E6/E50*100</f>
        <v>13.064516129032258</v>
      </c>
      <c r="G6" s="22" t="s">
        <v>2263</v>
      </c>
      <c r="H6" s="21">
        <v>106</v>
      </c>
      <c r="I6" s="42">
        <f>H6/H9*100</f>
        <v>17.096774193548388</v>
      </c>
      <c r="J6" s="39">
        <v>2014</v>
      </c>
      <c r="K6" s="39">
        <v>106</v>
      </c>
      <c r="L6" s="43">
        <f>K6/K11*100</f>
        <v>17.096774193548388</v>
      </c>
    </row>
    <row r="7" spans="1:12" ht="15" thickTop="1" thickBot="1" x14ac:dyDescent="0.3">
      <c r="A7" s="39" t="s">
        <v>354</v>
      </c>
      <c r="B7" s="39">
        <v>45</v>
      </c>
      <c r="C7" s="40">
        <f>B7/B30*100</f>
        <v>7.2580645161290329</v>
      </c>
      <c r="D7" s="22" t="s">
        <v>426</v>
      </c>
      <c r="E7" s="21">
        <v>40</v>
      </c>
      <c r="F7" s="41">
        <f>E7/E50*100</f>
        <v>6.4516129032258061</v>
      </c>
      <c r="G7" s="22" t="s">
        <v>2518</v>
      </c>
      <c r="H7" s="21">
        <v>173</v>
      </c>
      <c r="I7" s="42">
        <f>H7/H9*100</f>
        <v>27.903225806451616</v>
      </c>
      <c r="J7" s="39">
        <v>2015</v>
      </c>
      <c r="K7" s="39">
        <v>66</v>
      </c>
      <c r="L7" s="43">
        <f>K7/K11*100</f>
        <v>10.64516129032258</v>
      </c>
    </row>
    <row r="8" spans="1:12" ht="28.5" thickTop="1" thickBot="1" x14ac:dyDescent="0.3">
      <c r="A8" s="39" t="s">
        <v>2522</v>
      </c>
      <c r="B8" s="39">
        <v>34</v>
      </c>
      <c r="C8" s="40">
        <f>B8/B30*100</f>
        <v>5.4838709677419359</v>
      </c>
      <c r="D8" s="23" t="s">
        <v>211</v>
      </c>
      <c r="E8" s="21">
        <v>33</v>
      </c>
      <c r="F8" s="41">
        <f>E8/E50*100</f>
        <v>5.32258064516129</v>
      </c>
      <c r="G8" s="23" t="s">
        <v>958</v>
      </c>
      <c r="H8" s="21">
        <v>267</v>
      </c>
      <c r="I8" s="42">
        <f>H8/H9*100</f>
        <v>43.064516129032256</v>
      </c>
      <c r="J8" s="39">
        <v>2016</v>
      </c>
      <c r="K8" s="39">
        <v>87</v>
      </c>
      <c r="L8" s="43">
        <f>K8/K11*100</f>
        <v>14.032258064516128</v>
      </c>
    </row>
    <row r="9" spans="1:12" ht="15" thickTop="1" thickBot="1" x14ac:dyDescent="0.3">
      <c r="A9" s="39" t="s">
        <v>1725</v>
      </c>
      <c r="B9" s="39">
        <v>30</v>
      </c>
      <c r="C9" s="40">
        <f>B9/B30*100</f>
        <v>4.838709677419355</v>
      </c>
      <c r="D9" s="23" t="s">
        <v>435</v>
      </c>
      <c r="E9" s="21">
        <v>29</v>
      </c>
      <c r="F9" s="41">
        <f>E9/E50*100</f>
        <v>4.67741935483871</v>
      </c>
      <c r="G9" s="22" t="s">
        <v>1904</v>
      </c>
      <c r="H9" s="39">
        <f>SUM(H3:H8)</f>
        <v>620</v>
      </c>
      <c r="I9" s="40">
        <f>SUM(I3:I8)</f>
        <v>100</v>
      </c>
      <c r="J9" s="39">
        <v>2017</v>
      </c>
      <c r="K9" s="39">
        <v>104</v>
      </c>
      <c r="L9" s="43">
        <f>K9/K11*100</f>
        <v>16.7741935483871</v>
      </c>
    </row>
    <row r="10" spans="1:12" ht="15" thickTop="1" thickBot="1" x14ac:dyDescent="0.3">
      <c r="A10" s="39" t="s">
        <v>2523</v>
      </c>
      <c r="B10" s="39">
        <v>28</v>
      </c>
      <c r="C10" s="40">
        <f>B10/B30*100</f>
        <v>4.5161290322580641</v>
      </c>
      <c r="D10" s="22" t="s">
        <v>373</v>
      </c>
      <c r="E10" s="21">
        <v>21</v>
      </c>
      <c r="F10" s="41">
        <f>E10/E50*100</f>
        <v>3.3870967741935489</v>
      </c>
      <c r="J10" s="39">
        <v>2018</v>
      </c>
      <c r="K10" s="39">
        <v>164</v>
      </c>
      <c r="L10" s="43">
        <f>K10/K11*100</f>
        <v>26.451612903225808</v>
      </c>
    </row>
    <row r="11" spans="1:12" ht="15" thickTop="1" thickBot="1" x14ac:dyDescent="0.3">
      <c r="A11" s="39" t="s">
        <v>85</v>
      </c>
      <c r="B11" s="39">
        <v>21</v>
      </c>
      <c r="C11" s="40">
        <f>B11/B30*100</f>
        <v>3.3870967741935489</v>
      </c>
      <c r="D11" s="22" t="s">
        <v>743</v>
      </c>
      <c r="E11" s="21">
        <v>21</v>
      </c>
      <c r="F11" s="41">
        <f>E11/E50*100</f>
        <v>3.3870967741935489</v>
      </c>
      <c r="J11" s="39" t="s">
        <v>1904</v>
      </c>
      <c r="K11" s="39">
        <f>SUM(K3:K10)</f>
        <v>620</v>
      </c>
      <c r="L11" s="43">
        <f>SUM(L3:L10)</f>
        <v>100</v>
      </c>
    </row>
    <row r="12" spans="1:12" ht="15" thickTop="1" thickBot="1" x14ac:dyDescent="0.3">
      <c r="A12" s="39" t="s">
        <v>202</v>
      </c>
      <c r="B12" s="39">
        <v>18</v>
      </c>
      <c r="C12" s="40">
        <f>B12/B30*100</f>
        <v>2.903225806451613</v>
      </c>
      <c r="D12" s="22" t="s">
        <v>617</v>
      </c>
      <c r="E12" s="21">
        <v>20</v>
      </c>
      <c r="F12" s="41">
        <f>E12/E50*100</f>
        <v>3.225806451612903</v>
      </c>
    </row>
    <row r="13" spans="1:12" ht="15" thickTop="1" thickBot="1" x14ac:dyDescent="0.3">
      <c r="A13" s="39" t="s">
        <v>1243</v>
      </c>
      <c r="B13" s="39">
        <v>12</v>
      </c>
      <c r="C13" s="40">
        <f>B13/B30*100</f>
        <v>1.935483870967742</v>
      </c>
      <c r="D13" s="22" t="s">
        <v>957</v>
      </c>
      <c r="E13" s="21">
        <v>19</v>
      </c>
      <c r="F13" s="41">
        <f>E13/E50*100</f>
        <v>3.064516129032258</v>
      </c>
    </row>
    <row r="14" spans="1:12" ht="15" thickTop="1" thickBot="1" x14ac:dyDescent="0.3">
      <c r="A14" s="39" t="s">
        <v>234</v>
      </c>
      <c r="B14" s="39">
        <v>9</v>
      </c>
      <c r="C14" s="40">
        <f>B14/B30*100</f>
        <v>1.4516129032258065</v>
      </c>
      <c r="D14" s="21" t="s">
        <v>1645</v>
      </c>
      <c r="E14" s="21">
        <v>12</v>
      </c>
      <c r="F14" s="41">
        <f>E14/E50*100</f>
        <v>1.935483870967742</v>
      </c>
    </row>
    <row r="15" spans="1:12" ht="15" thickTop="1" thickBot="1" x14ac:dyDescent="0.3">
      <c r="A15" s="39" t="s">
        <v>1378</v>
      </c>
      <c r="B15" s="39">
        <v>5</v>
      </c>
      <c r="C15" s="40">
        <f>B15/B30*100</f>
        <v>0.80645161290322576</v>
      </c>
      <c r="D15" s="22" t="s">
        <v>146</v>
      </c>
      <c r="E15" s="21">
        <v>9</v>
      </c>
      <c r="F15" s="41">
        <f>E15/E50*100</f>
        <v>1.4516129032258065</v>
      </c>
    </row>
    <row r="16" spans="1:12" ht="15" thickTop="1" thickBot="1" x14ac:dyDescent="0.3">
      <c r="A16" s="39" t="s">
        <v>648</v>
      </c>
      <c r="B16" s="39">
        <v>4</v>
      </c>
      <c r="C16" s="40">
        <f>B16/B30*100</f>
        <v>0.64516129032258063</v>
      </c>
      <c r="D16" s="22" t="s">
        <v>845</v>
      </c>
      <c r="E16" s="21">
        <v>8</v>
      </c>
      <c r="F16" s="41">
        <f>E16/E50*100</f>
        <v>1.2903225806451613</v>
      </c>
    </row>
    <row r="17" spans="1:12" ht="15" thickTop="1" thickBot="1" x14ac:dyDescent="0.3">
      <c r="A17" s="39" t="s">
        <v>1432</v>
      </c>
      <c r="B17" s="39">
        <v>3</v>
      </c>
      <c r="C17" s="40">
        <f>B17/B30*100</f>
        <v>0.4838709677419355</v>
      </c>
      <c r="D17" s="22" t="s">
        <v>808</v>
      </c>
      <c r="E17" s="21">
        <v>5</v>
      </c>
      <c r="F17" s="41">
        <f>E17/E50*100</f>
        <v>0.80645161290322576</v>
      </c>
    </row>
    <row r="18" spans="1:12" ht="15" thickTop="1" thickBot="1" x14ac:dyDescent="0.3">
      <c r="A18" s="39" t="s">
        <v>1525</v>
      </c>
      <c r="B18" s="39">
        <v>2</v>
      </c>
      <c r="C18" s="40">
        <f>B18/B30*100</f>
        <v>0.32258064516129031</v>
      </c>
      <c r="D18" s="21" t="s">
        <v>1632</v>
      </c>
      <c r="E18" s="21">
        <v>5</v>
      </c>
      <c r="F18" s="41">
        <f>E18/E50*100</f>
        <v>0.80645161290322576</v>
      </c>
    </row>
    <row r="19" spans="1:12" ht="15" thickTop="1" thickBot="1" x14ac:dyDescent="0.3">
      <c r="A19" s="39" t="s">
        <v>677</v>
      </c>
      <c r="B19" s="39">
        <v>2</v>
      </c>
      <c r="C19" s="40">
        <f>B19/B30*100</f>
        <v>0.32258064516129031</v>
      </c>
      <c r="D19" s="22" t="s">
        <v>939</v>
      </c>
      <c r="E19" s="21">
        <v>4</v>
      </c>
      <c r="F19" s="41">
        <f>E19/E50*100</f>
        <v>0.64516129032258063</v>
      </c>
    </row>
    <row r="20" spans="1:12" ht="15" thickTop="1" thickBot="1" x14ac:dyDescent="0.3">
      <c r="A20" s="39" t="s">
        <v>133</v>
      </c>
      <c r="B20" s="39">
        <v>2</v>
      </c>
      <c r="C20" s="40">
        <f>B20/B30*100</f>
        <v>0.32258064516129031</v>
      </c>
      <c r="D20" s="22" t="s">
        <v>1315</v>
      </c>
      <c r="E20" s="21">
        <v>4</v>
      </c>
      <c r="F20" s="41">
        <f>E20/E50*100</f>
        <v>0.64516129032258063</v>
      </c>
    </row>
    <row r="21" spans="1:12" ht="15" thickTop="1" thickBot="1" x14ac:dyDescent="0.3">
      <c r="A21" s="39" t="s">
        <v>1392</v>
      </c>
      <c r="B21" s="39">
        <v>2</v>
      </c>
      <c r="C21" s="40">
        <f>B21/B30*100</f>
        <v>0.32258064516129031</v>
      </c>
      <c r="D21" s="22" t="s">
        <v>886</v>
      </c>
      <c r="E21" s="21">
        <v>4</v>
      </c>
      <c r="F21" s="41">
        <f>E21/E50*100</f>
        <v>0.64516129032258063</v>
      </c>
    </row>
    <row r="22" spans="1:12" ht="15" thickTop="1" thickBot="1" x14ac:dyDescent="0.3">
      <c r="A22" s="39" t="s">
        <v>1643</v>
      </c>
      <c r="B22" s="39">
        <v>1</v>
      </c>
      <c r="C22" s="40">
        <f>B22/B30*100</f>
        <v>0.16129032258064516</v>
      </c>
      <c r="D22" s="21" t="s">
        <v>931</v>
      </c>
      <c r="E22" s="21">
        <v>4</v>
      </c>
      <c r="F22" s="41">
        <f>E22/E50*100</f>
        <v>0.64516129032258063</v>
      </c>
    </row>
    <row r="23" spans="1:12" ht="15" thickTop="1" thickBot="1" x14ac:dyDescent="0.3">
      <c r="A23" s="39" t="s">
        <v>1081</v>
      </c>
      <c r="B23" s="39">
        <v>1</v>
      </c>
      <c r="C23" s="40">
        <f>B23/B30*100</f>
        <v>0.16129032258064516</v>
      </c>
      <c r="D23" s="22" t="s">
        <v>1097</v>
      </c>
      <c r="E23" s="21">
        <v>4</v>
      </c>
      <c r="F23" s="41">
        <f>E23/E50*100</f>
        <v>0.64516129032258063</v>
      </c>
    </row>
    <row r="24" spans="1:12" ht="15" thickTop="1" thickBot="1" x14ac:dyDescent="0.3">
      <c r="A24" s="39" t="s">
        <v>1385</v>
      </c>
      <c r="B24" s="39">
        <v>1</v>
      </c>
      <c r="C24" s="40">
        <f>B24/B30*100</f>
        <v>0.16129032258064516</v>
      </c>
      <c r="D24" s="22" t="s">
        <v>1104</v>
      </c>
      <c r="E24" s="21">
        <v>4</v>
      </c>
      <c r="F24" s="41">
        <f>E24/E50*100</f>
        <v>0.64516129032258063</v>
      </c>
    </row>
    <row r="25" spans="1:12" ht="15" thickTop="1" thickBot="1" x14ac:dyDescent="0.3">
      <c r="A25" s="39" t="s">
        <v>1095</v>
      </c>
      <c r="B25" s="39">
        <v>1</v>
      </c>
      <c r="C25" s="40">
        <f>B25/B30*100</f>
        <v>0.16129032258064516</v>
      </c>
      <c r="D25" s="22" t="s">
        <v>794</v>
      </c>
      <c r="E25" s="21">
        <v>3</v>
      </c>
      <c r="F25" s="41">
        <f>E25/E50*100</f>
        <v>0.4838709677419355</v>
      </c>
    </row>
    <row r="26" spans="1:12" ht="15" thickTop="1" thickBot="1" x14ac:dyDescent="0.3">
      <c r="A26" s="39" t="s">
        <v>1274</v>
      </c>
      <c r="B26" s="39">
        <v>1</v>
      </c>
      <c r="C26" s="40">
        <f>B26/B30*100</f>
        <v>0.16129032258064516</v>
      </c>
      <c r="D26" s="22" t="s">
        <v>1124</v>
      </c>
      <c r="E26" s="21">
        <v>3</v>
      </c>
      <c r="F26" s="41">
        <f>E26/E50*100</f>
        <v>0.4838709677419355</v>
      </c>
    </row>
    <row r="27" spans="1:12" ht="15" thickTop="1" thickBot="1" x14ac:dyDescent="0.3">
      <c r="A27" s="39" t="s">
        <v>1215</v>
      </c>
      <c r="B27" s="39">
        <v>1</v>
      </c>
      <c r="C27" s="40">
        <f>B27/B30*100</f>
        <v>0.16129032258064516</v>
      </c>
      <c r="D27" s="22" t="s">
        <v>626</v>
      </c>
      <c r="E27" s="21">
        <v>3</v>
      </c>
      <c r="F27" s="41">
        <f>E27/E50*100</f>
        <v>0.4838709677419355</v>
      </c>
    </row>
    <row r="28" spans="1:12" ht="15" thickTop="1" thickBot="1" x14ac:dyDescent="0.3">
      <c r="A28" s="39" t="s">
        <v>764</v>
      </c>
      <c r="B28" s="39">
        <v>1</v>
      </c>
      <c r="C28" s="40">
        <f>B28/B30*100</f>
        <v>0.16129032258064516</v>
      </c>
      <c r="D28" s="22" t="s">
        <v>909</v>
      </c>
      <c r="E28" s="21">
        <v>3</v>
      </c>
      <c r="F28" s="41">
        <f>E28/E50*100</f>
        <v>0.4838709677419355</v>
      </c>
    </row>
    <row r="29" spans="1:12" s="134" customFormat="1" ht="15" thickTop="1" thickBot="1" x14ac:dyDescent="0.3">
      <c r="A29" s="39" t="s">
        <v>871</v>
      </c>
      <c r="B29" s="39">
        <v>1</v>
      </c>
      <c r="C29" s="40">
        <f>B29/B30*100</f>
        <v>0.16129032258064516</v>
      </c>
      <c r="D29" s="22" t="s">
        <v>394</v>
      </c>
      <c r="E29" s="21">
        <v>3</v>
      </c>
      <c r="F29" s="41">
        <f>E29/E50*100</f>
        <v>0.4838709677419355</v>
      </c>
      <c r="I29" s="44"/>
      <c r="L29" s="44"/>
    </row>
    <row r="30" spans="1:12" ht="15" thickTop="1" thickBot="1" x14ac:dyDescent="0.3">
      <c r="A30" s="39" t="s">
        <v>1904</v>
      </c>
      <c r="B30" s="39">
        <f>SUM(B3:B29)</f>
        <v>620</v>
      </c>
      <c r="C30" s="40">
        <f>SUM(C3:C29)</f>
        <v>100</v>
      </c>
      <c r="D30" s="22" t="s">
        <v>861</v>
      </c>
      <c r="E30" s="21">
        <v>3</v>
      </c>
      <c r="F30" s="41">
        <f>E30/E50*100</f>
        <v>0.4838709677419355</v>
      </c>
    </row>
    <row r="31" spans="1:12" ht="15" thickTop="1" thickBot="1" x14ac:dyDescent="0.3">
      <c r="D31" s="22" t="s">
        <v>1387</v>
      </c>
      <c r="E31" s="21">
        <v>3</v>
      </c>
      <c r="F31" s="41">
        <f>E31/E50*100</f>
        <v>0.4838709677419355</v>
      </c>
    </row>
    <row r="32" spans="1:12" ht="15" thickTop="1" thickBot="1" x14ac:dyDescent="0.3">
      <c r="D32" s="22" t="s">
        <v>1194</v>
      </c>
      <c r="E32" s="21">
        <v>2</v>
      </c>
      <c r="F32" s="41">
        <f>E32/E50*100</f>
        <v>0.32258064516129031</v>
      </c>
    </row>
    <row r="33" spans="4:6" ht="15" thickTop="1" thickBot="1" x14ac:dyDescent="0.3">
      <c r="D33" s="22" t="s">
        <v>1083</v>
      </c>
      <c r="E33" s="21">
        <v>2</v>
      </c>
      <c r="F33" s="41">
        <f>E33/E50*100</f>
        <v>0.32258064516129031</v>
      </c>
    </row>
    <row r="34" spans="4:6" ht="15" thickTop="1" thickBot="1" x14ac:dyDescent="0.3">
      <c r="D34" s="22" t="s">
        <v>766</v>
      </c>
      <c r="E34" s="21">
        <v>2</v>
      </c>
      <c r="F34" s="41">
        <f>E34/E50*100</f>
        <v>0.32258064516129031</v>
      </c>
    </row>
    <row r="35" spans="4:6" ht="15" thickTop="1" thickBot="1" x14ac:dyDescent="0.3">
      <c r="D35" s="22" t="s">
        <v>879</v>
      </c>
      <c r="E35" s="21">
        <v>2</v>
      </c>
      <c r="F35" s="41">
        <f>E35/E50*100</f>
        <v>0.32258064516129031</v>
      </c>
    </row>
    <row r="36" spans="4:6" ht="15" thickTop="1" thickBot="1" x14ac:dyDescent="0.3">
      <c r="D36" s="22" t="s">
        <v>1394</v>
      </c>
      <c r="E36" s="21">
        <v>1</v>
      </c>
      <c r="F36" s="41">
        <f>E36/E50*100</f>
        <v>0.16129032258064516</v>
      </c>
    </row>
    <row r="37" spans="4:6" ht="15" thickTop="1" thickBot="1" x14ac:dyDescent="0.3">
      <c r="D37" s="22" t="s">
        <v>925</v>
      </c>
      <c r="E37" s="21">
        <v>1</v>
      </c>
      <c r="F37" s="41">
        <f>E37/E50*100</f>
        <v>0.16129032258064516</v>
      </c>
    </row>
    <row r="38" spans="4:6" ht="15" thickTop="1" thickBot="1" x14ac:dyDescent="0.3">
      <c r="D38" s="22" t="s">
        <v>919</v>
      </c>
      <c r="E38" s="21">
        <v>1</v>
      </c>
      <c r="F38" s="41">
        <f>E38/E50*100</f>
        <v>0.16129032258064516</v>
      </c>
    </row>
    <row r="39" spans="4:6" ht="15" thickTop="1" thickBot="1" x14ac:dyDescent="0.3">
      <c r="D39" s="21" t="s">
        <v>1635</v>
      </c>
      <c r="E39" s="21">
        <v>1</v>
      </c>
      <c r="F39" s="41">
        <f>E39/E50*100</f>
        <v>0.16129032258064516</v>
      </c>
    </row>
    <row r="40" spans="4:6" ht="15" thickTop="1" thickBot="1" x14ac:dyDescent="0.3">
      <c r="D40" s="22" t="s">
        <v>1208</v>
      </c>
      <c r="E40" s="21">
        <v>1</v>
      </c>
      <c r="F40" s="41">
        <f>E40/E50*100</f>
        <v>0.16129032258064516</v>
      </c>
    </row>
    <row r="41" spans="4:6" ht="15" thickTop="1" thickBot="1" x14ac:dyDescent="0.3">
      <c r="D41" s="22" t="s">
        <v>1401</v>
      </c>
      <c r="E41" s="21">
        <v>1</v>
      </c>
      <c r="F41" s="41">
        <f>E41/E50*100</f>
        <v>0.16129032258064516</v>
      </c>
    </row>
    <row r="42" spans="4:6" ht="15" thickTop="1" thickBot="1" x14ac:dyDescent="0.3">
      <c r="D42" s="22" t="s">
        <v>948</v>
      </c>
      <c r="E42" s="21">
        <v>1</v>
      </c>
      <c r="F42" s="41">
        <f>E42/E50*100</f>
        <v>0.16129032258064516</v>
      </c>
    </row>
    <row r="43" spans="4:6" ht="15" thickTop="1" thickBot="1" x14ac:dyDescent="0.3">
      <c r="D43" s="22" t="s">
        <v>1398</v>
      </c>
      <c r="E43" s="21">
        <v>1</v>
      </c>
      <c r="F43" s="41">
        <f>E43/E50*100</f>
        <v>0.16129032258064516</v>
      </c>
    </row>
    <row r="44" spans="4:6" ht="15" thickTop="1" thickBot="1" x14ac:dyDescent="0.3">
      <c r="D44" s="23" t="s">
        <v>1846</v>
      </c>
      <c r="E44" s="21">
        <v>1</v>
      </c>
      <c r="F44" s="41">
        <f>E44/E50*100</f>
        <v>0.16129032258064516</v>
      </c>
    </row>
    <row r="45" spans="4:6" ht="15" thickTop="1" thickBot="1" x14ac:dyDescent="0.3">
      <c r="D45" s="22" t="s">
        <v>857</v>
      </c>
      <c r="E45" s="21">
        <v>1</v>
      </c>
      <c r="F45" s="41">
        <f>E45/E50*100</f>
        <v>0.16129032258064516</v>
      </c>
    </row>
    <row r="46" spans="4:6" ht="15" thickTop="1" thickBot="1" x14ac:dyDescent="0.3">
      <c r="D46" s="22" t="s">
        <v>1088</v>
      </c>
      <c r="E46" s="21">
        <v>1</v>
      </c>
      <c r="F46" s="41">
        <f>E46/E50*100</f>
        <v>0.16129032258064516</v>
      </c>
    </row>
    <row r="47" spans="4:6" ht="15" thickTop="1" thickBot="1" x14ac:dyDescent="0.3">
      <c r="D47" s="22" t="s">
        <v>936</v>
      </c>
      <c r="E47" s="21">
        <v>1</v>
      </c>
      <c r="F47" s="41">
        <f>E47/E50*100</f>
        <v>0.16129032258064516</v>
      </c>
    </row>
    <row r="48" spans="4:6" ht="15" thickTop="1" thickBot="1" x14ac:dyDescent="0.3">
      <c r="D48" s="22" t="s">
        <v>1371</v>
      </c>
      <c r="E48" s="21">
        <v>1</v>
      </c>
      <c r="F48" s="41">
        <f>E48/E50*100</f>
        <v>0.16129032258064516</v>
      </c>
    </row>
    <row r="49" spans="4:6" ht="15" thickTop="1" thickBot="1" x14ac:dyDescent="0.3">
      <c r="D49" s="22" t="s">
        <v>408</v>
      </c>
      <c r="E49" s="21">
        <v>1</v>
      </c>
      <c r="F49" s="41">
        <f>E49/E50*100</f>
        <v>0.16129032258064516</v>
      </c>
    </row>
    <row r="50" spans="4:6" ht="15" thickTop="1" thickBot="1" x14ac:dyDescent="0.3">
      <c r="D50" s="22" t="s">
        <v>1904</v>
      </c>
      <c r="E50" s="21">
        <f>SUM(E3:E49)</f>
        <v>620</v>
      </c>
      <c r="F50" s="41">
        <f>SUM(F3:F49)</f>
        <v>99.999999999999943</v>
      </c>
    </row>
    <row r="51" spans="4:6" ht="14.25" thickTop="1" x14ac:dyDescent="0.25"/>
  </sheetData>
  <sortState ref="A3:C29">
    <sortCondition descending="1" ref="C29"/>
  </sortState>
  <mergeCells count="4">
    <mergeCell ref="J1:L1"/>
    <mergeCell ref="A1:C1"/>
    <mergeCell ref="D1:F1"/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A41" sqref="A41:S41"/>
    </sheetView>
  </sheetViews>
  <sheetFormatPr baseColWidth="10" defaultRowHeight="13.5" x14ac:dyDescent="0.25"/>
  <cols>
    <col min="1" max="16384" width="11.42578125" style="12"/>
  </cols>
  <sheetData>
    <row r="1" spans="1:19" x14ac:dyDescent="0.25">
      <c r="A1" s="154" t="s">
        <v>1900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13" spans="1:19" x14ac:dyDescent="0.25">
      <c r="A13" s="156" t="s">
        <v>2521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</row>
    <row r="27" spans="1:19" x14ac:dyDescent="0.25">
      <c r="A27" s="158" t="s">
        <v>1907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</row>
    <row r="41" spans="1:19" x14ac:dyDescent="0.25">
      <c r="A41" s="152" t="s">
        <v>2524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</row>
  </sheetData>
  <mergeCells count="4">
    <mergeCell ref="A41:S41"/>
    <mergeCell ref="A1:S1"/>
    <mergeCell ref="A13:S13"/>
    <mergeCell ref="A27:S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20"/>
  <sheetViews>
    <sheetView zoomScale="85" zoomScaleNormal="85" workbookViewId="0">
      <selection sqref="A1:XFD194"/>
    </sheetView>
  </sheetViews>
  <sheetFormatPr baseColWidth="10" defaultRowHeight="13.5" x14ac:dyDescent="0.25"/>
  <cols>
    <col min="1" max="1" width="11.5703125" style="38" bestFit="1" customWidth="1"/>
    <col min="2" max="2" width="9.28515625" style="38" bestFit="1" customWidth="1"/>
    <col min="3" max="3" width="12.85546875" style="38" bestFit="1" customWidth="1"/>
    <col min="4" max="4" width="20.28515625" style="38" bestFit="1" customWidth="1"/>
    <col min="5" max="5" width="15.140625" style="38" bestFit="1" customWidth="1"/>
    <col min="6" max="6" width="20.85546875" style="38" bestFit="1" customWidth="1"/>
    <col min="7" max="7" width="15.140625" style="38" bestFit="1" customWidth="1"/>
    <col min="8" max="8" width="40.28515625" style="38" bestFit="1" customWidth="1"/>
    <col min="9" max="9" width="18.85546875" style="38" bestFit="1" customWidth="1"/>
    <col min="10" max="10" width="38.140625" style="38" customWidth="1"/>
    <col min="11" max="11" width="36.42578125" style="38" bestFit="1" customWidth="1"/>
    <col min="12" max="12" width="21.5703125" style="38" bestFit="1" customWidth="1"/>
    <col min="13" max="16384" width="11.42578125" style="38"/>
  </cols>
  <sheetData>
    <row r="1" spans="1:12" ht="28.5" thickTop="1" thickBot="1" x14ac:dyDescent="0.3">
      <c r="A1" s="94" t="s">
        <v>0</v>
      </c>
      <c r="B1" s="94" t="s">
        <v>1938</v>
      </c>
      <c r="C1" s="94" t="s">
        <v>1939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1940</v>
      </c>
      <c r="J1" s="94" t="s">
        <v>9</v>
      </c>
      <c r="K1" s="94" t="s">
        <v>1941</v>
      </c>
      <c r="L1" s="94" t="s">
        <v>11</v>
      </c>
    </row>
    <row r="2" spans="1:12" ht="15" hidden="1" thickTop="1" thickBot="1" x14ac:dyDescent="0.3">
      <c r="A2" s="162" t="s">
        <v>2510</v>
      </c>
      <c r="B2" s="162"/>
      <c r="C2" s="162"/>
      <c r="D2" s="161"/>
      <c r="E2" s="161"/>
      <c r="F2" s="161"/>
      <c r="G2" s="161"/>
      <c r="H2" s="161"/>
      <c r="I2" s="161"/>
      <c r="J2" s="161"/>
      <c r="K2" s="161"/>
      <c r="L2" s="161"/>
    </row>
    <row r="3" spans="1:12" ht="15" hidden="1" thickTop="1" thickBot="1" x14ac:dyDescent="0.3">
      <c r="A3" s="95" t="s">
        <v>50</v>
      </c>
      <c r="B3" s="95"/>
      <c r="C3" s="95"/>
      <c r="D3" s="77" t="s">
        <v>1942</v>
      </c>
      <c r="E3" s="77"/>
      <c r="F3" s="77" t="s">
        <v>1943</v>
      </c>
      <c r="G3" s="77"/>
      <c r="H3" s="77" t="str">
        <f>HYPERLINK("mailto:abdelkebir.dazzaze@gadz.org","abdelkebir.dazzaze@gadz.org")</f>
        <v>abdelkebir.dazzaze@gadz.org</v>
      </c>
      <c r="I3" s="77" t="s">
        <v>85</v>
      </c>
      <c r="J3" s="77" t="s">
        <v>425</v>
      </c>
      <c r="K3" s="77" t="s">
        <v>373</v>
      </c>
      <c r="L3" s="67" t="s">
        <v>958</v>
      </c>
    </row>
    <row r="4" spans="1:12" ht="15" hidden="1" thickTop="1" thickBot="1" x14ac:dyDescent="0.3">
      <c r="A4" s="160" t="s">
        <v>2509</v>
      </c>
      <c r="B4" s="160"/>
      <c r="C4" s="160"/>
      <c r="D4" s="161"/>
      <c r="E4" s="161"/>
      <c r="F4" s="161"/>
      <c r="G4" s="161"/>
      <c r="H4" s="161"/>
      <c r="I4" s="161"/>
      <c r="J4" s="161"/>
      <c r="K4" s="161"/>
      <c r="L4" s="161"/>
    </row>
    <row r="5" spans="1:12" ht="15" hidden="1" thickTop="1" thickBot="1" x14ac:dyDescent="0.3">
      <c r="A5" s="95" t="s">
        <v>91</v>
      </c>
      <c r="B5" s="95"/>
      <c r="C5" s="95"/>
      <c r="D5" s="77" t="s">
        <v>1942</v>
      </c>
      <c r="E5" s="77"/>
      <c r="F5" s="77" t="s">
        <v>1943</v>
      </c>
      <c r="G5" s="77"/>
      <c r="H5" s="77" t="str">
        <f>HYPERLINK("mailto:abdelkebir.dazzaze@gadz.org","abdelkebir.dazzaze@gadz.org")</f>
        <v>abdelkebir.dazzaze@gadz.org</v>
      </c>
      <c r="I5" s="77" t="s">
        <v>85</v>
      </c>
      <c r="J5" s="77" t="s">
        <v>425</v>
      </c>
      <c r="K5" s="77" t="s">
        <v>373</v>
      </c>
      <c r="L5" s="67" t="s">
        <v>958</v>
      </c>
    </row>
    <row r="6" spans="1:12" ht="15" hidden="1" thickTop="1" thickBot="1" x14ac:dyDescent="0.3">
      <c r="A6" s="160" t="s">
        <v>2509</v>
      </c>
      <c r="B6" s="160"/>
      <c r="C6" s="160"/>
      <c r="D6" s="161"/>
      <c r="E6" s="161"/>
      <c r="F6" s="161"/>
      <c r="G6" s="161"/>
      <c r="H6" s="161"/>
      <c r="I6" s="161"/>
      <c r="J6" s="161"/>
      <c r="K6" s="161"/>
      <c r="L6" s="161"/>
    </row>
    <row r="7" spans="1:12" ht="15" hidden="1" thickTop="1" thickBot="1" x14ac:dyDescent="0.3">
      <c r="A7" s="95" t="s">
        <v>122</v>
      </c>
      <c r="B7" s="95"/>
      <c r="C7" s="95"/>
      <c r="D7" s="77" t="s">
        <v>1945</v>
      </c>
      <c r="E7" s="77"/>
      <c r="F7" s="77" t="s">
        <v>1946</v>
      </c>
      <c r="G7" s="77"/>
      <c r="H7" s="77" t="str">
        <f>HYPERLINK("mailto:matthieu.giret@gadz.org","matthieu.giret@gadz.org ")</f>
        <v xml:space="preserve">matthieu.giret@gadz.org </v>
      </c>
      <c r="I7" s="77" t="s">
        <v>85</v>
      </c>
      <c r="J7" s="77" t="s">
        <v>425</v>
      </c>
      <c r="K7" s="77" t="s">
        <v>373</v>
      </c>
      <c r="L7" s="67" t="s">
        <v>958</v>
      </c>
    </row>
    <row r="8" spans="1:12" ht="15" hidden="1" thickTop="1" thickBot="1" x14ac:dyDescent="0.3">
      <c r="A8" s="95" t="s">
        <v>122</v>
      </c>
      <c r="B8" s="95"/>
      <c r="C8" s="95"/>
      <c r="D8" s="77" t="s">
        <v>1947</v>
      </c>
      <c r="E8" s="77" t="s">
        <v>1033</v>
      </c>
      <c r="F8" s="77" t="s">
        <v>589</v>
      </c>
      <c r="G8" s="77" t="s">
        <v>1663</v>
      </c>
      <c r="H8" s="77" t="str">
        <f>HYPERLINK("mailto:squarecesar@hotmail.com","squarecesar@hotmail.com")</f>
        <v>squarecesar@hotmail.com</v>
      </c>
      <c r="I8" s="77" t="s">
        <v>19</v>
      </c>
      <c r="J8" s="77" t="s">
        <v>111</v>
      </c>
      <c r="K8" s="77" t="s">
        <v>435</v>
      </c>
      <c r="L8" s="67" t="s">
        <v>958</v>
      </c>
    </row>
    <row r="9" spans="1:12" ht="15" hidden="1" thickTop="1" thickBot="1" x14ac:dyDescent="0.3">
      <c r="A9" s="95" t="s">
        <v>122</v>
      </c>
      <c r="B9" s="95"/>
      <c r="C9" s="95"/>
      <c r="D9" s="77" t="s">
        <v>1948</v>
      </c>
      <c r="E9" s="77" t="s">
        <v>1949</v>
      </c>
      <c r="F9" s="77" t="s">
        <v>1950</v>
      </c>
      <c r="G9" s="77" t="s">
        <v>1951</v>
      </c>
      <c r="H9" s="77" t="str">
        <f>HYPERLINK("mailto:shagadelikgirl@hotmail.com","shagadelikgirl@hotmail.com")</f>
        <v>shagadelikgirl@hotmail.com</v>
      </c>
      <c r="I9" s="77" t="s">
        <v>19</v>
      </c>
      <c r="J9" s="77" t="s">
        <v>111</v>
      </c>
      <c r="K9" s="77" t="s">
        <v>211</v>
      </c>
      <c r="L9" s="67" t="s">
        <v>958</v>
      </c>
    </row>
    <row r="10" spans="1:12" ht="15" hidden="1" thickTop="1" thickBot="1" x14ac:dyDescent="0.3">
      <c r="A10" s="95" t="s">
        <v>122</v>
      </c>
      <c r="B10" s="95"/>
      <c r="C10" s="95"/>
      <c r="D10" s="77" t="s">
        <v>1952</v>
      </c>
      <c r="E10" s="77" t="s">
        <v>1953</v>
      </c>
      <c r="F10" s="77" t="s">
        <v>561</v>
      </c>
      <c r="G10" s="77" t="s">
        <v>1826</v>
      </c>
      <c r="H10" s="77" t="str">
        <f>HYPERLINK("mailto:omar.zahori@hotmail.com","omar.zahori@hotmail.com")</f>
        <v>omar.zahori@hotmail.com</v>
      </c>
      <c r="I10" s="77" t="s">
        <v>19</v>
      </c>
      <c r="J10" s="77" t="s">
        <v>111</v>
      </c>
      <c r="K10" s="77" t="s">
        <v>211</v>
      </c>
      <c r="L10" s="67" t="s">
        <v>958</v>
      </c>
    </row>
    <row r="11" spans="1:12" ht="15" hidden="1" thickTop="1" thickBot="1" x14ac:dyDescent="0.3">
      <c r="A11" s="160" t="s">
        <v>2512</v>
      </c>
      <c r="B11" s="160"/>
      <c r="C11" s="160"/>
      <c r="D11" s="161"/>
      <c r="E11" s="161"/>
      <c r="F11" s="161"/>
      <c r="G11" s="161"/>
      <c r="H11" s="161"/>
      <c r="I11" s="161"/>
      <c r="J11" s="161"/>
      <c r="K11" s="161"/>
      <c r="L11" s="161"/>
    </row>
    <row r="12" spans="1:12" ht="15" hidden="1" thickTop="1" thickBot="1" x14ac:dyDescent="0.3">
      <c r="A12" s="95" t="s">
        <v>172</v>
      </c>
      <c r="B12" s="95"/>
      <c r="C12" s="95"/>
      <c r="D12" s="77" t="s">
        <v>1945</v>
      </c>
      <c r="E12" s="77"/>
      <c r="F12" s="77" t="s">
        <v>1946</v>
      </c>
      <c r="G12" s="77"/>
      <c r="H12" s="77" t="str">
        <f>HYPERLINK("mailto:matthieu.giret@gadz.org","matthieu.giret@gadz.org ")</f>
        <v xml:space="preserve">matthieu.giret@gadz.org </v>
      </c>
      <c r="I12" s="77" t="s">
        <v>85</v>
      </c>
      <c r="J12" s="77" t="s">
        <v>425</v>
      </c>
      <c r="K12" s="77" t="s">
        <v>373</v>
      </c>
      <c r="L12" s="67" t="s">
        <v>958</v>
      </c>
    </row>
    <row r="13" spans="1:12" ht="15" hidden="1" thickTop="1" thickBot="1" x14ac:dyDescent="0.3">
      <c r="A13" s="95" t="s">
        <v>172</v>
      </c>
      <c r="B13" s="95"/>
      <c r="C13" s="95"/>
      <c r="D13" s="77" t="s">
        <v>1954</v>
      </c>
      <c r="E13" s="77"/>
      <c r="F13" s="77" t="s">
        <v>52</v>
      </c>
      <c r="G13" s="77" t="s">
        <v>1955</v>
      </c>
      <c r="H13" s="77" t="str">
        <f>HYPERLINK("mailto:vete_rg@comunidad.unam.mx","vete_rg@comunidad.unam.mx")</f>
        <v>vete_rg@comunidad.unam.mx</v>
      </c>
      <c r="I13" s="77" t="s">
        <v>19</v>
      </c>
      <c r="J13" s="77" t="s">
        <v>111</v>
      </c>
      <c r="K13" s="77" t="s">
        <v>435</v>
      </c>
      <c r="L13" s="67" t="s">
        <v>958</v>
      </c>
    </row>
    <row r="14" spans="1:12" ht="15" hidden="1" thickTop="1" thickBot="1" x14ac:dyDescent="0.3">
      <c r="A14" s="160" t="s">
        <v>2511</v>
      </c>
      <c r="B14" s="160"/>
      <c r="C14" s="160"/>
      <c r="D14" s="161"/>
      <c r="E14" s="161"/>
      <c r="F14" s="161"/>
      <c r="G14" s="161"/>
      <c r="H14" s="161"/>
      <c r="I14" s="161"/>
      <c r="J14" s="161"/>
      <c r="K14" s="161"/>
      <c r="L14" s="161"/>
    </row>
    <row r="15" spans="1:12" ht="15" hidden="1" thickTop="1" thickBot="1" x14ac:dyDescent="0.3">
      <c r="A15" s="95" t="s">
        <v>221</v>
      </c>
      <c r="B15" s="95"/>
      <c r="C15" s="95"/>
      <c r="D15" s="77" t="s">
        <v>363</v>
      </c>
      <c r="E15" s="77" t="s">
        <v>1956</v>
      </c>
      <c r="F15" s="77" t="s">
        <v>1449</v>
      </c>
      <c r="G15" s="77"/>
      <c r="H15" s="77" t="str">
        <f>HYPERLINK("mailto:jime_f@hotmail.com.ar","jime_f@hotmail.com.ar")</f>
        <v>jime_f@hotmail.com.ar</v>
      </c>
      <c r="I15" s="77" t="s">
        <v>34</v>
      </c>
      <c r="J15" s="77" t="s">
        <v>826</v>
      </c>
      <c r="K15" s="77" t="s">
        <v>27</v>
      </c>
      <c r="L15" s="67" t="s">
        <v>1144</v>
      </c>
    </row>
    <row r="16" spans="1:12" ht="15" hidden="1" thickTop="1" thickBot="1" x14ac:dyDescent="0.3">
      <c r="A16" s="95" t="s">
        <v>221</v>
      </c>
      <c r="B16" s="95"/>
      <c r="C16" s="95"/>
      <c r="D16" s="77" t="s">
        <v>1957</v>
      </c>
      <c r="E16" s="77" t="s">
        <v>675</v>
      </c>
      <c r="F16" s="77" t="s">
        <v>562</v>
      </c>
      <c r="G16" s="77" t="s">
        <v>1958</v>
      </c>
      <c r="H16" s="77" t="str">
        <f>HYPERLINK("mailto:elsavila01@hotmail.com","elsavila01@hotmail.com")</f>
        <v>elsavila01@hotmail.com</v>
      </c>
      <c r="I16" s="77" t="s">
        <v>34</v>
      </c>
      <c r="J16" s="77" t="s">
        <v>154</v>
      </c>
      <c r="K16" s="77" t="s">
        <v>27</v>
      </c>
      <c r="L16" s="67" t="s">
        <v>1144</v>
      </c>
    </row>
    <row r="17" spans="1:12" ht="15" hidden="1" thickTop="1" thickBot="1" x14ac:dyDescent="0.3">
      <c r="A17" s="95" t="s">
        <v>221</v>
      </c>
      <c r="B17" s="95"/>
      <c r="C17" s="95"/>
      <c r="D17" s="77" t="s">
        <v>1959</v>
      </c>
      <c r="E17" s="77" t="s">
        <v>1960</v>
      </c>
      <c r="F17" s="77" t="s">
        <v>69</v>
      </c>
      <c r="G17" s="77" t="s">
        <v>1961</v>
      </c>
      <c r="H17" s="77"/>
      <c r="I17" s="77" t="s">
        <v>19</v>
      </c>
      <c r="J17" s="77" t="s">
        <v>432</v>
      </c>
      <c r="K17" s="77" t="s">
        <v>21</v>
      </c>
      <c r="L17" s="77" t="s">
        <v>2530</v>
      </c>
    </row>
    <row r="18" spans="1:12" ht="15" hidden="1" thickTop="1" thickBot="1" x14ac:dyDescent="0.3">
      <c r="A18" s="95" t="s">
        <v>221</v>
      </c>
      <c r="B18" s="95"/>
      <c r="C18" s="95"/>
      <c r="D18" s="77" t="s">
        <v>1963</v>
      </c>
      <c r="E18" s="77"/>
      <c r="F18" s="77" t="s">
        <v>52</v>
      </c>
      <c r="G18" s="77" t="s">
        <v>422</v>
      </c>
      <c r="H18" s="77"/>
      <c r="I18" s="77" t="s">
        <v>19</v>
      </c>
      <c r="J18" s="77" t="s">
        <v>432</v>
      </c>
      <c r="K18" s="77" t="s">
        <v>21</v>
      </c>
      <c r="L18" s="77" t="s">
        <v>2530</v>
      </c>
    </row>
    <row r="19" spans="1:12" ht="15" hidden="1" thickTop="1" thickBot="1" x14ac:dyDescent="0.3">
      <c r="A19" s="95" t="s">
        <v>221</v>
      </c>
      <c r="B19" s="95"/>
      <c r="C19" s="95"/>
      <c r="D19" s="77" t="s">
        <v>14</v>
      </c>
      <c r="E19" s="77"/>
      <c r="F19" s="77" t="s">
        <v>1964</v>
      </c>
      <c r="G19" s="77" t="s">
        <v>1965</v>
      </c>
      <c r="H19" s="77" t="str">
        <f>HYPERLINK("mailto:lunanegra119@hotmail.com","lunanegra119@hotmail.com")</f>
        <v>lunanegra119@hotmail.com</v>
      </c>
      <c r="I19" s="77" t="s">
        <v>49</v>
      </c>
      <c r="J19" s="77" t="s">
        <v>1966</v>
      </c>
      <c r="K19" s="77" t="s">
        <v>1967</v>
      </c>
      <c r="L19" s="67" t="s">
        <v>958</v>
      </c>
    </row>
    <row r="20" spans="1:12" ht="15" hidden="1" thickTop="1" thickBot="1" x14ac:dyDescent="0.3">
      <c r="A20" s="95" t="s">
        <v>221</v>
      </c>
      <c r="B20" s="95"/>
      <c r="C20" s="95"/>
      <c r="D20" s="77" t="s">
        <v>1968</v>
      </c>
      <c r="E20" s="77"/>
      <c r="F20" s="77" t="s">
        <v>1969</v>
      </c>
      <c r="G20" s="77"/>
      <c r="H20" s="77" t="str">
        <f>HYPERLINK("mailto:etienne.renolleau@gmail.com","etienne.renolleau@gmail.com")</f>
        <v>etienne.renolleau@gmail.com</v>
      </c>
      <c r="I20" s="77" t="s">
        <v>85</v>
      </c>
      <c r="J20" s="77" t="s">
        <v>425</v>
      </c>
      <c r="K20" s="77" t="s">
        <v>808</v>
      </c>
      <c r="L20" s="67" t="s">
        <v>958</v>
      </c>
    </row>
    <row r="21" spans="1:12" ht="15" hidden="1" thickTop="1" thickBot="1" x14ac:dyDescent="0.3">
      <c r="A21" s="160" t="s">
        <v>2513</v>
      </c>
      <c r="B21" s="160"/>
      <c r="C21" s="160"/>
      <c r="D21" s="161"/>
      <c r="E21" s="161"/>
      <c r="F21" s="161"/>
      <c r="G21" s="161"/>
      <c r="H21" s="161"/>
      <c r="I21" s="161"/>
      <c r="J21" s="161"/>
      <c r="K21" s="161"/>
      <c r="L21" s="161"/>
    </row>
    <row r="22" spans="1:12" ht="15" hidden="1" thickTop="1" thickBot="1" x14ac:dyDescent="0.3">
      <c r="A22" s="95" t="s">
        <v>401</v>
      </c>
      <c r="B22" s="95"/>
      <c r="C22" s="95"/>
      <c r="D22" s="77" t="s">
        <v>1968</v>
      </c>
      <c r="E22" s="77"/>
      <c r="F22" s="77" t="s">
        <v>1969</v>
      </c>
      <c r="G22" s="77"/>
      <c r="H22" s="77" t="str">
        <f>HYPERLINK("mailto:etienne.renolleau@gmail.com","etienne.renolleau@gmail.com")</f>
        <v>etienne.renolleau@gmail.com</v>
      </c>
      <c r="I22" s="77" t="s">
        <v>85</v>
      </c>
      <c r="J22" s="77" t="s">
        <v>425</v>
      </c>
      <c r="K22" s="77" t="s">
        <v>808</v>
      </c>
      <c r="L22" s="67" t="s">
        <v>958</v>
      </c>
    </row>
    <row r="23" spans="1:12" ht="15" hidden="1" thickTop="1" thickBot="1" x14ac:dyDescent="0.3">
      <c r="A23" s="95" t="s">
        <v>401</v>
      </c>
      <c r="B23" s="95"/>
      <c r="C23" s="95"/>
      <c r="D23" s="77" t="s">
        <v>996</v>
      </c>
      <c r="E23" s="77" t="s">
        <v>1970</v>
      </c>
      <c r="F23" s="77" t="s">
        <v>1971</v>
      </c>
      <c r="G23" s="77"/>
      <c r="H23" s="77" t="str">
        <f>HYPERLINK("mailto:mile.dart@gmail.com","mile.dart@gmail.com")</f>
        <v>mile.dart@gmail.com</v>
      </c>
      <c r="I23" s="77" t="s">
        <v>85</v>
      </c>
      <c r="J23" s="77" t="s">
        <v>191</v>
      </c>
      <c r="K23" s="77" t="s">
        <v>957</v>
      </c>
      <c r="L23" s="67" t="s">
        <v>958</v>
      </c>
    </row>
    <row r="24" spans="1:12" ht="15" hidden="1" thickTop="1" thickBot="1" x14ac:dyDescent="0.3">
      <c r="A24" s="95" t="s">
        <v>401</v>
      </c>
      <c r="B24" s="95"/>
      <c r="C24" s="95"/>
      <c r="D24" s="77" t="s">
        <v>1972</v>
      </c>
      <c r="E24" s="77" t="s">
        <v>1355</v>
      </c>
      <c r="F24" s="77" t="s">
        <v>1973</v>
      </c>
      <c r="G24" s="77"/>
      <c r="H24" s="77" t="str">
        <f>HYPERLINK("mailto:marbanmatias@gmail.com","marbanmatias@gmail.com")</f>
        <v>marbanmatias@gmail.com</v>
      </c>
      <c r="I24" s="77" t="s">
        <v>34</v>
      </c>
      <c r="J24" s="77" t="s">
        <v>349</v>
      </c>
      <c r="K24" s="77" t="s">
        <v>808</v>
      </c>
      <c r="L24" s="67" t="s">
        <v>958</v>
      </c>
    </row>
    <row r="25" spans="1:12" ht="15" hidden="1" thickTop="1" thickBot="1" x14ac:dyDescent="0.3">
      <c r="A25" s="95" t="s">
        <v>401</v>
      </c>
      <c r="B25" s="95"/>
      <c r="C25" s="95"/>
      <c r="D25" s="77" t="s">
        <v>168</v>
      </c>
      <c r="E25" s="77" t="s">
        <v>1974</v>
      </c>
      <c r="F25" s="77" t="s">
        <v>1975</v>
      </c>
      <c r="G25" s="77"/>
      <c r="H25" s="74" t="str">
        <f>HYPERLINK("mailto:'[MOVILIDAD 2018-II.xlsx]UEB EXTERIOR'!$I$5","ejfontenla@hotmail.com")</f>
        <v>ejfontenla@hotmail.com</v>
      </c>
      <c r="I25" s="77" t="s">
        <v>34</v>
      </c>
      <c r="J25" s="77" t="s">
        <v>455</v>
      </c>
      <c r="K25" s="77" t="s">
        <v>373</v>
      </c>
      <c r="L25" s="67" t="s">
        <v>958</v>
      </c>
    </row>
    <row r="26" spans="1:12" ht="15" hidden="1" thickTop="1" thickBot="1" x14ac:dyDescent="0.3">
      <c r="A26" s="95" t="s">
        <v>401</v>
      </c>
      <c r="B26" s="95"/>
      <c r="C26" s="95"/>
      <c r="D26" s="77" t="s">
        <v>257</v>
      </c>
      <c r="E26" s="77" t="s">
        <v>1976</v>
      </c>
      <c r="F26" s="77" t="s">
        <v>1447</v>
      </c>
      <c r="G26" s="77"/>
      <c r="H26" s="74" t="str">
        <f>HYPERLINK("mailto:'[CIFRAS ACREDITACIÓN ING 2018.xlsx]ING.AMBIENTAL'!$C$41","gsleiva@hotmail.com")</f>
        <v>gsleiva@hotmail.com</v>
      </c>
      <c r="I26" s="77" t="s">
        <v>34</v>
      </c>
      <c r="J26" s="77" t="s">
        <v>349</v>
      </c>
      <c r="K26" s="77" t="s">
        <v>373</v>
      </c>
      <c r="L26" s="67" t="s">
        <v>958</v>
      </c>
    </row>
    <row r="27" spans="1:12" ht="15" hidden="1" thickTop="1" thickBot="1" x14ac:dyDescent="0.3">
      <c r="A27" s="95" t="s">
        <v>401</v>
      </c>
      <c r="B27" s="95"/>
      <c r="C27" s="95"/>
      <c r="D27" s="77" t="s">
        <v>1977</v>
      </c>
      <c r="E27" s="77"/>
      <c r="F27" s="77" t="s">
        <v>422</v>
      </c>
      <c r="G27" s="77" t="s">
        <v>1978</v>
      </c>
      <c r="H27" s="77" t="str">
        <f>HYPERLINK("mailto:sanchezw@agro.uba.ar","sanchezw@agro.uba.ar")</f>
        <v>sanchezw@agro.uba.ar</v>
      </c>
      <c r="I27" s="77" t="s">
        <v>34</v>
      </c>
      <c r="J27" s="77" t="s">
        <v>154</v>
      </c>
      <c r="K27" s="77" t="s">
        <v>373</v>
      </c>
      <c r="L27" s="67" t="s">
        <v>958</v>
      </c>
    </row>
    <row r="28" spans="1:12" ht="15" hidden="1" thickTop="1" thickBot="1" x14ac:dyDescent="0.3">
      <c r="A28" s="95" t="s">
        <v>401</v>
      </c>
      <c r="B28" s="95"/>
      <c r="C28" s="95"/>
      <c r="D28" s="77" t="s">
        <v>1979</v>
      </c>
      <c r="E28" s="77" t="s">
        <v>1980</v>
      </c>
      <c r="F28" s="77" t="s">
        <v>1981</v>
      </c>
      <c r="G28" s="77"/>
      <c r="H28" s="77" t="str">
        <f>HYPERLINK("mailto:lelich.rosemary@gmail.com","lelich.rosemary@gmail.com")</f>
        <v>lelich.rosemary@gmail.com</v>
      </c>
      <c r="I28" s="77" t="s">
        <v>49</v>
      </c>
      <c r="J28" s="77" t="s">
        <v>385</v>
      </c>
      <c r="K28" s="77" t="s">
        <v>21</v>
      </c>
      <c r="L28" s="77" t="s">
        <v>2530</v>
      </c>
    </row>
    <row r="29" spans="1:12" ht="15" hidden="1" thickTop="1" thickBot="1" x14ac:dyDescent="0.3">
      <c r="A29" s="95" t="s">
        <v>401</v>
      </c>
      <c r="B29" s="95"/>
      <c r="C29" s="95"/>
      <c r="D29" s="77" t="s">
        <v>533</v>
      </c>
      <c r="E29" s="77" t="s">
        <v>198</v>
      </c>
      <c r="F29" s="77" t="s">
        <v>1982</v>
      </c>
      <c r="G29" s="77" t="s">
        <v>1983</v>
      </c>
      <c r="H29" s="77" t="str">
        <f>HYPERLINK("mailto:juanpancho661@hotmail.com","juanpancho661@hotmail.com")</f>
        <v>juanpancho661@hotmail.com</v>
      </c>
      <c r="I29" s="77" t="s">
        <v>648</v>
      </c>
      <c r="J29" s="77" t="s">
        <v>649</v>
      </c>
      <c r="K29" s="77" t="s">
        <v>27</v>
      </c>
      <c r="L29" s="67" t="s">
        <v>1144</v>
      </c>
    </row>
    <row r="30" spans="1:12" ht="15" hidden="1" thickTop="1" thickBot="1" x14ac:dyDescent="0.3">
      <c r="A30" s="95" t="s">
        <v>401</v>
      </c>
      <c r="B30" s="95"/>
      <c r="C30" s="95"/>
      <c r="D30" s="77" t="s">
        <v>1984</v>
      </c>
      <c r="E30" s="77"/>
      <c r="F30" s="77" t="s">
        <v>1985</v>
      </c>
      <c r="G30" s="77" t="s">
        <v>31</v>
      </c>
      <c r="H30" s="77" t="str">
        <f>HYPERLINK("mailto:bernardoherrera510@gmail.com","bernardoherrera510@gmail.com")</f>
        <v>bernardoherrera510@gmail.com</v>
      </c>
      <c r="I30" s="77" t="s">
        <v>648</v>
      </c>
      <c r="J30" s="77" t="s">
        <v>649</v>
      </c>
      <c r="K30" s="77" t="s">
        <v>27</v>
      </c>
      <c r="L30" s="67" t="s">
        <v>1144</v>
      </c>
    </row>
    <row r="31" spans="1:12" ht="15" hidden="1" thickTop="1" thickBot="1" x14ac:dyDescent="0.3">
      <c r="A31" s="95" t="s">
        <v>401</v>
      </c>
      <c r="B31" s="95"/>
      <c r="C31" s="95"/>
      <c r="D31" s="77" t="s">
        <v>30</v>
      </c>
      <c r="E31" s="77" t="s">
        <v>1986</v>
      </c>
      <c r="F31" s="77" t="s">
        <v>286</v>
      </c>
      <c r="G31" s="77" t="s">
        <v>93</v>
      </c>
      <c r="H31" s="77" t="str">
        <f>HYPERLINK("mailto:andres89_13@hotmail.com","andres89_13@hotmail.com")</f>
        <v>andres89_13@hotmail.com</v>
      </c>
      <c r="I31" s="77" t="s">
        <v>648</v>
      </c>
      <c r="J31" s="77" t="s">
        <v>649</v>
      </c>
      <c r="K31" s="77" t="s">
        <v>27</v>
      </c>
      <c r="L31" s="67" t="s">
        <v>1144</v>
      </c>
    </row>
    <row r="32" spans="1:12" ht="15" hidden="1" thickTop="1" thickBot="1" x14ac:dyDescent="0.3">
      <c r="A32" s="160" t="s">
        <v>2508</v>
      </c>
      <c r="B32" s="160"/>
      <c r="C32" s="160"/>
      <c r="D32" s="161"/>
      <c r="E32" s="161"/>
      <c r="F32" s="161"/>
      <c r="G32" s="161"/>
      <c r="H32" s="161"/>
      <c r="I32" s="161"/>
      <c r="J32" s="161"/>
      <c r="K32" s="161"/>
      <c r="L32" s="161"/>
    </row>
    <row r="33" spans="1:12" ht="15" hidden="1" thickTop="1" thickBot="1" x14ac:dyDescent="0.3">
      <c r="A33" s="95" t="s">
        <v>486</v>
      </c>
      <c r="B33" s="95"/>
      <c r="C33" s="95"/>
      <c r="D33" s="77" t="s">
        <v>1987</v>
      </c>
      <c r="E33" s="77"/>
      <c r="F33" s="77" t="s">
        <v>1988</v>
      </c>
      <c r="G33" s="77"/>
      <c r="H33" s="77" t="str">
        <f>HYPERLINK("mailto:miren.remondegui@gmail.com","miren.remondegui@gmail.com")</f>
        <v>miren.remondegui@gmail.com</v>
      </c>
      <c r="I33" s="77" t="s">
        <v>34</v>
      </c>
      <c r="J33" s="77" t="s">
        <v>349</v>
      </c>
      <c r="K33" s="77" t="s">
        <v>1315</v>
      </c>
      <c r="L33" s="67" t="s">
        <v>958</v>
      </c>
    </row>
    <row r="34" spans="1:12" ht="15" thickTop="1" thickBot="1" x14ac:dyDescent="0.3">
      <c r="A34" s="95" t="s">
        <v>486</v>
      </c>
      <c r="B34" s="95"/>
      <c r="C34" s="95"/>
      <c r="D34" s="77" t="s">
        <v>533</v>
      </c>
      <c r="E34" s="77"/>
      <c r="F34" s="77" t="s">
        <v>1989</v>
      </c>
      <c r="G34" s="77"/>
      <c r="H34" s="77" t="str">
        <f>HYPERLINK("mailto:juan.asnal@gmail.com","juan.asnal@gmail.com")</f>
        <v>juan.asnal@gmail.com</v>
      </c>
      <c r="I34" s="77" t="s">
        <v>34</v>
      </c>
      <c r="J34" s="77" t="s">
        <v>616</v>
      </c>
      <c r="K34" s="67" t="s">
        <v>2427</v>
      </c>
      <c r="L34" s="67" t="s">
        <v>958</v>
      </c>
    </row>
    <row r="35" spans="1:12" ht="15" hidden="1" thickTop="1" thickBot="1" x14ac:dyDescent="0.3">
      <c r="A35" s="95" t="s">
        <v>486</v>
      </c>
      <c r="B35" s="95"/>
      <c r="C35" s="95"/>
      <c r="D35" s="77" t="s">
        <v>1990</v>
      </c>
      <c r="E35" s="77" t="s">
        <v>731</v>
      </c>
      <c r="F35" s="77" t="s">
        <v>1991</v>
      </c>
      <c r="G35" s="77"/>
      <c r="H35" s="77" t="str">
        <f>HYPERLINK("mailto:micaelagallicet@gmail.com","micaelagallicet@gmail.com")</f>
        <v>micaelagallicet@gmail.com</v>
      </c>
      <c r="I35" s="77" t="s">
        <v>34</v>
      </c>
      <c r="J35" s="77" t="s">
        <v>349</v>
      </c>
      <c r="K35" s="77" t="s">
        <v>957</v>
      </c>
      <c r="L35" s="67" t="s">
        <v>958</v>
      </c>
    </row>
    <row r="36" spans="1:12" ht="15" hidden="1" thickTop="1" thickBot="1" x14ac:dyDescent="0.3">
      <c r="A36" s="95" t="s">
        <v>486</v>
      </c>
      <c r="B36" s="95"/>
      <c r="C36" s="95"/>
      <c r="D36" s="77" t="s">
        <v>1992</v>
      </c>
      <c r="E36" s="77" t="s">
        <v>1993</v>
      </c>
      <c r="F36" s="77" t="s">
        <v>511</v>
      </c>
      <c r="G36" s="77" t="s">
        <v>1238</v>
      </c>
      <c r="H36" s="77" t="str">
        <f>HYPERLINK("mailto:verito123_24@hotmail.com","verito123_24@hotmail.com")</f>
        <v>verito123_24@hotmail.com</v>
      </c>
      <c r="I36" s="77" t="s">
        <v>648</v>
      </c>
      <c r="J36" s="77" t="s">
        <v>649</v>
      </c>
      <c r="K36" s="77" t="s">
        <v>21</v>
      </c>
      <c r="L36" s="77" t="s">
        <v>2530</v>
      </c>
    </row>
    <row r="37" spans="1:12" ht="15" hidden="1" thickTop="1" thickBot="1" x14ac:dyDescent="0.3">
      <c r="A37" s="95" t="s">
        <v>486</v>
      </c>
      <c r="B37" s="95"/>
      <c r="C37" s="95"/>
      <c r="D37" s="77" t="s">
        <v>102</v>
      </c>
      <c r="E37" s="77" t="s">
        <v>402</v>
      </c>
      <c r="F37" s="77" t="s">
        <v>1994</v>
      </c>
      <c r="G37" s="77" t="s">
        <v>1995</v>
      </c>
      <c r="H37" s="77"/>
      <c r="I37" s="77" t="s">
        <v>19</v>
      </c>
      <c r="J37" s="77" t="s">
        <v>432</v>
      </c>
      <c r="K37" s="77" t="s">
        <v>21</v>
      </c>
      <c r="L37" s="77" t="s">
        <v>2530</v>
      </c>
    </row>
    <row r="38" spans="1:12" ht="15" hidden="1" thickTop="1" thickBot="1" x14ac:dyDescent="0.3">
      <c r="A38" s="95" t="s">
        <v>486</v>
      </c>
      <c r="B38" s="95"/>
      <c r="C38" s="95"/>
      <c r="D38" s="77" t="s">
        <v>1996</v>
      </c>
      <c r="E38" s="77" t="s">
        <v>1997</v>
      </c>
      <c r="F38" s="77" t="s">
        <v>1998</v>
      </c>
      <c r="G38" s="77" t="s">
        <v>113</v>
      </c>
      <c r="H38" s="77"/>
      <c r="I38" s="77" t="s">
        <v>19</v>
      </c>
      <c r="J38" s="77" t="s">
        <v>432</v>
      </c>
      <c r="K38" s="77" t="s">
        <v>21</v>
      </c>
      <c r="L38" s="77" t="s">
        <v>2530</v>
      </c>
    </row>
    <row r="39" spans="1:12" ht="15" hidden="1" thickTop="1" thickBot="1" x14ac:dyDescent="0.3">
      <c r="A39" s="95" t="s">
        <v>486</v>
      </c>
      <c r="B39" s="95"/>
      <c r="C39" s="95"/>
      <c r="D39" s="77" t="s">
        <v>1999</v>
      </c>
      <c r="E39" s="77" t="s">
        <v>546</v>
      </c>
      <c r="F39" s="77" t="s">
        <v>2000</v>
      </c>
      <c r="G39" s="77" t="s">
        <v>2001</v>
      </c>
      <c r="H39" s="77" t="str">
        <f>HYPERLINK("mailto:rolando.raygada@upch.pe","rolando.raygada@upch.pe")</f>
        <v>rolando.raygada@upch.pe</v>
      </c>
      <c r="I39" s="77" t="s">
        <v>418</v>
      </c>
      <c r="J39" s="77" t="s">
        <v>419</v>
      </c>
      <c r="K39" s="77" t="s">
        <v>21</v>
      </c>
      <c r="L39" s="77" t="s">
        <v>2530</v>
      </c>
    </row>
    <row r="40" spans="1:12" ht="15" hidden="1" thickTop="1" thickBot="1" x14ac:dyDescent="0.3">
      <c r="A40" s="95" t="s">
        <v>486</v>
      </c>
      <c r="B40" s="95"/>
      <c r="C40" s="95"/>
      <c r="D40" s="77" t="s">
        <v>1984</v>
      </c>
      <c r="E40" s="77"/>
      <c r="F40" s="77" t="s">
        <v>1985</v>
      </c>
      <c r="G40" s="77" t="s">
        <v>31</v>
      </c>
      <c r="H40" s="77" t="str">
        <f>HYPERLINK("mailto:bernardoherrera510@gmail.com","bernardoherrera510@gmail.com")</f>
        <v>bernardoherrera510@gmail.com</v>
      </c>
      <c r="I40" s="77" t="s">
        <v>648</v>
      </c>
      <c r="J40" s="77" t="s">
        <v>649</v>
      </c>
      <c r="K40" s="77" t="s">
        <v>27</v>
      </c>
      <c r="L40" s="67" t="s">
        <v>1144</v>
      </c>
    </row>
    <row r="41" spans="1:12" ht="15" hidden="1" thickTop="1" thickBot="1" x14ac:dyDescent="0.3">
      <c r="A41" s="95" t="s">
        <v>486</v>
      </c>
      <c r="B41" s="95"/>
      <c r="C41" s="95"/>
      <c r="D41" s="77" t="s">
        <v>2002</v>
      </c>
      <c r="E41" s="77"/>
      <c r="F41" s="77" t="s">
        <v>2003</v>
      </c>
      <c r="G41" s="77" t="s">
        <v>2004</v>
      </c>
      <c r="H41" s="77" t="str">
        <f>HYPERLINK("mailto:jerome.de.massias.de.bonne@etu.univ-poitiers.fr","jerome.de.massias.de.bonne@etu.univ-poitiers.fr")</f>
        <v>jerome.de.massias.de.bonne@etu.univ-poitiers.fr</v>
      </c>
      <c r="I41" s="77" t="s">
        <v>85</v>
      </c>
      <c r="J41" s="77" t="s">
        <v>191</v>
      </c>
      <c r="K41" s="77" t="s">
        <v>27</v>
      </c>
      <c r="L41" s="67" t="s">
        <v>1144</v>
      </c>
    </row>
    <row r="42" spans="1:12" ht="15" hidden="1" thickTop="1" thickBot="1" x14ac:dyDescent="0.3">
      <c r="A42" s="95" t="s">
        <v>486</v>
      </c>
      <c r="B42" s="95"/>
      <c r="C42" s="95"/>
      <c r="D42" s="77" t="s">
        <v>2006</v>
      </c>
      <c r="E42" s="77"/>
      <c r="F42" s="77" t="s">
        <v>1329</v>
      </c>
      <c r="G42" s="77" t="s">
        <v>422</v>
      </c>
      <c r="H42" s="77" t="str">
        <f>HYPERLINK("mailto:pereblanco3@hotmail.com","pereblanco3@hotmail.com")</f>
        <v>pereblanco3@hotmail.com</v>
      </c>
      <c r="I42" s="77" t="s">
        <v>55</v>
      </c>
      <c r="J42" s="77" t="s">
        <v>220</v>
      </c>
      <c r="K42" s="77" t="s">
        <v>21</v>
      </c>
      <c r="L42" s="77" t="s">
        <v>2530</v>
      </c>
    </row>
    <row r="43" spans="1:12" ht="15" hidden="1" thickTop="1" thickBot="1" x14ac:dyDescent="0.3">
      <c r="A43" s="160" t="s">
        <v>2514</v>
      </c>
      <c r="B43" s="160"/>
      <c r="C43" s="160"/>
      <c r="D43" s="161"/>
      <c r="E43" s="161"/>
      <c r="F43" s="161"/>
      <c r="G43" s="161"/>
      <c r="H43" s="161"/>
      <c r="I43" s="161"/>
      <c r="J43" s="161"/>
      <c r="K43" s="161"/>
      <c r="L43" s="161"/>
    </row>
    <row r="44" spans="1:12" ht="15" hidden="1" thickTop="1" thickBot="1" x14ac:dyDescent="0.3">
      <c r="A44" s="95" t="s">
        <v>720</v>
      </c>
      <c r="B44" s="95"/>
      <c r="C44" s="95"/>
      <c r="D44" s="77" t="s">
        <v>2007</v>
      </c>
      <c r="E44" s="77"/>
      <c r="F44" s="77" t="s">
        <v>288</v>
      </c>
      <c r="G44" s="77" t="s">
        <v>2008</v>
      </c>
      <c r="H44" s="77" t="str">
        <f>HYPERLINK("mailto:thatorres@yahoo.com.br","thatorres@yahoo.com.br")</f>
        <v>thatorres@yahoo.com.br</v>
      </c>
      <c r="I44" s="77" t="s">
        <v>354</v>
      </c>
      <c r="J44" s="77" t="s">
        <v>2009</v>
      </c>
      <c r="K44" s="77" t="s">
        <v>1315</v>
      </c>
      <c r="L44" s="67" t="s">
        <v>958</v>
      </c>
    </row>
    <row r="45" spans="1:12" ht="15" hidden="1" thickTop="1" thickBot="1" x14ac:dyDescent="0.3">
      <c r="A45" s="95" t="s">
        <v>720</v>
      </c>
      <c r="B45" s="95"/>
      <c r="C45" s="95"/>
      <c r="D45" s="77" t="s">
        <v>2010</v>
      </c>
      <c r="E45" s="77" t="s">
        <v>1355</v>
      </c>
      <c r="F45" s="77" t="s">
        <v>2011</v>
      </c>
      <c r="G45" s="77"/>
      <c r="H45" s="77" t="str">
        <f>HYPERLINK("mailto:gaston_chingolani@live.com.ar","gaston_chingolani@live.com.ar")</f>
        <v>gaston_chingolani@live.com.ar</v>
      </c>
      <c r="I45" s="77" t="s">
        <v>34</v>
      </c>
      <c r="J45" s="77" t="s">
        <v>745</v>
      </c>
      <c r="K45" s="77" t="s">
        <v>957</v>
      </c>
      <c r="L45" s="67" t="s">
        <v>958</v>
      </c>
    </row>
    <row r="46" spans="1:12" ht="15" thickTop="1" thickBot="1" x14ac:dyDescent="0.3">
      <c r="A46" s="95" t="s">
        <v>720</v>
      </c>
      <c r="B46" s="95"/>
      <c r="C46" s="95"/>
      <c r="D46" s="77" t="s">
        <v>2012</v>
      </c>
      <c r="E46" s="77" t="s">
        <v>487</v>
      </c>
      <c r="F46" s="77" t="s">
        <v>2013</v>
      </c>
      <c r="G46" s="77"/>
      <c r="H46" s="77" t="str">
        <f>HYPERLINK("mailto:g_artucio@hotmail.com","g_artucio@hotmail.com")</f>
        <v>g_artucio@hotmail.com</v>
      </c>
      <c r="I46" s="77" t="s">
        <v>34</v>
      </c>
      <c r="J46" s="77" t="s">
        <v>745</v>
      </c>
      <c r="K46" s="77" t="s">
        <v>1635</v>
      </c>
      <c r="L46" s="67" t="s">
        <v>958</v>
      </c>
    </row>
    <row r="47" spans="1:12" ht="15" hidden="1" thickTop="1" thickBot="1" x14ac:dyDescent="0.3">
      <c r="A47" s="95" t="s">
        <v>720</v>
      </c>
      <c r="B47" s="95"/>
      <c r="C47" s="95"/>
      <c r="D47" s="77" t="s">
        <v>2014</v>
      </c>
      <c r="E47" s="77" t="s">
        <v>2015</v>
      </c>
      <c r="F47" s="77" t="s">
        <v>2016</v>
      </c>
      <c r="G47" s="77"/>
      <c r="H47" s="77" t="str">
        <f>HYPERLINK("mailto:pollozani@hotmail.com","pollozani@hotmail.com")</f>
        <v>pollozani@hotmail.com</v>
      </c>
      <c r="I47" s="77" t="s">
        <v>34</v>
      </c>
      <c r="J47" s="77" t="s">
        <v>349</v>
      </c>
      <c r="K47" s="77" t="s">
        <v>27</v>
      </c>
      <c r="L47" s="67" t="s">
        <v>958</v>
      </c>
    </row>
    <row r="48" spans="1:12" ht="15" hidden="1" thickTop="1" thickBot="1" x14ac:dyDescent="0.3">
      <c r="A48" s="95" t="s">
        <v>720</v>
      </c>
      <c r="B48" s="95"/>
      <c r="C48" s="95"/>
      <c r="D48" s="77" t="s">
        <v>112</v>
      </c>
      <c r="E48" s="77" t="s">
        <v>2017</v>
      </c>
      <c r="F48" s="77" t="s">
        <v>2018</v>
      </c>
      <c r="G48" s="77"/>
      <c r="H48" s="77" t="str">
        <f>HYPERLINK("mailto:mari_azcurra@hotmail.com","mari_azcurra@hotmail.com")</f>
        <v>mari_azcurra@hotmail.com</v>
      </c>
      <c r="I48" s="77" t="s">
        <v>34</v>
      </c>
      <c r="J48" s="77" t="s">
        <v>616</v>
      </c>
      <c r="K48" s="77" t="s">
        <v>211</v>
      </c>
      <c r="L48" s="67" t="s">
        <v>958</v>
      </c>
    </row>
    <row r="49" spans="1:12" ht="15" thickTop="1" thickBot="1" x14ac:dyDescent="0.3">
      <c r="A49" s="95" t="s">
        <v>720</v>
      </c>
      <c r="B49" s="95"/>
      <c r="C49" s="95"/>
      <c r="D49" s="77" t="s">
        <v>102</v>
      </c>
      <c r="E49" s="77" t="s">
        <v>2019</v>
      </c>
      <c r="F49" s="77" t="s">
        <v>2020</v>
      </c>
      <c r="G49" s="77" t="s">
        <v>2021</v>
      </c>
      <c r="H49" s="77" t="str">
        <f>HYPERLINK("mailto:dianamarcela13@hotmail.com","dianamarcela13@hotmail.com")</f>
        <v>dianamarcela13@hotmail.com</v>
      </c>
      <c r="I49" s="77" t="s">
        <v>55</v>
      </c>
      <c r="J49" s="77" t="s">
        <v>691</v>
      </c>
      <c r="K49" s="77" t="s">
        <v>1635</v>
      </c>
      <c r="L49" s="67" t="s">
        <v>958</v>
      </c>
    </row>
    <row r="50" spans="1:12" ht="15" hidden="1" thickTop="1" thickBot="1" x14ac:dyDescent="0.3">
      <c r="A50" s="95" t="s">
        <v>720</v>
      </c>
      <c r="B50" s="95"/>
      <c r="C50" s="95"/>
      <c r="D50" s="77" t="s">
        <v>1506</v>
      </c>
      <c r="E50" s="77" t="s">
        <v>2022</v>
      </c>
      <c r="F50" s="77" t="s">
        <v>1449</v>
      </c>
      <c r="G50" s="77" t="s">
        <v>259</v>
      </c>
      <c r="H50" s="77" t="str">
        <f>HYPERLINK("mailto:ruth.fernandez@upch.pe","ruth.fernandez@upch.pe")</f>
        <v>ruth.fernandez@upch.pe</v>
      </c>
      <c r="I50" s="77" t="s">
        <v>418</v>
      </c>
      <c r="J50" s="77" t="s">
        <v>419</v>
      </c>
      <c r="K50" s="77" t="s">
        <v>21</v>
      </c>
      <c r="L50" s="77" t="s">
        <v>2530</v>
      </c>
    </row>
    <row r="51" spans="1:12" ht="15" hidden="1" thickTop="1" thickBot="1" x14ac:dyDescent="0.3">
      <c r="A51" s="95" t="s">
        <v>720</v>
      </c>
      <c r="B51" s="95"/>
      <c r="C51" s="95"/>
      <c r="D51" s="77" t="s">
        <v>2023</v>
      </c>
      <c r="E51" s="77" t="s">
        <v>226</v>
      </c>
      <c r="F51" s="77" t="s">
        <v>2024</v>
      </c>
      <c r="G51" s="77" t="s">
        <v>2025</v>
      </c>
      <c r="H51" s="77" t="str">
        <f>HYPERLINK("mailto:sayra_aldana@hotmail.com","sayra_aldana@hotmail.com")</f>
        <v>sayra_aldana@hotmail.com</v>
      </c>
      <c r="I51" s="77" t="s">
        <v>19</v>
      </c>
      <c r="J51" s="77" t="s">
        <v>432</v>
      </c>
      <c r="K51" s="77" t="s">
        <v>21</v>
      </c>
      <c r="L51" s="77" t="s">
        <v>2530</v>
      </c>
    </row>
    <row r="52" spans="1:12" ht="15" hidden="1" thickTop="1" thickBot="1" x14ac:dyDescent="0.3">
      <c r="A52" s="95" t="s">
        <v>720</v>
      </c>
      <c r="B52" s="95"/>
      <c r="C52" s="95"/>
      <c r="D52" s="77" t="s">
        <v>178</v>
      </c>
      <c r="E52" s="77" t="s">
        <v>22</v>
      </c>
      <c r="F52" s="77" t="s">
        <v>2026</v>
      </c>
      <c r="G52" s="77" t="s">
        <v>1021</v>
      </c>
      <c r="H52" s="77" t="str">
        <f>HYPERLINK("mailto:marcelacarolinadeleon@hotmail.com","marcelacarolinadeleon@hotmail.com")</f>
        <v>marcelacarolinadeleon@hotmail.com</v>
      </c>
      <c r="I52" s="77" t="s">
        <v>19</v>
      </c>
      <c r="J52" s="77" t="s">
        <v>432</v>
      </c>
      <c r="K52" s="77" t="s">
        <v>21</v>
      </c>
      <c r="L52" s="77" t="s">
        <v>2530</v>
      </c>
    </row>
    <row r="53" spans="1:12" ht="15" hidden="1" thickTop="1" thickBot="1" x14ac:dyDescent="0.3">
      <c r="A53" s="95" t="s">
        <v>720</v>
      </c>
      <c r="B53" s="95"/>
      <c r="C53" s="95"/>
      <c r="D53" s="77" t="s">
        <v>2027</v>
      </c>
      <c r="E53" s="77" t="s">
        <v>1271</v>
      </c>
      <c r="F53" s="77" t="s">
        <v>259</v>
      </c>
      <c r="G53" s="77" t="s">
        <v>370</v>
      </c>
      <c r="H53" s="77" t="str">
        <f>HYPERLINK("mailto:lili.burbuja@hotmail.com","lili.burbuja@hotmail.com")</f>
        <v>lili.burbuja@hotmail.com</v>
      </c>
      <c r="I53" s="77" t="s">
        <v>19</v>
      </c>
      <c r="J53" s="77" t="s">
        <v>432</v>
      </c>
      <c r="K53" s="77" t="s">
        <v>21</v>
      </c>
      <c r="L53" s="77" t="s">
        <v>2530</v>
      </c>
    </row>
    <row r="54" spans="1:12" ht="15" hidden="1" thickTop="1" thickBot="1" x14ac:dyDescent="0.3">
      <c r="A54" s="95" t="s">
        <v>720</v>
      </c>
      <c r="B54" s="95"/>
      <c r="C54" s="95"/>
      <c r="D54" s="77" t="s">
        <v>2028</v>
      </c>
      <c r="E54" s="77" t="s">
        <v>910</v>
      </c>
      <c r="F54" s="77" t="s">
        <v>2029</v>
      </c>
      <c r="G54" s="77" t="s">
        <v>2030</v>
      </c>
      <c r="H54" s="77" t="str">
        <f>HYPERLINK("mailto:almat.92@hotmail.com","almat.92@hotmail.com")</f>
        <v>almat.92@hotmail.com</v>
      </c>
      <c r="I54" s="77" t="s">
        <v>19</v>
      </c>
      <c r="J54" s="77" t="s">
        <v>432</v>
      </c>
      <c r="K54" s="77" t="s">
        <v>21</v>
      </c>
      <c r="L54" s="77" t="s">
        <v>2530</v>
      </c>
    </row>
    <row r="55" spans="1:12" ht="15" hidden="1" thickTop="1" thickBot="1" x14ac:dyDescent="0.3">
      <c r="A55" s="95" t="s">
        <v>720</v>
      </c>
      <c r="B55" s="95"/>
      <c r="C55" s="95"/>
      <c r="D55" s="77" t="s">
        <v>2031</v>
      </c>
      <c r="E55" s="77" t="s">
        <v>2032</v>
      </c>
      <c r="F55" s="77" t="s">
        <v>2033</v>
      </c>
      <c r="G55" s="77" t="s">
        <v>2034</v>
      </c>
      <c r="H55" s="77" t="str">
        <f>HYPERLINK("mailto:betzabebarbosa@gmail.com","betzabebarbosa@gmail.com")</f>
        <v>betzabebarbosa@gmail.com</v>
      </c>
      <c r="I55" s="77" t="s">
        <v>418</v>
      </c>
      <c r="J55" s="77" t="s">
        <v>419</v>
      </c>
      <c r="K55" s="77" t="s">
        <v>857</v>
      </c>
      <c r="L55" s="77" t="s">
        <v>2530</v>
      </c>
    </row>
    <row r="56" spans="1:12" ht="15" hidden="1" thickTop="1" thickBot="1" x14ac:dyDescent="0.3">
      <c r="A56" s="95" t="s">
        <v>720</v>
      </c>
      <c r="B56" s="95"/>
      <c r="C56" s="95"/>
      <c r="D56" s="77" t="s">
        <v>1992</v>
      </c>
      <c r="E56" s="77"/>
      <c r="F56" s="77" t="s">
        <v>2035</v>
      </c>
      <c r="G56" s="77" t="s">
        <v>2036</v>
      </c>
      <c r="H56" s="77" t="str">
        <f>HYPERLINK("mailto:yusus79@hotmail.com","yusus79@hotmail.com")</f>
        <v>yusus79@hotmail.com</v>
      </c>
      <c r="I56" s="77" t="s">
        <v>418</v>
      </c>
      <c r="J56" s="77" t="s">
        <v>419</v>
      </c>
      <c r="K56" s="77" t="s">
        <v>857</v>
      </c>
      <c r="L56" s="77" t="s">
        <v>2530</v>
      </c>
    </row>
    <row r="57" spans="1:12" ht="15" hidden="1" thickTop="1" thickBot="1" x14ac:dyDescent="0.3">
      <c r="A57" s="160" t="s">
        <v>2515</v>
      </c>
      <c r="B57" s="160"/>
      <c r="C57" s="160"/>
      <c r="D57" s="161"/>
      <c r="E57" s="161"/>
      <c r="F57" s="161"/>
      <c r="G57" s="161"/>
      <c r="H57" s="161"/>
      <c r="I57" s="161"/>
      <c r="J57" s="161"/>
      <c r="K57" s="161"/>
      <c r="L57" s="161"/>
    </row>
    <row r="58" spans="1:12" ht="15" hidden="1" thickTop="1" thickBot="1" x14ac:dyDescent="0.3">
      <c r="A58" s="95" t="s">
        <v>775</v>
      </c>
      <c r="B58" s="95"/>
      <c r="C58" s="95"/>
      <c r="D58" s="77" t="s">
        <v>2037</v>
      </c>
      <c r="E58" s="77"/>
      <c r="F58" s="77" t="s">
        <v>2038</v>
      </c>
      <c r="G58" s="77" t="s">
        <v>721</v>
      </c>
      <c r="H58" s="77" t="str">
        <f>HYPERLINK("mailto:irvingelna@hotmail.com","irvingelna@hotmail.com")</f>
        <v>irvingelna@hotmail.com</v>
      </c>
      <c r="I58" s="77" t="s">
        <v>19</v>
      </c>
      <c r="J58" s="77" t="s">
        <v>2039</v>
      </c>
      <c r="K58" s="67" t="s">
        <v>1257</v>
      </c>
      <c r="L58" s="67" t="s">
        <v>958</v>
      </c>
    </row>
    <row r="59" spans="1:12" ht="15" thickTop="1" thickBot="1" x14ac:dyDescent="0.3">
      <c r="A59" s="77" t="s">
        <v>775</v>
      </c>
      <c r="B59" s="77"/>
      <c r="C59" s="77"/>
      <c r="D59" s="77" t="s">
        <v>2041</v>
      </c>
      <c r="E59" s="77"/>
      <c r="F59" s="77" t="s">
        <v>2042</v>
      </c>
      <c r="G59" s="77" t="s">
        <v>2043</v>
      </c>
      <c r="H59" s="77" t="str">
        <f>HYPERLINK("mailto:lloretrafael@hotmail.com","lloretrafael@hotmail.com")</f>
        <v>lloretrafael@hotmail.com</v>
      </c>
      <c r="I59" s="77" t="s">
        <v>34</v>
      </c>
      <c r="J59" s="77" t="s">
        <v>831</v>
      </c>
      <c r="K59" s="77" t="s">
        <v>1635</v>
      </c>
      <c r="L59" s="67" t="s">
        <v>958</v>
      </c>
    </row>
    <row r="60" spans="1:12" ht="15" hidden="1" thickTop="1" thickBot="1" x14ac:dyDescent="0.3">
      <c r="A60" s="95" t="s">
        <v>775</v>
      </c>
      <c r="B60" s="95"/>
      <c r="C60" s="95"/>
      <c r="D60" s="77" t="s">
        <v>363</v>
      </c>
      <c r="E60" s="77" t="s">
        <v>513</v>
      </c>
      <c r="F60" s="77" t="s">
        <v>2044</v>
      </c>
      <c r="G60" s="77" t="s">
        <v>2045</v>
      </c>
      <c r="H60" s="77" t="str">
        <f>HYPERLINK("mailto:majofloresplatero@hotmail.com","majofloresplatero@hotmail.com")</f>
        <v>majofloresplatero@hotmail.com</v>
      </c>
      <c r="I60" s="77" t="s">
        <v>34</v>
      </c>
      <c r="J60" s="77" t="s">
        <v>783</v>
      </c>
      <c r="K60" s="67" t="s">
        <v>1257</v>
      </c>
      <c r="L60" s="67" t="s">
        <v>958</v>
      </c>
    </row>
    <row r="61" spans="1:12" ht="15" hidden="1" thickTop="1" thickBot="1" x14ac:dyDescent="0.3">
      <c r="A61" s="77" t="s">
        <v>775</v>
      </c>
      <c r="B61" s="77"/>
      <c r="C61" s="77"/>
      <c r="D61" s="77" t="s">
        <v>2046</v>
      </c>
      <c r="E61" s="77"/>
      <c r="F61" s="77" t="s">
        <v>309</v>
      </c>
      <c r="G61" s="77"/>
      <c r="H61" s="77" t="str">
        <f>HYPERLINK("mailto:melismabixoma@hotmail.com","melismabixoma@hotmail.com")</f>
        <v>melismabixoma@hotmail.com</v>
      </c>
      <c r="I61" s="77" t="s">
        <v>19</v>
      </c>
      <c r="J61" s="77" t="s">
        <v>793</v>
      </c>
      <c r="K61" s="77" t="s">
        <v>1967</v>
      </c>
      <c r="L61" s="67" t="s">
        <v>958</v>
      </c>
    </row>
    <row r="62" spans="1:12" ht="15" thickTop="1" thickBot="1" x14ac:dyDescent="0.3">
      <c r="A62" s="95" t="s">
        <v>775</v>
      </c>
      <c r="B62" s="95"/>
      <c r="C62" s="95"/>
      <c r="D62" s="77" t="s">
        <v>1674</v>
      </c>
      <c r="E62" s="77" t="s">
        <v>160</v>
      </c>
      <c r="F62" s="77" t="s">
        <v>2047</v>
      </c>
      <c r="G62" s="77"/>
      <c r="H62" s="77" t="str">
        <f>HYPERLINK("mailto:luciagmassi@gmail.com","luciagmassi@gmail.com")</f>
        <v>luciagmassi@gmail.com</v>
      </c>
      <c r="I62" s="77" t="s">
        <v>34</v>
      </c>
      <c r="J62" s="77" t="s">
        <v>826</v>
      </c>
      <c r="K62" s="77" t="s">
        <v>1635</v>
      </c>
      <c r="L62" s="67" t="s">
        <v>958</v>
      </c>
    </row>
    <row r="63" spans="1:12" ht="15" hidden="1" thickTop="1" thickBot="1" x14ac:dyDescent="0.3">
      <c r="A63" s="77" t="s">
        <v>775</v>
      </c>
      <c r="B63" s="77"/>
      <c r="C63" s="77"/>
      <c r="D63" s="77" t="s">
        <v>2048</v>
      </c>
      <c r="E63" s="77" t="s">
        <v>2049</v>
      </c>
      <c r="F63" s="77" t="s">
        <v>2050</v>
      </c>
      <c r="G63" s="77"/>
      <c r="H63" s="77" t="str">
        <f>HYPERLINK("mailto:brenda.allendorff@gmail.com","brenda.allendorff@gmail.com")</f>
        <v>brenda.allendorff@gmail.com</v>
      </c>
      <c r="I63" s="77" t="s">
        <v>34</v>
      </c>
      <c r="J63" s="77" t="s">
        <v>349</v>
      </c>
      <c r="K63" s="77" t="s">
        <v>27</v>
      </c>
      <c r="L63" s="67" t="s">
        <v>958</v>
      </c>
    </row>
    <row r="64" spans="1:12" ht="15" hidden="1" thickTop="1" thickBot="1" x14ac:dyDescent="0.3">
      <c r="A64" s="95" t="s">
        <v>775</v>
      </c>
      <c r="B64" s="95"/>
      <c r="C64" s="95"/>
      <c r="D64" s="77" t="s">
        <v>2051</v>
      </c>
      <c r="E64" s="77" t="s">
        <v>2052</v>
      </c>
      <c r="F64" s="77" t="s">
        <v>138</v>
      </c>
      <c r="G64" s="77" t="s">
        <v>288</v>
      </c>
      <c r="H64" s="77" t="str">
        <f>HYPERLINK("mailto:pavel.jeziel.rt@gmail.com","pavel.jeziel.rt@gmail.com")</f>
        <v>pavel.jeziel.rt@gmail.com</v>
      </c>
      <c r="I64" s="77" t="s">
        <v>19</v>
      </c>
      <c r="J64" s="77" t="s">
        <v>2053</v>
      </c>
      <c r="K64" s="77" t="s">
        <v>984</v>
      </c>
      <c r="L64" s="67" t="s">
        <v>958</v>
      </c>
    </row>
    <row r="65" spans="1:12" ht="15" hidden="1" thickTop="1" thickBot="1" x14ac:dyDescent="0.3">
      <c r="A65" s="77" t="s">
        <v>775</v>
      </c>
      <c r="B65" s="77"/>
      <c r="C65" s="77"/>
      <c r="D65" s="77" t="s">
        <v>821</v>
      </c>
      <c r="E65" s="77"/>
      <c r="F65" s="77" t="s">
        <v>2054</v>
      </c>
      <c r="G65" s="77" t="s">
        <v>540</v>
      </c>
      <c r="H65" s="77" t="str">
        <f>HYPERLINK("mailto:nataly.parra.m@upch.pe","nataly.parra.m@upch.pe")</f>
        <v>nataly.parra.m@upch.pe</v>
      </c>
      <c r="I65" s="77" t="s">
        <v>418</v>
      </c>
      <c r="J65" s="77" t="s">
        <v>419</v>
      </c>
      <c r="K65" s="77" t="s">
        <v>21</v>
      </c>
      <c r="L65" s="77" t="s">
        <v>2530</v>
      </c>
    </row>
    <row r="66" spans="1:12" ht="15" hidden="1" thickTop="1" thickBot="1" x14ac:dyDescent="0.3">
      <c r="A66" s="95" t="s">
        <v>775</v>
      </c>
      <c r="B66" s="95"/>
      <c r="C66" s="95"/>
      <c r="D66" s="77" t="s">
        <v>2055</v>
      </c>
      <c r="E66" s="77" t="s">
        <v>619</v>
      </c>
      <c r="F66" s="77" t="s">
        <v>2056</v>
      </c>
      <c r="G66" s="77"/>
      <c r="H66" s="77" t="str">
        <f>HYPERLINK("mailto:melissa.betancourt.m@upch.pe","melissa.betancourt.m@upch.pe")</f>
        <v>melissa.betancourt.m@upch.pe</v>
      </c>
      <c r="I66" s="77" t="s">
        <v>418</v>
      </c>
      <c r="J66" s="77" t="s">
        <v>419</v>
      </c>
      <c r="K66" s="77" t="s">
        <v>21</v>
      </c>
      <c r="L66" s="77" t="s">
        <v>2530</v>
      </c>
    </row>
    <row r="67" spans="1:12" ht="15" hidden="1" thickTop="1" thickBot="1" x14ac:dyDescent="0.3">
      <c r="A67" s="77" t="s">
        <v>775</v>
      </c>
      <c r="B67" s="77"/>
      <c r="C67" s="77"/>
      <c r="D67" s="77" t="s">
        <v>2057</v>
      </c>
      <c r="E67" s="77" t="s">
        <v>2058</v>
      </c>
      <c r="F67" s="77" t="s">
        <v>2059</v>
      </c>
      <c r="G67" s="77"/>
      <c r="H67" s="77" t="str">
        <f>HYPERLINK("mailto:viky.galarza.a@gmail.com","viky.galarza.a@gmail.com")</f>
        <v>viky.galarza.a@gmail.com</v>
      </c>
      <c r="I67" s="77" t="s">
        <v>418</v>
      </c>
      <c r="J67" s="77" t="s">
        <v>419</v>
      </c>
      <c r="K67" s="77" t="s">
        <v>21</v>
      </c>
      <c r="L67" s="77" t="s">
        <v>2530</v>
      </c>
    </row>
    <row r="68" spans="1:12" ht="15" hidden="1" thickTop="1" thickBot="1" x14ac:dyDescent="0.3">
      <c r="A68" s="95" t="s">
        <v>775</v>
      </c>
      <c r="B68" s="95"/>
      <c r="C68" s="95"/>
      <c r="D68" s="77" t="s">
        <v>299</v>
      </c>
      <c r="E68" s="77" t="s">
        <v>160</v>
      </c>
      <c r="F68" s="77" t="s">
        <v>2060</v>
      </c>
      <c r="G68" s="77"/>
      <c r="H68" s="77" t="s">
        <v>2061</v>
      </c>
      <c r="I68" s="77" t="s">
        <v>418</v>
      </c>
      <c r="J68" s="77" t="s">
        <v>419</v>
      </c>
      <c r="K68" s="77" t="s">
        <v>21</v>
      </c>
      <c r="L68" s="77" t="s">
        <v>2530</v>
      </c>
    </row>
    <row r="69" spans="1:12" ht="15" hidden="1" thickTop="1" thickBot="1" x14ac:dyDescent="0.3">
      <c r="A69" s="77" t="s">
        <v>775</v>
      </c>
      <c r="B69" s="77"/>
      <c r="C69" s="77"/>
      <c r="D69" s="77" t="s">
        <v>2062</v>
      </c>
      <c r="E69" s="77" t="s">
        <v>2063</v>
      </c>
      <c r="F69" s="77" t="s">
        <v>2064</v>
      </c>
      <c r="G69" s="77"/>
      <c r="H69" s="77" t="str">
        <f>HYPERLINK("mailto:xavier7ours@gmail.com","xavier7ours@gmail.com")</f>
        <v>xavier7ours@gmail.com</v>
      </c>
      <c r="I69" s="77" t="s">
        <v>85</v>
      </c>
      <c r="J69" s="77" t="s">
        <v>425</v>
      </c>
      <c r="K69" s="77" t="s">
        <v>984</v>
      </c>
      <c r="L69" s="67" t="s">
        <v>2399</v>
      </c>
    </row>
    <row r="70" spans="1:12" ht="15" hidden="1" thickTop="1" thickBot="1" x14ac:dyDescent="0.3">
      <c r="A70" s="95" t="s">
        <v>775</v>
      </c>
      <c r="B70" s="95"/>
      <c r="C70" s="95"/>
      <c r="D70" s="77" t="s">
        <v>2066</v>
      </c>
      <c r="E70" s="77" t="s">
        <v>2067</v>
      </c>
      <c r="F70" s="77" t="s">
        <v>2068</v>
      </c>
      <c r="G70" s="77" t="s">
        <v>2069</v>
      </c>
      <c r="H70" s="77" t="str">
        <f>HYPERLINK("mailto:dam.duroy@gmail.com","dam.duroy@gmail.com")</f>
        <v>dam.duroy@gmail.com</v>
      </c>
      <c r="I70" s="77" t="s">
        <v>85</v>
      </c>
      <c r="J70" s="77" t="s">
        <v>425</v>
      </c>
      <c r="K70" s="77" t="s">
        <v>373</v>
      </c>
      <c r="L70" s="67" t="s">
        <v>958</v>
      </c>
    </row>
    <row r="71" spans="1:12" ht="15" hidden="1" thickTop="1" thickBot="1" x14ac:dyDescent="0.3">
      <c r="A71" s="77" t="s">
        <v>775</v>
      </c>
      <c r="B71" s="77"/>
      <c r="C71" s="77"/>
      <c r="D71" s="77" t="s">
        <v>2070</v>
      </c>
      <c r="E71" s="77"/>
      <c r="F71" s="77" t="s">
        <v>2071</v>
      </c>
      <c r="G71" s="77" t="s">
        <v>114</v>
      </c>
      <c r="H71" s="77" t="str">
        <f>HYPERLINK("mailto:93_matheus@gmail.com","93_matheus@gmail.com")</f>
        <v>93_matheus@gmail.com</v>
      </c>
      <c r="I71" s="77" t="s">
        <v>354</v>
      </c>
      <c r="J71" s="77" t="s">
        <v>2072</v>
      </c>
      <c r="K71" s="67" t="s">
        <v>1257</v>
      </c>
      <c r="L71" s="67" t="s">
        <v>958</v>
      </c>
    </row>
    <row r="72" spans="1:12" ht="15" hidden="1" thickTop="1" thickBot="1" x14ac:dyDescent="0.3">
      <c r="A72" s="95" t="s">
        <v>775</v>
      </c>
      <c r="B72" s="95"/>
      <c r="C72" s="95"/>
      <c r="D72" s="77" t="s">
        <v>2073</v>
      </c>
      <c r="E72" s="77" t="s">
        <v>731</v>
      </c>
      <c r="F72" s="77" t="s">
        <v>2074</v>
      </c>
      <c r="G72" s="77" t="s">
        <v>2075</v>
      </c>
      <c r="H72" s="77" t="str">
        <f>HYPERLINK("mailto:katita_ale88@hotmail.com","katita_ale88@hotmail.com")</f>
        <v>katita_ale88@hotmail.com</v>
      </c>
      <c r="I72" s="77" t="s">
        <v>648</v>
      </c>
      <c r="J72" s="77" t="s">
        <v>649</v>
      </c>
      <c r="K72" s="77" t="s">
        <v>21</v>
      </c>
      <c r="L72" s="77" t="s">
        <v>2530</v>
      </c>
    </row>
    <row r="73" spans="1:12" ht="15" hidden="1" thickTop="1" thickBot="1" x14ac:dyDescent="0.3">
      <c r="A73" s="160" t="s">
        <v>2076</v>
      </c>
      <c r="B73" s="160"/>
      <c r="C73" s="160"/>
      <c r="D73" s="161"/>
      <c r="E73" s="161"/>
      <c r="F73" s="161"/>
      <c r="G73" s="161"/>
      <c r="H73" s="161"/>
      <c r="I73" s="161"/>
      <c r="J73" s="161"/>
      <c r="K73" s="161"/>
      <c r="L73" s="161"/>
    </row>
    <row r="74" spans="1:12" ht="15" hidden="1" thickTop="1" thickBot="1" x14ac:dyDescent="0.3">
      <c r="A74" s="77" t="s">
        <v>953</v>
      </c>
      <c r="B74" s="77"/>
      <c r="C74" s="77"/>
      <c r="D74" s="77" t="s">
        <v>2062</v>
      </c>
      <c r="E74" s="77" t="s">
        <v>2063</v>
      </c>
      <c r="F74" s="77" t="s">
        <v>2064</v>
      </c>
      <c r="G74" s="77"/>
      <c r="H74" s="77" t="str">
        <f>HYPERLINK("mailto:xavier7ours@gmail.com","xavier7ours@gmail.com")</f>
        <v>xavier7ours@gmail.com</v>
      </c>
      <c r="I74" s="77" t="s">
        <v>85</v>
      </c>
      <c r="J74" s="77" t="s">
        <v>425</v>
      </c>
      <c r="K74" s="77" t="s">
        <v>984</v>
      </c>
      <c r="L74" s="67" t="s">
        <v>2399</v>
      </c>
    </row>
    <row r="75" spans="1:12" ht="15" hidden="1" thickTop="1" thickBot="1" x14ac:dyDescent="0.3">
      <c r="A75" s="77" t="s">
        <v>953</v>
      </c>
      <c r="B75" s="77"/>
      <c r="C75" s="77"/>
      <c r="D75" s="77" t="s">
        <v>2066</v>
      </c>
      <c r="E75" s="77" t="s">
        <v>2067</v>
      </c>
      <c r="F75" s="77" t="s">
        <v>2068</v>
      </c>
      <c r="G75" s="77" t="s">
        <v>2069</v>
      </c>
      <c r="H75" s="77" t="str">
        <f>HYPERLINK("mailto:dam.duroy@gmail.com","dam.duroy@gmail.com")</f>
        <v>dam.duroy@gmail.com</v>
      </c>
      <c r="I75" s="77" t="s">
        <v>85</v>
      </c>
      <c r="J75" s="77" t="s">
        <v>425</v>
      </c>
      <c r="K75" s="77" t="s">
        <v>373</v>
      </c>
      <c r="L75" s="67" t="s">
        <v>958</v>
      </c>
    </row>
    <row r="76" spans="1:12" ht="15" hidden="1" thickTop="1" thickBot="1" x14ac:dyDescent="0.3">
      <c r="A76" s="77" t="s">
        <v>953</v>
      </c>
      <c r="B76" s="77"/>
      <c r="C76" s="77"/>
      <c r="D76" s="77" t="s">
        <v>2077</v>
      </c>
      <c r="E76" s="77" t="s">
        <v>2078</v>
      </c>
      <c r="F76" s="77" t="s">
        <v>1368</v>
      </c>
      <c r="G76" s="77"/>
      <c r="H76" s="77" t="str">
        <f>HYPERLINK("mailto:fbocampo@gmail.com","fbocampo@gmail.com")</f>
        <v>fbocampo@gmail.com</v>
      </c>
      <c r="I76" s="77" t="s">
        <v>49</v>
      </c>
      <c r="J76" s="77" t="s">
        <v>385</v>
      </c>
      <c r="K76" s="77" t="s">
        <v>21</v>
      </c>
      <c r="L76" s="77" t="s">
        <v>2530</v>
      </c>
    </row>
    <row r="77" spans="1:12" ht="15" hidden="1" thickTop="1" thickBot="1" x14ac:dyDescent="0.3">
      <c r="A77" s="77" t="s">
        <v>953</v>
      </c>
      <c r="B77" s="77"/>
      <c r="C77" s="77"/>
      <c r="D77" s="77" t="s">
        <v>22</v>
      </c>
      <c r="E77" s="77" t="s">
        <v>2079</v>
      </c>
      <c r="F77" s="77" t="s">
        <v>2080</v>
      </c>
      <c r="G77" s="77"/>
      <c r="H77" s="77" t="str">
        <f>HYPERLINK("mailto:carolhaber@hotmail.com","carolhaber@hotmail.com")</f>
        <v>carolhaber@hotmail.com</v>
      </c>
      <c r="I77" s="77" t="s">
        <v>49</v>
      </c>
      <c r="J77" s="77" t="s">
        <v>385</v>
      </c>
      <c r="K77" s="77" t="s">
        <v>21</v>
      </c>
      <c r="L77" s="77" t="s">
        <v>2530</v>
      </c>
    </row>
    <row r="78" spans="1:12" ht="15" hidden="1" thickTop="1" thickBot="1" x14ac:dyDescent="0.3">
      <c r="A78" s="77" t="s">
        <v>953</v>
      </c>
      <c r="B78" s="77"/>
      <c r="C78" s="77"/>
      <c r="D78" s="77" t="s">
        <v>772</v>
      </c>
      <c r="E78" s="77"/>
      <c r="F78" s="77" t="s">
        <v>2081</v>
      </c>
      <c r="G78" s="77"/>
      <c r="H78" s="77" t="str">
        <f>HYPERLINK("mailto:dcuesta4@gmail.com","dcuesta4@gmail.com")</f>
        <v>dcuesta4@gmail.com</v>
      </c>
      <c r="I78" s="77" t="s">
        <v>49</v>
      </c>
      <c r="J78" s="77" t="s">
        <v>385</v>
      </c>
      <c r="K78" s="77" t="s">
        <v>21</v>
      </c>
      <c r="L78" s="77" t="s">
        <v>2530</v>
      </c>
    </row>
    <row r="79" spans="1:12" ht="15" hidden="1" thickTop="1" thickBot="1" x14ac:dyDescent="0.3">
      <c r="A79" s="77" t="s">
        <v>953</v>
      </c>
      <c r="B79" s="77"/>
      <c r="C79" s="77"/>
      <c r="D79" s="77" t="s">
        <v>2082</v>
      </c>
      <c r="E79" s="77" t="s">
        <v>2083</v>
      </c>
      <c r="F79" s="77" t="s">
        <v>2084</v>
      </c>
      <c r="G79" s="77"/>
      <c r="H79" s="77" t="str">
        <f>HYPERLINK("mailto:leiza.walia@gmail.com","leiza.walia@gmail.com")</f>
        <v>leiza.walia@gmail.com</v>
      </c>
      <c r="I79" s="77" t="s">
        <v>49</v>
      </c>
      <c r="J79" s="77" t="s">
        <v>385</v>
      </c>
      <c r="K79" s="77" t="s">
        <v>21</v>
      </c>
      <c r="L79" s="77" t="s">
        <v>2530</v>
      </c>
    </row>
    <row r="80" spans="1:12" ht="15" hidden="1" thickTop="1" thickBot="1" x14ac:dyDescent="0.3">
      <c r="A80" s="77" t="s">
        <v>953</v>
      </c>
      <c r="B80" s="77"/>
      <c r="C80" s="77"/>
      <c r="D80" s="77" t="s">
        <v>1327</v>
      </c>
      <c r="E80" s="77" t="s">
        <v>14</v>
      </c>
      <c r="F80" s="77" t="s">
        <v>2085</v>
      </c>
      <c r="G80" s="77"/>
      <c r="H80" s="77" t="str">
        <f>HYPERLINK("mailto:eugeniavidela@hotmail.com","eugeniavidela@hotmail.com")</f>
        <v>eugeniavidela@hotmail.com</v>
      </c>
      <c r="I80" s="77" t="s">
        <v>34</v>
      </c>
      <c r="J80" s="77" t="s">
        <v>826</v>
      </c>
      <c r="K80" s="67" t="s">
        <v>794</v>
      </c>
      <c r="L80" s="67" t="s">
        <v>958</v>
      </c>
    </row>
    <row r="81" spans="1:12" ht="15" hidden="1" thickTop="1" thickBot="1" x14ac:dyDescent="0.3">
      <c r="A81" s="77" t="s">
        <v>953</v>
      </c>
      <c r="B81" s="77"/>
      <c r="C81" s="77"/>
      <c r="D81" s="77" t="s">
        <v>182</v>
      </c>
      <c r="E81" s="77" t="s">
        <v>2086</v>
      </c>
      <c r="F81" s="77" t="s">
        <v>2087</v>
      </c>
      <c r="G81" s="77" t="s">
        <v>2088</v>
      </c>
      <c r="H81" s="77" t="str">
        <f>HYPERLINK("mailto:barbiescot@hotmail.com","barbiescot@hotmail.com")</f>
        <v>barbiescot@hotmail.com</v>
      </c>
      <c r="I81" s="77" t="s">
        <v>34</v>
      </c>
      <c r="J81" s="77" t="s">
        <v>826</v>
      </c>
      <c r="K81" s="67" t="s">
        <v>794</v>
      </c>
      <c r="L81" s="67" t="s">
        <v>958</v>
      </c>
    </row>
    <row r="82" spans="1:12" ht="15" hidden="1" thickTop="1" thickBot="1" x14ac:dyDescent="0.3">
      <c r="A82" s="77" t="s">
        <v>953</v>
      </c>
      <c r="B82" s="77"/>
      <c r="C82" s="77"/>
      <c r="D82" s="77" t="s">
        <v>2089</v>
      </c>
      <c r="E82" s="77" t="s">
        <v>2090</v>
      </c>
      <c r="F82" s="77" t="s">
        <v>2091</v>
      </c>
      <c r="G82" s="77"/>
      <c r="H82" s="77" t="str">
        <f>HYPERLINK("mailto:juliarojo31@gmail.com","juliarojo31@gmail.com")</f>
        <v>juliarojo31@gmail.com</v>
      </c>
      <c r="I82" s="77" t="s">
        <v>34</v>
      </c>
      <c r="J82" s="77" t="s">
        <v>826</v>
      </c>
      <c r="K82" s="77" t="s">
        <v>373</v>
      </c>
      <c r="L82" s="67" t="s">
        <v>958</v>
      </c>
    </row>
    <row r="83" spans="1:12" ht="15" hidden="1" thickTop="1" thickBot="1" x14ac:dyDescent="0.3">
      <c r="A83" s="77" t="s">
        <v>953</v>
      </c>
      <c r="B83" s="77"/>
      <c r="C83" s="77"/>
      <c r="D83" s="77" t="s">
        <v>2092</v>
      </c>
      <c r="E83" s="77" t="s">
        <v>396</v>
      </c>
      <c r="F83" s="77" t="s">
        <v>2093</v>
      </c>
      <c r="G83" s="77" t="s">
        <v>505</v>
      </c>
      <c r="H83" s="77" t="str">
        <f>HYPERLINK("mailto:aida.paucar.a@upch.pe","aida.paucar.a@upch.pe")</f>
        <v>aida.paucar.a@upch.pe</v>
      </c>
      <c r="I83" s="77" t="s">
        <v>418</v>
      </c>
      <c r="J83" s="77" t="s">
        <v>419</v>
      </c>
      <c r="K83" s="77" t="s">
        <v>21</v>
      </c>
      <c r="L83" s="77" t="s">
        <v>2530</v>
      </c>
    </row>
    <row r="84" spans="1:12" ht="15" hidden="1" thickTop="1" thickBot="1" x14ac:dyDescent="0.3">
      <c r="A84" s="77" t="s">
        <v>953</v>
      </c>
      <c r="B84" s="77"/>
      <c r="C84" s="77"/>
      <c r="D84" s="77" t="s">
        <v>2094</v>
      </c>
      <c r="E84" s="77" t="s">
        <v>2095</v>
      </c>
      <c r="F84" s="77" t="s">
        <v>2096</v>
      </c>
      <c r="G84" s="77" t="s">
        <v>2097</v>
      </c>
      <c r="H84" s="77" t="str">
        <f>HYPERLINK("mailto:cynthia.rios.c@upch.pe","cynthia.rios.c@upch.pe")</f>
        <v>cynthia.rios.c@upch.pe</v>
      </c>
      <c r="I84" s="77" t="s">
        <v>418</v>
      </c>
      <c r="J84" s="77" t="s">
        <v>419</v>
      </c>
      <c r="K84" s="77" t="s">
        <v>21</v>
      </c>
      <c r="L84" s="77" t="s">
        <v>2530</v>
      </c>
    </row>
    <row r="85" spans="1:12" ht="15" hidden="1" thickTop="1" thickBot="1" x14ac:dyDescent="0.3">
      <c r="A85" s="160" t="s">
        <v>2098</v>
      </c>
      <c r="B85" s="160"/>
      <c r="C85" s="160"/>
      <c r="D85" s="161"/>
      <c r="E85" s="161"/>
      <c r="F85" s="161"/>
      <c r="G85" s="161"/>
      <c r="H85" s="161"/>
      <c r="I85" s="161"/>
      <c r="J85" s="161"/>
      <c r="K85" s="161"/>
      <c r="L85" s="161"/>
    </row>
    <row r="86" spans="1:12" ht="15" hidden="1" thickTop="1" thickBot="1" x14ac:dyDescent="0.3">
      <c r="A86" s="77" t="s">
        <v>1134</v>
      </c>
      <c r="B86" s="77"/>
      <c r="C86" s="77"/>
      <c r="D86" s="77" t="s">
        <v>2099</v>
      </c>
      <c r="E86" s="77"/>
      <c r="F86" s="77" t="s">
        <v>2100</v>
      </c>
      <c r="G86" s="77"/>
      <c r="H86" s="96" t="s">
        <v>2101</v>
      </c>
      <c r="I86" s="77" t="s">
        <v>34</v>
      </c>
      <c r="J86" s="77" t="s">
        <v>826</v>
      </c>
      <c r="K86" s="96" t="s">
        <v>617</v>
      </c>
      <c r="L86" s="67" t="s">
        <v>958</v>
      </c>
    </row>
    <row r="87" spans="1:12" ht="15" hidden="1" thickTop="1" thickBot="1" x14ac:dyDescent="0.3">
      <c r="A87" s="77" t="s">
        <v>1134</v>
      </c>
      <c r="B87" s="77"/>
      <c r="C87" s="77"/>
      <c r="D87" s="77" t="s">
        <v>2102</v>
      </c>
      <c r="E87" s="77" t="s">
        <v>112</v>
      </c>
      <c r="F87" s="77" t="s">
        <v>2103</v>
      </c>
      <c r="G87" s="77"/>
      <c r="H87" s="96" t="s">
        <v>2104</v>
      </c>
      <c r="I87" s="77" t="s">
        <v>34</v>
      </c>
      <c r="J87" s="77" t="s">
        <v>826</v>
      </c>
      <c r="K87" s="77" t="s">
        <v>373</v>
      </c>
      <c r="L87" s="67" t="s">
        <v>958</v>
      </c>
    </row>
    <row r="88" spans="1:12" ht="15" hidden="1" thickTop="1" thickBot="1" x14ac:dyDescent="0.3">
      <c r="A88" s="77" t="s">
        <v>1134</v>
      </c>
      <c r="B88" s="77"/>
      <c r="C88" s="77"/>
      <c r="D88" s="77" t="s">
        <v>129</v>
      </c>
      <c r="E88" s="77"/>
      <c r="F88" s="77" t="s">
        <v>568</v>
      </c>
      <c r="G88" s="77"/>
      <c r="H88" s="97" t="s">
        <v>2105</v>
      </c>
      <c r="I88" s="77" t="s">
        <v>19</v>
      </c>
      <c r="J88" s="77" t="s">
        <v>2106</v>
      </c>
      <c r="K88" s="77" t="s">
        <v>373</v>
      </c>
      <c r="L88" s="67" t="s">
        <v>958</v>
      </c>
    </row>
    <row r="89" spans="1:12" ht="15" thickTop="1" thickBot="1" x14ac:dyDescent="0.3">
      <c r="A89" s="77" t="s">
        <v>1134</v>
      </c>
      <c r="B89" s="77"/>
      <c r="C89" s="77"/>
      <c r="D89" s="77" t="s">
        <v>112</v>
      </c>
      <c r="E89" s="77" t="s">
        <v>369</v>
      </c>
      <c r="F89" s="77" t="s">
        <v>2107</v>
      </c>
      <c r="G89" s="77" t="s">
        <v>581</v>
      </c>
      <c r="H89" s="96" t="s">
        <v>2108</v>
      </c>
      <c r="I89" s="77" t="s">
        <v>19</v>
      </c>
      <c r="J89" s="77" t="s">
        <v>432</v>
      </c>
      <c r="K89" s="96" t="s">
        <v>1635</v>
      </c>
      <c r="L89" s="67" t="s">
        <v>958</v>
      </c>
    </row>
    <row r="90" spans="1:12" ht="15" hidden="1" thickTop="1" thickBot="1" x14ac:dyDescent="0.3">
      <c r="A90" s="77" t="s">
        <v>1134</v>
      </c>
      <c r="B90" s="77"/>
      <c r="C90" s="77"/>
      <c r="D90" s="77" t="s">
        <v>2109</v>
      </c>
      <c r="E90" s="77"/>
      <c r="F90" s="77" t="s">
        <v>2110</v>
      </c>
      <c r="G90" s="77" t="s">
        <v>1847</v>
      </c>
      <c r="H90" s="96" t="s">
        <v>2111</v>
      </c>
      <c r="I90" s="96" t="s">
        <v>354</v>
      </c>
      <c r="J90" s="77" t="s">
        <v>2112</v>
      </c>
      <c r="K90" s="77" t="s">
        <v>27</v>
      </c>
      <c r="L90" s="77" t="s">
        <v>2530</v>
      </c>
    </row>
    <row r="91" spans="1:12" ht="15" hidden="1" thickTop="1" thickBot="1" x14ac:dyDescent="0.3">
      <c r="A91" s="77" t="s">
        <v>1134</v>
      </c>
      <c r="B91" s="77"/>
      <c r="C91" s="77"/>
      <c r="D91" s="77" t="s">
        <v>2113</v>
      </c>
      <c r="E91" s="77"/>
      <c r="F91" s="77" t="s">
        <v>2114</v>
      </c>
      <c r="G91" s="77" t="s">
        <v>2115</v>
      </c>
      <c r="H91" s="96" t="s">
        <v>2116</v>
      </c>
      <c r="I91" s="96" t="s">
        <v>354</v>
      </c>
      <c r="J91" s="77" t="s">
        <v>2117</v>
      </c>
      <c r="K91" s="67" t="s">
        <v>794</v>
      </c>
      <c r="L91" s="67" t="s">
        <v>958</v>
      </c>
    </row>
    <row r="92" spans="1:12" ht="15" hidden="1" thickTop="1" thickBot="1" x14ac:dyDescent="0.3">
      <c r="A92" s="77" t="s">
        <v>1134</v>
      </c>
      <c r="B92" s="77"/>
      <c r="C92" s="77"/>
      <c r="D92" s="77" t="s">
        <v>2118</v>
      </c>
      <c r="E92" s="77"/>
      <c r="F92" s="77" t="s">
        <v>2119</v>
      </c>
      <c r="G92" s="77" t="s">
        <v>52</v>
      </c>
      <c r="H92" s="77" t="s">
        <v>2120</v>
      </c>
      <c r="I92" s="77" t="s">
        <v>34</v>
      </c>
      <c r="J92" s="77" t="s">
        <v>349</v>
      </c>
      <c r="K92" s="77" t="s">
        <v>21</v>
      </c>
      <c r="L92" s="77" t="s">
        <v>2530</v>
      </c>
    </row>
    <row r="93" spans="1:12" ht="15" hidden="1" thickTop="1" thickBot="1" x14ac:dyDescent="0.3">
      <c r="A93" s="77" t="s">
        <v>1134</v>
      </c>
      <c r="B93" s="77"/>
      <c r="C93" s="77"/>
      <c r="D93" s="77" t="s">
        <v>2062</v>
      </c>
      <c r="E93" s="77" t="s">
        <v>2063</v>
      </c>
      <c r="F93" s="77" t="s">
        <v>2064</v>
      </c>
      <c r="G93" s="77"/>
      <c r="H93" s="77" t="s">
        <v>2121</v>
      </c>
      <c r="I93" s="77" t="s">
        <v>85</v>
      </c>
      <c r="J93" s="77" t="s">
        <v>425</v>
      </c>
      <c r="K93" s="77" t="s">
        <v>984</v>
      </c>
      <c r="L93" s="67" t="s">
        <v>2399</v>
      </c>
    </row>
    <row r="94" spans="1:12" ht="15" hidden="1" thickTop="1" thickBot="1" x14ac:dyDescent="0.3">
      <c r="A94" s="77" t="s">
        <v>1134</v>
      </c>
      <c r="B94" s="77"/>
      <c r="C94" s="77"/>
      <c r="D94" s="77" t="s">
        <v>2122</v>
      </c>
      <c r="E94" s="77"/>
      <c r="F94" s="77" t="s">
        <v>2123</v>
      </c>
      <c r="G94" s="77"/>
      <c r="H94" s="77" t="s">
        <v>2124</v>
      </c>
      <c r="I94" s="77" t="s">
        <v>85</v>
      </c>
      <c r="J94" s="77" t="s">
        <v>425</v>
      </c>
      <c r="K94" s="77" t="s">
        <v>373</v>
      </c>
      <c r="L94" s="67" t="s">
        <v>958</v>
      </c>
    </row>
    <row r="95" spans="1:12" ht="15" hidden="1" thickTop="1" thickBot="1" x14ac:dyDescent="0.3">
      <c r="A95" s="160" t="s">
        <v>2125</v>
      </c>
      <c r="B95" s="160"/>
      <c r="C95" s="160"/>
      <c r="D95" s="161"/>
      <c r="E95" s="161"/>
      <c r="F95" s="161"/>
      <c r="G95" s="161"/>
      <c r="H95" s="161"/>
      <c r="I95" s="161"/>
      <c r="J95" s="161"/>
      <c r="K95" s="161"/>
      <c r="L95" s="161"/>
    </row>
    <row r="96" spans="1:12" ht="15" hidden="1" thickTop="1" thickBot="1" x14ac:dyDescent="0.3">
      <c r="A96" s="77" t="s">
        <v>1240</v>
      </c>
      <c r="B96" s="77"/>
      <c r="C96" s="77"/>
      <c r="D96" s="77" t="s">
        <v>1302</v>
      </c>
      <c r="E96" s="77" t="s">
        <v>2126</v>
      </c>
      <c r="F96" s="77" t="s">
        <v>2127</v>
      </c>
      <c r="G96" s="77"/>
      <c r="H96" s="77" t="s">
        <v>2128</v>
      </c>
      <c r="I96" s="77" t="s">
        <v>34</v>
      </c>
      <c r="J96" s="77" t="s">
        <v>349</v>
      </c>
      <c r="K96" s="77" t="s">
        <v>2129</v>
      </c>
      <c r="L96" s="67" t="s">
        <v>958</v>
      </c>
    </row>
    <row r="97" spans="1:12" ht="15" hidden="1" thickTop="1" thickBot="1" x14ac:dyDescent="0.3">
      <c r="A97" s="77" t="s">
        <v>1240</v>
      </c>
      <c r="B97" s="77"/>
      <c r="C97" s="77"/>
      <c r="D97" s="77" t="s">
        <v>1993</v>
      </c>
      <c r="E97" s="77"/>
      <c r="F97" s="77" t="s">
        <v>2130</v>
      </c>
      <c r="G97" s="77"/>
      <c r="H97" s="77" t="s">
        <v>2131</v>
      </c>
      <c r="I97" s="77" t="s">
        <v>354</v>
      </c>
      <c r="J97" s="77" t="s">
        <v>1334</v>
      </c>
      <c r="K97" s="77" t="s">
        <v>617</v>
      </c>
      <c r="L97" s="67" t="s">
        <v>958</v>
      </c>
    </row>
    <row r="98" spans="1:12" ht="15" hidden="1" thickTop="1" thickBot="1" x14ac:dyDescent="0.3">
      <c r="A98" s="77" t="s">
        <v>1240</v>
      </c>
      <c r="B98" s="77"/>
      <c r="C98" s="77"/>
      <c r="D98" s="77" t="s">
        <v>2132</v>
      </c>
      <c r="E98" s="77"/>
      <c r="F98" s="77" t="s">
        <v>2133</v>
      </c>
      <c r="G98" s="77"/>
      <c r="H98" s="77" t="s">
        <v>2134</v>
      </c>
      <c r="I98" s="77" t="s">
        <v>34</v>
      </c>
      <c r="J98" s="77" t="s">
        <v>2135</v>
      </c>
      <c r="K98" s="77" t="s">
        <v>21</v>
      </c>
      <c r="L98" s="77" t="s">
        <v>2530</v>
      </c>
    </row>
    <row r="99" spans="1:12" ht="15" hidden="1" thickTop="1" thickBot="1" x14ac:dyDescent="0.3">
      <c r="A99" s="77" t="s">
        <v>1240</v>
      </c>
      <c r="B99" s="77"/>
      <c r="C99" s="77"/>
      <c r="D99" s="77" t="s">
        <v>2136</v>
      </c>
      <c r="E99" s="77" t="s">
        <v>2137</v>
      </c>
      <c r="F99" s="77" t="s">
        <v>179</v>
      </c>
      <c r="G99" s="77" t="s">
        <v>152</v>
      </c>
      <c r="H99" s="98" t="s">
        <v>2138</v>
      </c>
      <c r="I99" s="77" t="s">
        <v>19</v>
      </c>
      <c r="J99" s="77" t="s">
        <v>20</v>
      </c>
      <c r="K99" s="77" t="s">
        <v>2139</v>
      </c>
      <c r="L99" s="67" t="s">
        <v>958</v>
      </c>
    </row>
    <row r="100" spans="1:12" ht="15" hidden="1" thickTop="1" thickBot="1" x14ac:dyDescent="0.3">
      <c r="A100" s="77" t="s">
        <v>1240</v>
      </c>
      <c r="B100" s="77"/>
      <c r="C100" s="77"/>
      <c r="D100" s="77" t="s">
        <v>182</v>
      </c>
      <c r="E100" s="77" t="s">
        <v>1641</v>
      </c>
      <c r="F100" s="77" t="s">
        <v>2140</v>
      </c>
      <c r="G100" s="77" t="s">
        <v>2141</v>
      </c>
      <c r="H100" s="77" t="s">
        <v>2142</v>
      </c>
      <c r="I100" s="77" t="s">
        <v>19</v>
      </c>
      <c r="J100" s="77" t="s">
        <v>793</v>
      </c>
      <c r="K100" s="77" t="s">
        <v>617</v>
      </c>
      <c r="L100" s="67" t="s">
        <v>958</v>
      </c>
    </row>
    <row r="101" spans="1:12" ht="15" hidden="1" thickTop="1" thickBot="1" x14ac:dyDescent="0.3">
      <c r="A101" s="77" t="s">
        <v>1240</v>
      </c>
      <c r="B101" s="77"/>
      <c r="C101" s="77"/>
      <c r="D101" s="77" t="s">
        <v>2143</v>
      </c>
      <c r="E101" s="77" t="s">
        <v>2144</v>
      </c>
      <c r="F101" s="77" t="s">
        <v>604</v>
      </c>
      <c r="G101" s="77"/>
      <c r="H101" s="77" t="s">
        <v>2145</v>
      </c>
      <c r="I101" s="77" t="s">
        <v>34</v>
      </c>
      <c r="J101" s="77" t="s">
        <v>826</v>
      </c>
      <c r="K101" s="77" t="s">
        <v>373</v>
      </c>
      <c r="L101" s="67" t="s">
        <v>958</v>
      </c>
    </row>
    <row r="102" spans="1:12" ht="15" hidden="1" thickTop="1" thickBot="1" x14ac:dyDescent="0.3">
      <c r="A102" s="77" t="s">
        <v>1240</v>
      </c>
      <c r="B102" s="77"/>
      <c r="C102" s="77"/>
      <c r="D102" s="77" t="s">
        <v>2146</v>
      </c>
      <c r="E102" s="77" t="s">
        <v>2147</v>
      </c>
      <c r="F102" s="77" t="s">
        <v>2148</v>
      </c>
      <c r="G102" s="77"/>
      <c r="H102" s="77" t="s">
        <v>2149</v>
      </c>
      <c r="I102" s="77" t="s">
        <v>34</v>
      </c>
      <c r="J102" s="77" t="s">
        <v>826</v>
      </c>
      <c r="K102" s="77" t="s">
        <v>1967</v>
      </c>
      <c r="L102" s="67" t="s">
        <v>958</v>
      </c>
    </row>
    <row r="103" spans="1:12" ht="15" hidden="1" thickTop="1" thickBot="1" x14ac:dyDescent="0.3">
      <c r="A103" s="77" t="s">
        <v>1240</v>
      </c>
      <c r="B103" s="77"/>
      <c r="C103" s="77"/>
      <c r="D103" s="77" t="s">
        <v>791</v>
      </c>
      <c r="E103" s="77"/>
      <c r="F103" s="77" t="s">
        <v>1877</v>
      </c>
      <c r="G103" s="77"/>
      <c r="H103" s="77" t="s">
        <v>2151</v>
      </c>
      <c r="I103" s="77" t="s">
        <v>34</v>
      </c>
      <c r="J103" s="77" t="s">
        <v>2152</v>
      </c>
      <c r="K103" s="77" t="s">
        <v>984</v>
      </c>
      <c r="L103" s="67" t="s">
        <v>958</v>
      </c>
    </row>
    <row r="104" spans="1:12" ht="15" hidden="1" thickTop="1" thickBot="1" x14ac:dyDescent="0.3">
      <c r="A104" s="77" t="s">
        <v>1240</v>
      </c>
      <c r="B104" s="77"/>
      <c r="C104" s="77"/>
      <c r="D104" s="77" t="s">
        <v>2153</v>
      </c>
      <c r="E104" s="77"/>
      <c r="F104" s="77" t="s">
        <v>52</v>
      </c>
      <c r="G104" s="77"/>
      <c r="H104" s="98" t="s">
        <v>2154</v>
      </c>
      <c r="I104" s="77" t="s">
        <v>55</v>
      </c>
      <c r="J104" s="77" t="s">
        <v>717</v>
      </c>
      <c r="K104" s="77" t="s">
        <v>211</v>
      </c>
      <c r="L104" s="77" t="s">
        <v>2530</v>
      </c>
    </row>
    <row r="105" spans="1:12" ht="15" hidden="1" thickTop="1" thickBot="1" x14ac:dyDescent="0.3">
      <c r="A105" s="77" t="s">
        <v>1240</v>
      </c>
      <c r="B105" s="77"/>
      <c r="C105" s="77"/>
      <c r="D105" s="77" t="s">
        <v>45</v>
      </c>
      <c r="E105" s="77" t="s">
        <v>112</v>
      </c>
      <c r="F105" s="77" t="s">
        <v>526</v>
      </c>
      <c r="G105" s="77"/>
      <c r="H105" s="98" t="s">
        <v>2155</v>
      </c>
      <c r="I105" s="77" t="s">
        <v>55</v>
      </c>
      <c r="J105" s="77" t="s">
        <v>717</v>
      </c>
      <c r="K105" s="77" t="s">
        <v>211</v>
      </c>
      <c r="L105" s="77" t="s">
        <v>2530</v>
      </c>
    </row>
    <row r="106" spans="1:12" ht="15" hidden="1" thickTop="1" thickBot="1" x14ac:dyDescent="0.3">
      <c r="A106" s="77" t="s">
        <v>1240</v>
      </c>
      <c r="B106" s="77"/>
      <c r="C106" s="77"/>
      <c r="D106" s="77" t="s">
        <v>134</v>
      </c>
      <c r="E106" s="77"/>
      <c r="F106" s="77" t="s">
        <v>903</v>
      </c>
      <c r="G106" s="77" t="s">
        <v>1021</v>
      </c>
      <c r="H106" s="98" t="s">
        <v>2156</v>
      </c>
      <c r="I106" s="77" t="s">
        <v>55</v>
      </c>
      <c r="J106" s="77" t="s">
        <v>717</v>
      </c>
      <c r="K106" s="77" t="s">
        <v>27</v>
      </c>
      <c r="L106" s="77" t="s">
        <v>2530</v>
      </c>
    </row>
    <row r="107" spans="1:12" ht="15" hidden="1" thickTop="1" thickBot="1" x14ac:dyDescent="0.3">
      <c r="A107" s="77" t="s">
        <v>1240</v>
      </c>
      <c r="B107" s="77"/>
      <c r="C107" s="77"/>
      <c r="D107" s="77" t="s">
        <v>2157</v>
      </c>
      <c r="E107" s="77" t="s">
        <v>2158</v>
      </c>
      <c r="F107" s="77" t="s">
        <v>2159</v>
      </c>
      <c r="G107" s="77"/>
      <c r="H107" s="98" t="s">
        <v>2160</v>
      </c>
      <c r="I107" s="77" t="s">
        <v>49</v>
      </c>
      <c r="J107" s="77" t="s">
        <v>2161</v>
      </c>
      <c r="K107" s="77" t="s">
        <v>957</v>
      </c>
      <c r="L107" s="77" t="s">
        <v>2530</v>
      </c>
    </row>
    <row r="108" spans="1:12" ht="15" hidden="1" thickTop="1" thickBot="1" x14ac:dyDescent="0.3">
      <c r="A108" s="77" t="s">
        <v>1240</v>
      </c>
      <c r="B108" s="77"/>
      <c r="C108" s="77"/>
      <c r="D108" s="77" t="s">
        <v>2122</v>
      </c>
      <c r="E108" s="77"/>
      <c r="F108" s="77" t="s">
        <v>2123</v>
      </c>
      <c r="G108" s="77"/>
      <c r="H108" s="77" t="s">
        <v>2124</v>
      </c>
      <c r="I108" s="77" t="s">
        <v>85</v>
      </c>
      <c r="J108" s="77" t="s">
        <v>425</v>
      </c>
      <c r="K108" s="77" t="s">
        <v>373</v>
      </c>
      <c r="L108" s="67" t="s">
        <v>2399</v>
      </c>
    </row>
    <row r="109" spans="1:12" ht="15" hidden="1" thickTop="1" thickBot="1" x14ac:dyDescent="0.3">
      <c r="A109" s="77" t="s">
        <v>1240</v>
      </c>
      <c r="B109" s="77"/>
      <c r="C109" s="77"/>
      <c r="D109" s="77" t="s">
        <v>2162</v>
      </c>
      <c r="E109" s="77"/>
      <c r="F109" s="77" t="s">
        <v>193</v>
      </c>
      <c r="G109" s="77" t="s">
        <v>520</v>
      </c>
      <c r="H109" s="98" t="s">
        <v>2163</v>
      </c>
      <c r="I109" s="77" t="s">
        <v>418</v>
      </c>
      <c r="J109" s="77" t="s">
        <v>2164</v>
      </c>
      <c r="K109" s="77" t="s">
        <v>857</v>
      </c>
      <c r="L109" s="77" t="s">
        <v>2530</v>
      </c>
    </row>
    <row r="110" spans="1:12" ht="15" hidden="1" thickTop="1" thickBot="1" x14ac:dyDescent="0.3">
      <c r="A110" s="160" t="s">
        <v>2165</v>
      </c>
      <c r="B110" s="160"/>
      <c r="C110" s="160"/>
      <c r="D110" s="161"/>
      <c r="E110" s="161"/>
      <c r="F110" s="161"/>
      <c r="G110" s="161"/>
      <c r="H110" s="161"/>
      <c r="I110" s="161"/>
      <c r="J110" s="161"/>
      <c r="K110" s="161"/>
      <c r="L110" s="161"/>
    </row>
    <row r="111" spans="1:12" ht="15" hidden="1" thickTop="1" thickBot="1" x14ac:dyDescent="0.3">
      <c r="A111" s="77" t="s">
        <v>1372</v>
      </c>
      <c r="B111" s="77"/>
      <c r="C111" s="77"/>
      <c r="D111" s="77" t="s">
        <v>2166</v>
      </c>
      <c r="E111" s="77"/>
      <c r="F111" s="77" t="s">
        <v>2167</v>
      </c>
      <c r="G111" s="77"/>
      <c r="H111" s="98" t="s">
        <v>2168</v>
      </c>
      <c r="I111" s="77" t="s">
        <v>85</v>
      </c>
      <c r="J111" s="77" t="s">
        <v>2169</v>
      </c>
      <c r="K111" s="77" t="s">
        <v>21</v>
      </c>
      <c r="L111" s="67" t="s">
        <v>1144</v>
      </c>
    </row>
    <row r="112" spans="1:12" ht="15" hidden="1" thickTop="1" thickBot="1" x14ac:dyDescent="0.3">
      <c r="A112" s="77" t="s">
        <v>1372</v>
      </c>
      <c r="B112" s="77"/>
      <c r="C112" s="77"/>
      <c r="D112" s="77" t="s">
        <v>2170</v>
      </c>
      <c r="E112" s="77" t="s">
        <v>2171</v>
      </c>
      <c r="F112" s="77" t="s">
        <v>2172</v>
      </c>
      <c r="G112" s="77"/>
      <c r="H112" s="98" t="s">
        <v>2173</v>
      </c>
      <c r="I112" s="77" t="s">
        <v>85</v>
      </c>
      <c r="J112" s="77" t="s">
        <v>2169</v>
      </c>
      <c r="K112" s="77" t="s">
        <v>27</v>
      </c>
      <c r="L112" s="67" t="s">
        <v>1144</v>
      </c>
    </row>
    <row r="113" spans="1:12" ht="15" hidden="1" thickTop="1" thickBot="1" x14ac:dyDescent="0.3">
      <c r="A113" s="77" t="s">
        <v>1372</v>
      </c>
      <c r="B113" s="77"/>
      <c r="C113" s="77"/>
      <c r="D113" s="77" t="s">
        <v>2174</v>
      </c>
      <c r="E113" s="77" t="s">
        <v>2175</v>
      </c>
      <c r="F113" s="77" t="s">
        <v>2176</v>
      </c>
      <c r="G113" s="77"/>
      <c r="H113" s="98" t="s">
        <v>2177</v>
      </c>
      <c r="I113" s="77" t="s">
        <v>85</v>
      </c>
      <c r="J113" s="77" t="s">
        <v>2169</v>
      </c>
      <c r="K113" s="77" t="s">
        <v>27</v>
      </c>
      <c r="L113" s="67" t="s">
        <v>1144</v>
      </c>
    </row>
    <row r="114" spans="1:12" ht="15" hidden="1" thickTop="1" thickBot="1" x14ac:dyDescent="0.3">
      <c r="A114" s="77" t="s">
        <v>1372</v>
      </c>
      <c r="B114" s="77"/>
      <c r="C114" s="77"/>
      <c r="D114" s="77" t="s">
        <v>2178</v>
      </c>
      <c r="E114" s="77"/>
      <c r="F114" s="77" t="s">
        <v>2179</v>
      </c>
      <c r="G114" s="77"/>
      <c r="H114" s="98" t="s">
        <v>2180</v>
      </c>
      <c r="I114" s="77" t="s">
        <v>85</v>
      </c>
      <c r="J114" s="77" t="s">
        <v>2181</v>
      </c>
      <c r="K114" s="77" t="s">
        <v>373</v>
      </c>
      <c r="L114" s="67" t="s">
        <v>2399</v>
      </c>
    </row>
    <row r="115" spans="1:12" ht="15" hidden="1" thickTop="1" thickBot="1" x14ac:dyDescent="0.3">
      <c r="A115" s="77" t="s">
        <v>1372</v>
      </c>
      <c r="B115" s="77"/>
      <c r="C115" s="77"/>
      <c r="D115" s="77" t="s">
        <v>329</v>
      </c>
      <c r="E115" s="77"/>
      <c r="F115" s="77" t="s">
        <v>2182</v>
      </c>
      <c r="G115" s="77"/>
      <c r="H115" s="98" t="s">
        <v>2183</v>
      </c>
      <c r="I115" s="77" t="s">
        <v>85</v>
      </c>
      <c r="J115" s="77" t="s">
        <v>2181</v>
      </c>
      <c r="K115" s="77" t="s">
        <v>373</v>
      </c>
      <c r="L115" s="67" t="s">
        <v>2399</v>
      </c>
    </row>
    <row r="116" spans="1:12" ht="15" hidden="1" thickTop="1" thickBot="1" x14ac:dyDescent="0.3">
      <c r="A116" s="77" t="s">
        <v>1372</v>
      </c>
      <c r="B116" s="77"/>
      <c r="C116" s="77"/>
      <c r="D116" s="77" t="s">
        <v>2184</v>
      </c>
      <c r="E116" s="77"/>
      <c r="F116" s="77" t="s">
        <v>2185</v>
      </c>
      <c r="G116" s="77"/>
      <c r="H116" s="98" t="s">
        <v>2186</v>
      </c>
      <c r="I116" s="77" t="s">
        <v>49</v>
      </c>
      <c r="J116" s="77" t="s">
        <v>2187</v>
      </c>
      <c r="K116" s="77" t="s">
        <v>27</v>
      </c>
      <c r="L116" s="67" t="s">
        <v>958</v>
      </c>
    </row>
    <row r="117" spans="1:12" ht="15" hidden="1" thickTop="1" thickBot="1" x14ac:dyDescent="0.3">
      <c r="A117" s="77" t="s">
        <v>1372</v>
      </c>
      <c r="B117" s="77"/>
      <c r="C117" s="77"/>
      <c r="D117" s="77" t="s">
        <v>112</v>
      </c>
      <c r="E117" s="77" t="s">
        <v>77</v>
      </c>
      <c r="F117" s="77" t="s">
        <v>42</v>
      </c>
      <c r="G117" s="77" t="s">
        <v>463</v>
      </c>
      <c r="H117" s="98" t="s">
        <v>2188</v>
      </c>
      <c r="I117" s="77" t="s">
        <v>49</v>
      </c>
      <c r="J117" s="77" t="s">
        <v>2189</v>
      </c>
      <c r="K117" s="77" t="s">
        <v>1398</v>
      </c>
      <c r="L117" s="67" t="s">
        <v>1144</v>
      </c>
    </row>
    <row r="118" spans="1:12" ht="15" thickTop="1" thickBot="1" x14ac:dyDescent="0.3">
      <c r="A118" s="77" t="s">
        <v>1372</v>
      </c>
      <c r="B118" s="77"/>
      <c r="C118" s="77"/>
      <c r="D118" s="77" t="s">
        <v>2190</v>
      </c>
      <c r="E118" s="77"/>
      <c r="F118" s="77" t="s">
        <v>2191</v>
      </c>
      <c r="G118" s="77"/>
      <c r="H118" s="98" t="s">
        <v>2192</v>
      </c>
      <c r="I118" s="77" t="s">
        <v>418</v>
      </c>
      <c r="J118" s="77" t="s">
        <v>1429</v>
      </c>
      <c r="K118" s="77" t="s">
        <v>1635</v>
      </c>
      <c r="L118" s="67" t="s">
        <v>958</v>
      </c>
    </row>
    <row r="119" spans="1:12" ht="15" hidden="1" thickTop="1" thickBot="1" x14ac:dyDescent="0.3">
      <c r="A119" s="77" t="s">
        <v>1372</v>
      </c>
      <c r="B119" s="77"/>
      <c r="C119" s="77"/>
      <c r="D119" s="77" t="s">
        <v>1674</v>
      </c>
      <c r="E119" s="77"/>
      <c r="F119" s="77" t="s">
        <v>2193</v>
      </c>
      <c r="G119" s="77"/>
      <c r="H119" s="98" t="s">
        <v>2194</v>
      </c>
      <c r="I119" s="77" t="s">
        <v>34</v>
      </c>
      <c r="J119" s="77" t="s">
        <v>1435</v>
      </c>
      <c r="K119" s="67" t="s">
        <v>794</v>
      </c>
      <c r="L119" s="67" t="s">
        <v>958</v>
      </c>
    </row>
    <row r="120" spans="1:12" ht="15" hidden="1" thickTop="1" thickBot="1" x14ac:dyDescent="0.3">
      <c r="A120" s="77" t="s">
        <v>1372</v>
      </c>
      <c r="B120" s="77"/>
      <c r="C120" s="77"/>
      <c r="D120" s="77" t="s">
        <v>2195</v>
      </c>
      <c r="E120" s="77"/>
      <c r="F120" s="77" t="s">
        <v>2196</v>
      </c>
      <c r="G120" s="77" t="s">
        <v>2132</v>
      </c>
      <c r="H120" s="98" t="s">
        <v>2197</v>
      </c>
      <c r="I120" s="77" t="s">
        <v>34</v>
      </c>
      <c r="J120" s="77" t="s">
        <v>1435</v>
      </c>
      <c r="K120" s="77" t="s">
        <v>373</v>
      </c>
      <c r="L120" s="67" t="s">
        <v>958</v>
      </c>
    </row>
    <row r="121" spans="1:12" ht="15" hidden="1" thickTop="1" thickBot="1" x14ac:dyDescent="0.3">
      <c r="A121" s="77" t="s">
        <v>1372</v>
      </c>
      <c r="B121" s="77"/>
      <c r="C121" s="77"/>
      <c r="D121" s="77" t="s">
        <v>543</v>
      </c>
      <c r="E121" s="77" t="s">
        <v>2198</v>
      </c>
      <c r="F121" s="77" t="s">
        <v>109</v>
      </c>
      <c r="G121" s="77" t="s">
        <v>2140</v>
      </c>
      <c r="H121" s="98" t="s">
        <v>2199</v>
      </c>
      <c r="I121" s="77" t="s">
        <v>19</v>
      </c>
      <c r="J121" s="77" t="s">
        <v>2200</v>
      </c>
      <c r="K121" s="77" t="s">
        <v>808</v>
      </c>
      <c r="L121" s="67" t="s">
        <v>958</v>
      </c>
    </row>
    <row r="122" spans="1:12" ht="15" hidden="1" thickTop="1" thickBot="1" x14ac:dyDescent="0.3">
      <c r="A122" s="77" t="s">
        <v>1372</v>
      </c>
      <c r="B122" s="77"/>
      <c r="C122" s="77"/>
      <c r="D122" s="77" t="s">
        <v>2201</v>
      </c>
      <c r="E122" s="77"/>
      <c r="F122" s="77" t="s">
        <v>2202</v>
      </c>
      <c r="G122" s="77" t="s">
        <v>1535</v>
      </c>
      <c r="H122" s="98" t="s">
        <v>2203</v>
      </c>
      <c r="I122" s="77" t="s">
        <v>19</v>
      </c>
      <c r="J122" s="77" t="s">
        <v>2204</v>
      </c>
      <c r="K122" s="77" t="s">
        <v>414</v>
      </c>
      <c r="L122" s="67" t="s">
        <v>958</v>
      </c>
    </row>
    <row r="123" spans="1:12" ht="15" hidden="1" thickTop="1" thickBot="1" x14ac:dyDescent="0.3">
      <c r="A123" s="77" t="s">
        <v>1372</v>
      </c>
      <c r="B123" s="77"/>
      <c r="C123" s="77"/>
      <c r="D123" s="77" t="s">
        <v>2048</v>
      </c>
      <c r="E123" s="77" t="s">
        <v>1146</v>
      </c>
      <c r="F123" s="77" t="s">
        <v>2205</v>
      </c>
      <c r="G123" s="77" t="s">
        <v>2206</v>
      </c>
      <c r="H123" s="98" t="s">
        <v>2207</v>
      </c>
      <c r="I123" s="77" t="s">
        <v>19</v>
      </c>
      <c r="J123" s="77" t="s">
        <v>2204</v>
      </c>
      <c r="K123" s="77" t="s">
        <v>414</v>
      </c>
      <c r="L123" s="67" t="s">
        <v>958</v>
      </c>
    </row>
    <row r="124" spans="1:12" ht="15" hidden="1" thickTop="1" thickBot="1" x14ac:dyDescent="0.3">
      <c r="A124" s="77" t="s">
        <v>1372</v>
      </c>
      <c r="B124" s="77"/>
      <c r="C124" s="77"/>
      <c r="D124" s="77" t="s">
        <v>332</v>
      </c>
      <c r="E124" s="77"/>
      <c r="F124" s="77" t="s">
        <v>152</v>
      </c>
      <c r="G124" s="77"/>
      <c r="H124" s="98" t="s">
        <v>2208</v>
      </c>
      <c r="I124" s="77" t="s">
        <v>34</v>
      </c>
      <c r="J124" s="77" t="s">
        <v>1420</v>
      </c>
      <c r="K124" s="77" t="s">
        <v>2139</v>
      </c>
      <c r="L124" s="67" t="s">
        <v>958</v>
      </c>
    </row>
    <row r="125" spans="1:12" ht="15" hidden="1" thickTop="1" thickBot="1" x14ac:dyDescent="0.3">
      <c r="A125" s="77" t="s">
        <v>1372</v>
      </c>
      <c r="B125" s="77"/>
      <c r="C125" s="77"/>
      <c r="D125" s="77" t="s">
        <v>2209</v>
      </c>
      <c r="E125" s="77" t="s">
        <v>2210</v>
      </c>
      <c r="F125" s="77" t="s">
        <v>2211</v>
      </c>
      <c r="G125" s="77"/>
      <c r="H125" s="98" t="s">
        <v>2212</v>
      </c>
      <c r="I125" s="77" t="s">
        <v>354</v>
      </c>
      <c r="J125" s="77" t="s">
        <v>2213</v>
      </c>
      <c r="K125" s="77" t="s">
        <v>373</v>
      </c>
      <c r="L125" s="67" t="s">
        <v>958</v>
      </c>
    </row>
    <row r="126" spans="1:12" ht="15" hidden="1" thickTop="1" thickBot="1" x14ac:dyDescent="0.3">
      <c r="A126" s="77" t="s">
        <v>1372</v>
      </c>
      <c r="B126" s="77"/>
      <c r="C126" s="77"/>
      <c r="D126" s="77" t="s">
        <v>1974</v>
      </c>
      <c r="E126" s="77" t="s">
        <v>2214</v>
      </c>
      <c r="F126" s="77" t="s">
        <v>340</v>
      </c>
      <c r="G126" s="77" t="s">
        <v>2215</v>
      </c>
      <c r="H126" s="98" t="s">
        <v>2216</v>
      </c>
      <c r="I126" s="77" t="s">
        <v>19</v>
      </c>
      <c r="J126" s="77" t="s">
        <v>2217</v>
      </c>
      <c r="K126" s="77" t="s">
        <v>2218</v>
      </c>
      <c r="L126" s="67" t="s">
        <v>958</v>
      </c>
    </row>
    <row r="127" spans="1:12" ht="15" hidden="1" thickTop="1" thickBot="1" x14ac:dyDescent="0.3">
      <c r="A127" s="77" t="s">
        <v>1372</v>
      </c>
      <c r="B127" s="77"/>
      <c r="C127" s="77"/>
      <c r="D127" s="77" t="s">
        <v>2219</v>
      </c>
      <c r="E127" s="77"/>
      <c r="F127" s="77" t="s">
        <v>2220</v>
      </c>
      <c r="G127" s="77"/>
      <c r="H127" s="98" t="s">
        <v>2221</v>
      </c>
      <c r="I127" s="77" t="s">
        <v>19</v>
      </c>
      <c r="J127" s="77" t="s">
        <v>2222</v>
      </c>
      <c r="K127" s="77" t="s">
        <v>957</v>
      </c>
      <c r="L127" s="67" t="s">
        <v>958</v>
      </c>
    </row>
    <row r="128" spans="1:12" ht="15" hidden="1" thickTop="1" thickBot="1" x14ac:dyDescent="0.3">
      <c r="A128" s="77" t="s">
        <v>1372</v>
      </c>
      <c r="B128" s="77"/>
      <c r="C128" s="77"/>
      <c r="D128" s="77" t="s">
        <v>22</v>
      </c>
      <c r="E128" s="77" t="s">
        <v>910</v>
      </c>
      <c r="F128" s="77" t="s">
        <v>2223</v>
      </c>
      <c r="G128" s="77" t="s">
        <v>494</v>
      </c>
      <c r="H128" s="98" t="s">
        <v>2224</v>
      </c>
      <c r="I128" s="77" t="s">
        <v>418</v>
      </c>
      <c r="J128" s="77" t="s">
        <v>2225</v>
      </c>
      <c r="K128" s="77" t="s">
        <v>21</v>
      </c>
      <c r="L128" s="67" t="s">
        <v>1144</v>
      </c>
    </row>
    <row r="129" spans="1:12" ht="15" hidden="1" thickTop="1" thickBot="1" x14ac:dyDescent="0.3">
      <c r="A129" s="77" t="s">
        <v>1372</v>
      </c>
      <c r="B129" s="77"/>
      <c r="C129" s="77"/>
      <c r="D129" s="77" t="s">
        <v>2226</v>
      </c>
      <c r="E129" s="77"/>
      <c r="F129" s="77" t="s">
        <v>2227</v>
      </c>
      <c r="G129" s="77"/>
      <c r="H129" s="98" t="s">
        <v>2228</v>
      </c>
      <c r="I129" s="77" t="s">
        <v>1392</v>
      </c>
      <c r="J129" s="77" t="s">
        <v>2229</v>
      </c>
      <c r="K129" s="77" t="s">
        <v>414</v>
      </c>
      <c r="L129" s="67" t="s">
        <v>958</v>
      </c>
    </row>
    <row r="130" spans="1:12" ht="15" hidden="1" thickTop="1" thickBot="1" x14ac:dyDescent="0.3">
      <c r="A130" s="160" t="s">
        <v>2230</v>
      </c>
      <c r="B130" s="160"/>
      <c r="C130" s="160"/>
      <c r="D130" s="161"/>
      <c r="E130" s="161"/>
      <c r="F130" s="161"/>
      <c r="G130" s="161"/>
      <c r="H130" s="161"/>
      <c r="I130" s="161"/>
      <c r="J130" s="161"/>
      <c r="K130" s="161"/>
      <c r="L130" s="161"/>
    </row>
    <row r="131" spans="1:12" ht="15" hidden="1" thickTop="1" thickBot="1" x14ac:dyDescent="0.3">
      <c r="A131" s="77" t="s">
        <v>1555</v>
      </c>
      <c r="B131" s="77" t="s">
        <v>1831</v>
      </c>
      <c r="C131" s="77" t="s">
        <v>2231</v>
      </c>
      <c r="D131" s="77" t="s">
        <v>2232</v>
      </c>
      <c r="E131" s="77" t="s">
        <v>2233</v>
      </c>
      <c r="F131" s="77" t="s">
        <v>2234</v>
      </c>
      <c r="G131" s="77" t="s">
        <v>1663</v>
      </c>
      <c r="H131" s="98" t="s">
        <v>2235</v>
      </c>
      <c r="I131" s="77" t="s">
        <v>19</v>
      </c>
      <c r="J131" s="77" t="s">
        <v>2236</v>
      </c>
      <c r="K131" s="77" t="s">
        <v>373</v>
      </c>
      <c r="L131" s="67" t="s">
        <v>958</v>
      </c>
    </row>
    <row r="132" spans="1:12" ht="15" hidden="1" thickTop="1" thickBot="1" x14ac:dyDescent="0.3">
      <c r="A132" s="77" t="s">
        <v>1555</v>
      </c>
      <c r="B132" s="77" t="s">
        <v>1831</v>
      </c>
      <c r="C132" s="77" t="s">
        <v>2237</v>
      </c>
      <c r="D132" s="77" t="s">
        <v>2238</v>
      </c>
      <c r="E132" s="77"/>
      <c r="F132" s="77" t="s">
        <v>2239</v>
      </c>
      <c r="G132" s="77" t="s">
        <v>2240</v>
      </c>
      <c r="H132" s="98" t="s">
        <v>2241</v>
      </c>
      <c r="I132" s="77" t="s">
        <v>19</v>
      </c>
      <c r="J132" s="77" t="s">
        <v>1611</v>
      </c>
      <c r="K132" s="77" t="s">
        <v>957</v>
      </c>
      <c r="L132" s="67" t="s">
        <v>958</v>
      </c>
    </row>
    <row r="133" spans="1:12" ht="15" hidden="1" thickTop="1" thickBot="1" x14ac:dyDescent="0.3">
      <c r="A133" s="77" t="s">
        <v>1555</v>
      </c>
      <c r="B133" s="77" t="s">
        <v>1831</v>
      </c>
      <c r="C133" s="77" t="s">
        <v>2242</v>
      </c>
      <c r="D133" s="77" t="s">
        <v>2109</v>
      </c>
      <c r="E133" s="77" t="s">
        <v>2243</v>
      </c>
      <c r="F133" s="77" t="s">
        <v>2244</v>
      </c>
      <c r="G133" s="77" t="s">
        <v>544</v>
      </c>
      <c r="H133" s="98" t="s">
        <v>2245</v>
      </c>
      <c r="I133" s="77" t="s">
        <v>19</v>
      </c>
      <c r="J133" s="77" t="s">
        <v>1611</v>
      </c>
      <c r="K133" s="77" t="s">
        <v>957</v>
      </c>
      <c r="L133" s="67" t="s">
        <v>958</v>
      </c>
    </row>
    <row r="134" spans="1:12" ht="15" hidden="1" thickTop="1" thickBot="1" x14ac:dyDescent="0.3">
      <c r="A134" s="77" t="s">
        <v>1555</v>
      </c>
      <c r="B134" s="77" t="s">
        <v>1831</v>
      </c>
      <c r="C134" s="77" t="s">
        <v>2246</v>
      </c>
      <c r="D134" s="77" t="s">
        <v>513</v>
      </c>
      <c r="E134" s="77" t="s">
        <v>236</v>
      </c>
      <c r="F134" s="77" t="s">
        <v>2247</v>
      </c>
      <c r="G134" s="77" t="s">
        <v>389</v>
      </c>
      <c r="H134" s="98" t="s">
        <v>2248</v>
      </c>
      <c r="I134" s="77" t="s">
        <v>19</v>
      </c>
      <c r="J134" s="77" t="s">
        <v>2249</v>
      </c>
      <c r="K134" s="77" t="s">
        <v>984</v>
      </c>
      <c r="L134" s="67" t="s">
        <v>958</v>
      </c>
    </row>
    <row r="135" spans="1:12" ht="15" hidden="1" thickTop="1" thickBot="1" x14ac:dyDescent="0.3">
      <c r="A135" s="77" t="s">
        <v>1555</v>
      </c>
      <c r="B135" s="77" t="s">
        <v>1831</v>
      </c>
      <c r="C135" s="77" t="s">
        <v>2250</v>
      </c>
      <c r="D135" s="77" t="s">
        <v>72</v>
      </c>
      <c r="E135" s="77" t="s">
        <v>2251</v>
      </c>
      <c r="F135" s="77" t="s">
        <v>2252</v>
      </c>
      <c r="G135" s="77" t="s">
        <v>2253</v>
      </c>
      <c r="H135" s="98" t="s">
        <v>2254</v>
      </c>
      <c r="I135" s="77" t="s">
        <v>19</v>
      </c>
      <c r="J135" s="77" t="s">
        <v>2255</v>
      </c>
      <c r="K135" s="67" t="s">
        <v>1257</v>
      </c>
      <c r="L135" s="67" t="s">
        <v>958</v>
      </c>
    </row>
    <row r="136" spans="1:12" ht="15" hidden="1" thickTop="1" thickBot="1" x14ac:dyDescent="0.3">
      <c r="A136" s="77" t="s">
        <v>1555</v>
      </c>
      <c r="B136" s="77" t="s">
        <v>1831</v>
      </c>
      <c r="C136" s="77" t="s">
        <v>2256</v>
      </c>
      <c r="D136" s="77" t="s">
        <v>29</v>
      </c>
      <c r="E136" s="77"/>
      <c r="F136" s="77" t="s">
        <v>511</v>
      </c>
      <c r="G136" s="77" t="s">
        <v>1045</v>
      </c>
      <c r="H136" s="98" t="s">
        <v>2257</v>
      </c>
      <c r="I136" s="77" t="s">
        <v>19</v>
      </c>
      <c r="J136" s="77" t="s">
        <v>1583</v>
      </c>
      <c r="K136" s="77" t="s">
        <v>1645</v>
      </c>
      <c r="L136" s="67" t="s">
        <v>958</v>
      </c>
    </row>
    <row r="137" spans="1:12" ht="15" hidden="1" thickTop="1" thickBot="1" x14ac:dyDescent="0.3">
      <c r="A137" s="77" t="s">
        <v>1555</v>
      </c>
      <c r="B137" s="77" t="s">
        <v>1831</v>
      </c>
      <c r="C137" s="67">
        <v>535475765</v>
      </c>
      <c r="D137" s="67" t="s">
        <v>2258</v>
      </c>
      <c r="E137" s="67" t="s">
        <v>2259</v>
      </c>
      <c r="F137" s="67" t="s">
        <v>2260</v>
      </c>
      <c r="G137" s="67"/>
      <c r="H137" s="98"/>
      <c r="I137" s="77" t="s">
        <v>49</v>
      </c>
      <c r="J137" s="67" t="s">
        <v>2261</v>
      </c>
      <c r="K137" s="77" t="s">
        <v>2262</v>
      </c>
      <c r="L137" s="77" t="s">
        <v>2263</v>
      </c>
    </row>
    <row r="138" spans="1:12" ht="15" hidden="1" thickTop="1" thickBot="1" x14ac:dyDescent="0.3">
      <c r="A138" s="77" t="s">
        <v>1555</v>
      </c>
      <c r="B138" s="77" t="s">
        <v>1831</v>
      </c>
      <c r="C138" s="67">
        <v>576158800</v>
      </c>
      <c r="D138" s="67" t="s">
        <v>2264</v>
      </c>
      <c r="E138" s="67" t="s">
        <v>2265</v>
      </c>
      <c r="F138" s="67" t="s">
        <v>2266</v>
      </c>
      <c r="G138" s="67"/>
      <c r="H138" s="98"/>
      <c r="I138" s="77" t="s">
        <v>49</v>
      </c>
      <c r="J138" s="67" t="s">
        <v>2261</v>
      </c>
      <c r="K138" s="77" t="s">
        <v>2262</v>
      </c>
      <c r="L138" s="77" t="s">
        <v>2263</v>
      </c>
    </row>
    <row r="139" spans="1:12" ht="15" hidden="1" thickTop="1" thickBot="1" x14ac:dyDescent="0.3">
      <c r="A139" s="77" t="s">
        <v>1555</v>
      </c>
      <c r="B139" s="77" t="s">
        <v>1831</v>
      </c>
      <c r="C139" s="67">
        <v>573534219</v>
      </c>
      <c r="D139" s="67" t="s">
        <v>2267</v>
      </c>
      <c r="E139" s="67" t="s">
        <v>2268</v>
      </c>
      <c r="F139" s="67" t="s">
        <v>2269</v>
      </c>
      <c r="G139" s="67"/>
      <c r="H139" s="98"/>
      <c r="I139" s="77" t="s">
        <v>49</v>
      </c>
      <c r="J139" s="67" t="s">
        <v>2261</v>
      </c>
      <c r="K139" s="77" t="s">
        <v>2262</v>
      </c>
      <c r="L139" s="77" t="s">
        <v>2263</v>
      </c>
    </row>
    <row r="140" spans="1:12" ht="15" hidden="1" thickTop="1" thickBot="1" x14ac:dyDescent="0.3">
      <c r="A140" s="77" t="s">
        <v>1555</v>
      </c>
      <c r="B140" s="77" t="s">
        <v>1831</v>
      </c>
      <c r="C140" s="67">
        <v>555853937</v>
      </c>
      <c r="D140" s="67" t="s">
        <v>2270</v>
      </c>
      <c r="E140" s="67" t="s">
        <v>2271</v>
      </c>
      <c r="F140" s="67" t="s">
        <v>2272</v>
      </c>
      <c r="G140" s="67"/>
      <c r="H140" s="98"/>
      <c r="I140" s="77" t="s">
        <v>49</v>
      </c>
      <c r="J140" s="67" t="s">
        <v>2261</v>
      </c>
      <c r="K140" s="77" t="s">
        <v>2262</v>
      </c>
      <c r="L140" s="77" t="s">
        <v>2263</v>
      </c>
    </row>
    <row r="141" spans="1:12" ht="15" hidden="1" thickTop="1" thickBot="1" x14ac:dyDescent="0.3">
      <c r="A141" s="77" t="s">
        <v>1555</v>
      </c>
      <c r="B141" s="77" t="s">
        <v>1831</v>
      </c>
      <c r="C141" s="67">
        <v>57640259</v>
      </c>
      <c r="D141" s="67" t="s">
        <v>2157</v>
      </c>
      <c r="E141" s="67" t="s">
        <v>2273</v>
      </c>
      <c r="F141" s="67" t="s">
        <v>2274</v>
      </c>
      <c r="G141" s="67"/>
      <c r="H141" s="98"/>
      <c r="I141" s="77" t="s">
        <v>49</v>
      </c>
      <c r="J141" s="67" t="s">
        <v>2261</v>
      </c>
      <c r="K141" s="77" t="s">
        <v>2262</v>
      </c>
      <c r="L141" s="77" t="s">
        <v>2263</v>
      </c>
    </row>
    <row r="142" spans="1:12" ht="15" hidden="1" thickTop="1" thickBot="1" x14ac:dyDescent="0.3">
      <c r="A142" s="77" t="s">
        <v>1555</v>
      </c>
      <c r="B142" s="77" t="s">
        <v>1831</v>
      </c>
      <c r="C142" s="67">
        <v>562691496</v>
      </c>
      <c r="D142" s="67" t="s">
        <v>2275</v>
      </c>
      <c r="E142" s="67" t="s">
        <v>1271</v>
      </c>
      <c r="F142" s="67" t="s">
        <v>2276</v>
      </c>
      <c r="G142" s="67"/>
      <c r="H142" s="98"/>
      <c r="I142" s="77" t="s">
        <v>49</v>
      </c>
      <c r="J142" s="67" t="s">
        <v>2261</v>
      </c>
      <c r="K142" s="77" t="s">
        <v>2262</v>
      </c>
      <c r="L142" s="77" t="s">
        <v>2263</v>
      </c>
    </row>
    <row r="143" spans="1:12" ht="15" hidden="1" thickTop="1" thickBot="1" x14ac:dyDescent="0.3">
      <c r="A143" s="77" t="s">
        <v>1555</v>
      </c>
      <c r="B143" s="77" t="s">
        <v>1831</v>
      </c>
      <c r="C143" s="67">
        <v>571782561</v>
      </c>
      <c r="D143" s="67" t="s">
        <v>2277</v>
      </c>
      <c r="E143" s="67" t="s">
        <v>2278</v>
      </c>
      <c r="F143" s="67" t="s">
        <v>2279</v>
      </c>
      <c r="G143" s="67"/>
      <c r="H143" s="98"/>
      <c r="I143" s="77" t="s">
        <v>49</v>
      </c>
      <c r="J143" s="67" t="s">
        <v>2261</v>
      </c>
      <c r="K143" s="77" t="s">
        <v>2262</v>
      </c>
      <c r="L143" s="77" t="s">
        <v>2263</v>
      </c>
    </row>
    <row r="144" spans="1:12" ht="15" hidden="1" thickTop="1" thickBot="1" x14ac:dyDescent="0.3">
      <c r="A144" s="77" t="s">
        <v>1555</v>
      </c>
      <c r="B144" s="77" t="s">
        <v>1831</v>
      </c>
      <c r="C144" s="67">
        <v>583298375</v>
      </c>
      <c r="D144" s="67" t="s">
        <v>2280</v>
      </c>
      <c r="E144" s="67" t="s">
        <v>2281</v>
      </c>
      <c r="F144" s="67" t="s">
        <v>2282</v>
      </c>
      <c r="G144" s="67"/>
      <c r="H144" s="98"/>
      <c r="I144" s="77" t="s">
        <v>49</v>
      </c>
      <c r="J144" s="67" t="s">
        <v>2261</v>
      </c>
      <c r="K144" s="77" t="s">
        <v>2262</v>
      </c>
      <c r="L144" s="77" t="s">
        <v>2263</v>
      </c>
    </row>
    <row r="145" spans="1:12" ht="15" hidden="1" thickTop="1" thickBot="1" x14ac:dyDescent="0.3">
      <c r="A145" s="77" t="s">
        <v>1555</v>
      </c>
      <c r="B145" s="77" t="s">
        <v>1831</v>
      </c>
      <c r="C145" s="67">
        <v>576371069</v>
      </c>
      <c r="D145" s="67" t="s">
        <v>2283</v>
      </c>
      <c r="E145" s="67"/>
      <c r="F145" s="67" t="s">
        <v>2284</v>
      </c>
      <c r="G145" s="67"/>
      <c r="H145" s="98"/>
      <c r="I145" s="77" t="s">
        <v>49</v>
      </c>
      <c r="J145" s="67" t="s">
        <v>2261</v>
      </c>
      <c r="K145" s="77" t="s">
        <v>2262</v>
      </c>
      <c r="L145" s="77" t="s">
        <v>2263</v>
      </c>
    </row>
    <row r="146" spans="1:12" ht="15" hidden="1" thickTop="1" thickBot="1" x14ac:dyDescent="0.3">
      <c r="A146" s="77" t="s">
        <v>1555</v>
      </c>
      <c r="B146" s="77" t="s">
        <v>1831</v>
      </c>
      <c r="C146" s="67">
        <v>576284394</v>
      </c>
      <c r="D146" s="67" t="s">
        <v>2268</v>
      </c>
      <c r="E146" s="67" t="s">
        <v>560</v>
      </c>
      <c r="F146" s="67" t="s">
        <v>2285</v>
      </c>
      <c r="G146" s="67"/>
      <c r="H146" s="98"/>
      <c r="I146" s="77" t="s">
        <v>49</v>
      </c>
      <c r="J146" s="67" t="s">
        <v>2261</v>
      </c>
      <c r="K146" s="77" t="s">
        <v>2262</v>
      </c>
      <c r="L146" s="77" t="s">
        <v>2263</v>
      </c>
    </row>
    <row r="147" spans="1:12" ht="15" hidden="1" thickTop="1" thickBot="1" x14ac:dyDescent="0.3">
      <c r="A147" s="77" t="s">
        <v>1555</v>
      </c>
      <c r="B147" s="77" t="s">
        <v>1831</v>
      </c>
      <c r="C147" s="67">
        <v>512268026</v>
      </c>
      <c r="D147" s="67" t="s">
        <v>2286</v>
      </c>
      <c r="E147" s="67" t="s">
        <v>2287</v>
      </c>
      <c r="F147" s="67" t="s">
        <v>2288</v>
      </c>
      <c r="G147" s="67"/>
      <c r="H147" s="98"/>
      <c r="I147" s="77" t="s">
        <v>49</v>
      </c>
      <c r="J147" s="67" t="s">
        <v>2261</v>
      </c>
      <c r="K147" s="77" t="s">
        <v>2262</v>
      </c>
      <c r="L147" s="77" t="s">
        <v>2263</v>
      </c>
    </row>
    <row r="148" spans="1:12" ht="15" hidden="1" thickTop="1" thickBot="1" x14ac:dyDescent="0.3">
      <c r="A148" s="77" t="s">
        <v>1555</v>
      </c>
      <c r="B148" s="77" t="s">
        <v>1831</v>
      </c>
      <c r="C148" s="67">
        <v>570024428</v>
      </c>
      <c r="D148" s="67" t="s">
        <v>433</v>
      </c>
      <c r="E148" s="67" t="s">
        <v>560</v>
      </c>
      <c r="F148" s="67" t="s">
        <v>2289</v>
      </c>
      <c r="G148" s="67"/>
      <c r="H148" s="98"/>
      <c r="I148" s="77" t="s">
        <v>49</v>
      </c>
      <c r="J148" s="67" t="s">
        <v>2261</v>
      </c>
      <c r="K148" s="77" t="s">
        <v>2262</v>
      </c>
      <c r="L148" s="77" t="s">
        <v>2263</v>
      </c>
    </row>
    <row r="149" spans="1:12" ht="15" hidden="1" thickTop="1" thickBot="1" x14ac:dyDescent="0.3">
      <c r="A149" s="77" t="s">
        <v>1555</v>
      </c>
      <c r="B149" s="77" t="s">
        <v>1831</v>
      </c>
      <c r="C149" s="67">
        <v>582840064</v>
      </c>
      <c r="D149" s="67" t="s">
        <v>2290</v>
      </c>
      <c r="E149" s="67" t="s">
        <v>2291</v>
      </c>
      <c r="F149" s="67" t="s">
        <v>2292</v>
      </c>
      <c r="G149" s="67"/>
      <c r="H149" s="98"/>
      <c r="I149" s="77" t="s">
        <v>49</v>
      </c>
      <c r="J149" s="67" t="s">
        <v>2293</v>
      </c>
      <c r="K149" s="77" t="s">
        <v>2294</v>
      </c>
      <c r="L149" s="67" t="s">
        <v>1144</v>
      </c>
    </row>
    <row r="150" spans="1:12" ht="15" hidden="1" thickTop="1" thickBot="1" x14ac:dyDescent="0.3">
      <c r="A150" s="77" t="s">
        <v>1555</v>
      </c>
      <c r="B150" s="77" t="s">
        <v>1831</v>
      </c>
      <c r="C150" s="67">
        <v>547515105</v>
      </c>
      <c r="D150" s="67" t="s">
        <v>2295</v>
      </c>
      <c r="E150" s="67"/>
      <c r="F150" s="67" t="s">
        <v>2296</v>
      </c>
      <c r="G150" s="67"/>
      <c r="H150" s="98"/>
      <c r="I150" s="77" t="s">
        <v>49</v>
      </c>
      <c r="J150" s="67" t="s">
        <v>2293</v>
      </c>
      <c r="K150" s="77" t="s">
        <v>2294</v>
      </c>
      <c r="L150" s="67" t="s">
        <v>1144</v>
      </c>
    </row>
    <row r="151" spans="1:12" ht="15" hidden="1" thickTop="1" thickBot="1" x14ac:dyDescent="0.3">
      <c r="A151" s="77" t="s">
        <v>1555</v>
      </c>
      <c r="B151" s="77" t="s">
        <v>1831</v>
      </c>
      <c r="C151" s="67">
        <v>565357498</v>
      </c>
      <c r="D151" s="67" t="s">
        <v>2297</v>
      </c>
      <c r="E151" s="67"/>
      <c r="F151" s="67" t="s">
        <v>2298</v>
      </c>
      <c r="G151" s="67"/>
      <c r="H151" s="98"/>
      <c r="I151" s="77" t="s">
        <v>49</v>
      </c>
      <c r="J151" s="67" t="s">
        <v>2293</v>
      </c>
      <c r="K151" s="77" t="s">
        <v>2294</v>
      </c>
      <c r="L151" s="67" t="s">
        <v>1144</v>
      </c>
    </row>
    <row r="152" spans="1:12" ht="15" hidden="1" thickTop="1" thickBot="1" x14ac:dyDescent="0.3">
      <c r="A152" s="77" t="s">
        <v>1555</v>
      </c>
      <c r="B152" s="77" t="s">
        <v>1831</v>
      </c>
      <c r="C152" s="67">
        <v>519249185</v>
      </c>
      <c r="D152" s="67" t="s">
        <v>2299</v>
      </c>
      <c r="E152" s="67"/>
      <c r="F152" s="67" t="s">
        <v>2300</v>
      </c>
      <c r="G152" s="67"/>
      <c r="H152" s="98"/>
      <c r="I152" s="77" t="s">
        <v>49</v>
      </c>
      <c r="J152" s="67" t="s">
        <v>2293</v>
      </c>
      <c r="K152" s="77" t="s">
        <v>2294</v>
      </c>
      <c r="L152" s="67" t="s">
        <v>1144</v>
      </c>
    </row>
    <row r="153" spans="1:12" ht="15" hidden="1" thickTop="1" thickBot="1" x14ac:dyDescent="0.3">
      <c r="A153" s="77" t="s">
        <v>1555</v>
      </c>
      <c r="B153" s="77" t="s">
        <v>1831</v>
      </c>
      <c r="C153" s="67">
        <v>519975426</v>
      </c>
      <c r="D153" s="67" t="s">
        <v>29</v>
      </c>
      <c r="E153" s="67" t="s">
        <v>2301</v>
      </c>
      <c r="F153" s="67" t="s">
        <v>2302</v>
      </c>
      <c r="G153" s="67"/>
      <c r="H153" s="98"/>
      <c r="I153" s="77" t="s">
        <v>49</v>
      </c>
      <c r="J153" s="67" t="s">
        <v>2293</v>
      </c>
      <c r="K153" s="77" t="s">
        <v>2294</v>
      </c>
      <c r="L153" s="67" t="s">
        <v>1144</v>
      </c>
    </row>
    <row r="154" spans="1:12" ht="15" hidden="1" thickTop="1" thickBot="1" x14ac:dyDescent="0.3">
      <c r="A154" s="77" t="s">
        <v>1555</v>
      </c>
      <c r="B154" s="77" t="s">
        <v>1831</v>
      </c>
      <c r="C154" s="67">
        <v>480380238</v>
      </c>
      <c r="D154" s="67" t="s">
        <v>2303</v>
      </c>
      <c r="E154" s="67"/>
      <c r="F154" s="67" t="s">
        <v>2304</v>
      </c>
      <c r="G154" s="67"/>
      <c r="H154" s="98"/>
      <c r="I154" s="77" t="s">
        <v>49</v>
      </c>
      <c r="J154" s="67" t="s">
        <v>2293</v>
      </c>
      <c r="K154" s="77" t="s">
        <v>2294</v>
      </c>
      <c r="L154" s="67" t="s">
        <v>1144</v>
      </c>
    </row>
    <row r="155" spans="1:12" ht="15" hidden="1" thickTop="1" thickBot="1" x14ac:dyDescent="0.3">
      <c r="A155" s="77" t="s">
        <v>1555</v>
      </c>
      <c r="B155" s="77" t="s">
        <v>1831</v>
      </c>
      <c r="C155" s="67" t="s">
        <v>2305</v>
      </c>
      <c r="D155" s="67" t="s">
        <v>2306</v>
      </c>
      <c r="E155" s="67" t="s">
        <v>2307</v>
      </c>
      <c r="F155" s="67" t="s">
        <v>2308</v>
      </c>
      <c r="G155" s="67" t="s">
        <v>2309</v>
      </c>
      <c r="H155" s="98"/>
      <c r="I155" s="77" t="s">
        <v>49</v>
      </c>
      <c r="J155" s="67" t="s">
        <v>2187</v>
      </c>
      <c r="K155" s="77" t="s">
        <v>2310</v>
      </c>
      <c r="L155" s="67" t="s">
        <v>958</v>
      </c>
    </row>
    <row r="156" spans="1:12" ht="15" hidden="1" thickTop="1" thickBot="1" x14ac:dyDescent="0.3">
      <c r="A156" s="77" t="s">
        <v>1555</v>
      </c>
      <c r="B156" s="77" t="s">
        <v>1831</v>
      </c>
      <c r="C156" s="67">
        <v>463848831</v>
      </c>
      <c r="D156" s="67" t="s">
        <v>2311</v>
      </c>
      <c r="E156" s="67" t="s">
        <v>2312</v>
      </c>
      <c r="F156" s="67" t="s">
        <v>2313</v>
      </c>
      <c r="G156" s="67"/>
      <c r="H156" s="98"/>
      <c r="I156" s="77" t="s">
        <v>49</v>
      </c>
      <c r="J156" s="67" t="s">
        <v>2187</v>
      </c>
      <c r="K156" s="77" t="s">
        <v>2310</v>
      </c>
      <c r="L156" s="67" t="s">
        <v>958</v>
      </c>
    </row>
    <row r="157" spans="1:12" ht="15" hidden="1" thickTop="1" thickBot="1" x14ac:dyDescent="0.3">
      <c r="A157" s="77" t="s">
        <v>1555</v>
      </c>
      <c r="B157" s="77" t="s">
        <v>1831</v>
      </c>
      <c r="C157" s="67">
        <v>529713083</v>
      </c>
      <c r="D157" s="67" t="s">
        <v>2314</v>
      </c>
      <c r="E157" s="67" t="s">
        <v>2315</v>
      </c>
      <c r="F157" s="67" t="s">
        <v>147</v>
      </c>
      <c r="G157" s="67"/>
      <c r="H157" s="98"/>
      <c r="I157" s="77" t="s">
        <v>49</v>
      </c>
      <c r="J157" s="67" t="s">
        <v>2187</v>
      </c>
      <c r="K157" s="77" t="s">
        <v>2310</v>
      </c>
      <c r="L157" s="67" t="s">
        <v>958</v>
      </c>
    </row>
    <row r="158" spans="1:12" ht="15" hidden="1" thickTop="1" thickBot="1" x14ac:dyDescent="0.3">
      <c r="A158" s="77" t="s">
        <v>1555</v>
      </c>
      <c r="B158" s="77" t="s">
        <v>1831</v>
      </c>
      <c r="C158" s="67">
        <v>488022176</v>
      </c>
      <c r="D158" s="67" t="s">
        <v>2316</v>
      </c>
      <c r="E158" s="67" t="s">
        <v>356</v>
      </c>
      <c r="F158" s="67" t="s">
        <v>2317</v>
      </c>
      <c r="G158" s="67"/>
      <c r="H158" s="98"/>
      <c r="I158" s="77" t="s">
        <v>49</v>
      </c>
      <c r="J158" s="67" t="s">
        <v>2187</v>
      </c>
      <c r="K158" s="77" t="s">
        <v>2310</v>
      </c>
      <c r="L158" s="67" t="s">
        <v>958</v>
      </c>
    </row>
    <row r="159" spans="1:12" ht="15" hidden="1" thickTop="1" thickBot="1" x14ac:dyDescent="0.3">
      <c r="A159" s="77" t="s">
        <v>1555</v>
      </c>
      <c r="B159" s="77" t="s">
        <v>1831</v>
      </c>
      <c r="C159" s="67">
        <v>502575699</v>
      </c>
      <c r="D159" s="99" t="s">
        <v>1537</v>
      </c>
      <c r="E159" s="67"/>
      <c r="F159" s="67" t="s">
        <v>2318</v>
      </c>
      <c r="G159" s="67" t="s">
        <v>2319</v>
      </c>
      <c r="H159" s="98"/>
      <c r="I159" s="77" t="s">
        <v>49</v>
      </c>
      <c r="J159" s="67" t="s">
        <v>2187</v>
      </c>
      <c r="K159" s="77" t="s">
        <v>2310</v>
      </c>
      <c r="L159" s="67" t="s">
        <v>958</v>
      </c>
    </row>
    <row r="160" spans="1:12" ht="15" hidden="1" thickTop="1" thickBot="1" x14ac:dyDescent="0.3">
      <c r="A160" s="77" t="s">
        <v>1555</v>
      </c>
      <c r="B160" s="77" t="s">
        <v>1831</v>
      </c>
      <c r="C160" s="67">
        <v>1032447988</v>
      </c>
      <c r="D160" s="67" t="s">
        <v>546</v>
      </c>
      <c r="E160" s="67"/>
      <c r="F160" s="67" t="s">
        <v>52</v>
      </c>
      <c r="G160" s="67" t="s">
        <v>494</v>
      </c>
      <c r="H160" s="98"/>
      <c r="I160" s="77" t="s">
        <v>49</v>
      </c>
      <c r="J160" s="67" t="s">
        <v>2320</v>
      </c>
      <c r="K160" s="77" t="s">
        <v>2321</v>
      </c>
      <c r="L160" s="67" t="s">
        <v>958</v>
      </c>
    </row>
    <row r="161" spans="1:12" ht="15" thickTop="1" thickBot="1" x14ac:dyDescent="0.3">
      <c r="A161" s="77" t="s">
        <v>1555</v>
      </c>
      <c r="B161" s="77" t="s">
        <v>1831</v>
      </c>
      <c r="C161" s="77" t="s">
        <v>2322</v>
      </c>
      <c r="D161" s="77" t="s">
        <v>2323</v>
      </c>
      <c r="E161" s="77"/>
      <c r="F161" s="77" t="s">
        <v>2324</v>
      </c>
      <c r="G161" s="77" t="s">
        <v>2325</v>
      </c>
      <c r="H161" s="98" t="s">
        <v>2326</v>
      </c>
      <c r="I161" s="77" t="s">
        <v>34</v>
      </c>
      <c r="J161" s="77" t="s">
        <v>2327</v>
      </c>
      <c r="K161" s="77" t="s">
        <v>1635</v>
      </c>
      <c r="L161" s="67" t="s">
        <v>958</v>
      </c>
    </row>
    <row r="162" spans="1:12" ht="15" thickTop="1" thickBot="1" x14ac:dyDescent="0.3">
      <c r="A162" s="77" t="s">
        <v>1555</v>
      </c>
      <c r="B162" s="77" t="s">
        <v>1831</v>
      </c>
      <c r="C162" s="77" t="s">
        <v>2328</v>
      </c>
      <c r="D162" s="77" t="s">
        <v>2329</v>
      </c>
      <c r="E162" s="77"/>
      <c r="F162" s="77" t="s">
        <v>2330</v>
      </c>
      <c r="G162" s="77"/>
      <c r="H162" s="98" t="s">
        <v>2331</v>
      </c>
      <c r="I162" s="77" t="s">
        <v>34</v>
      </c>
      <c r="J162" s="77" t="s">
        <v>2327</v>
      </c>
      <c r="K162" s="77" t="s">
        <v>1635</v>
      </c>
      <c r="L162" s="67" t="s">
        <v>958</v>
      </c>
    </row>
    <row r="163" spans="1:12" ht="15" hidden="1" thickTop="1" thickBot="1" x14ac:dyDescent="0.3">
      <c r="A163" s="77" t="s">
        <v>1555</v>
      </c>
      <c r="B163" s="77" t="s">
        <v>1831</v>
      </c>
      <c r="C163" s="77" t="s">
        <v>2332</v>
      </c>
      <c r="D163" s="77" t="s">
        <v>2333</v>
      </c>
      <c r="E163" s="77"/>
      <c r="F163" s="77" t="s">
        <v>2334</v>
      </c>
      <c r="G163" s="77"/>
      <c r="H163" s="98" t="s">
        <v>2335</v>
      </c>
      <c r="I163" s="77" t="s">
        <v>34</v>
      </c>
      <c r="J163" s="77" t="s">
        <v>2336</v>
      </c>
      <c r="K163" s="77" t="s">
        <v>957</v>
      </c>
      <c r="L163" s="67" t="s">
        <v>958</v>
      </c>
    </row>
    <row r="164" spans="1:12" ht="15" hidden="1" thickTop="1" thickBot="1" x14ac:dyDescent="0.3">
      <c r="A164" s="77" t="s">
        <v>1555</v>
      </c>
      <c r="B164" s="77" t="s">
        <v>1831</v>
      </c>
      <c r="C164" s="77" t="s">
        <v>2337</v>
      </c>
      <c r="D164" s="77" t="s">
        <v>2338</v>
      </c>
      <c r="E164" s="77"/>
      <c r="F164" s="77" t="s">
        <v>389</v>
      </c>
      <c r="G164" s="77"/>
      <c r="H164" s="98" t="s">
        <v>2339</v>
      </c>
      <c r="I164" s="77" t="s">
        <v>34</v>
      </c>
      <c r="J164" s="77" t="s">
        <v>1411</v>
      </c>
      <c r="K164" s="77" t="s">
        <v>414</v>
      </c>
      <c r="L164" s="67" t="s">
        <v>958</v>
      </c>
    </row>
    <row r="165" spans="1:12" ht="15" hidden="1" thickTop="1" thickBot="1" x14ac:dyDescent="0.3">
      <c r="A165" s="77" t="s">
        <v>1555</v>
      </c>
      <c r="B165" s="77" t="s">
        <v>1831</v>
      </c>
      <c r="C165" s="67" t="s">
        <v>2340</v>
      </c>
      <c r="D165" s="77" t="s">
        <v>2178</v>
      </c>
      <c r="E165" s="77"/>
      <c r="F165" s="77" t="s">
        <v>2179</v>
      </c>
      <c r="G165" s="77"/>
      <c r="H165" s="98" t="s">
        <v>2180</v>
      </c>
      <c r="I165" s="77" t="s">
        <v>85</v>
      </c>
      <c r="J165" s="77" t="s">
        <v>2181</v>
      </c>
      <c r="K165" s="77" t="s">
        <v>373</v>
      </c>
      <c r="L165" s="67" t="s">
        <v>958</v>
      </c>
    </row>
    <row r="166" spans="1:12" ht="15" hidden="1" thickTop="1" thickBot="1" x14ac:dyDescent="0.3">
      <c r="A166" s="77" t="s">
        <v>1555</v>
      </c>
      <c r="B166" s="77" t="s">
        <v>1831</v>
      </c>
      <c r="C166" s="67" t="s">
        <v>2341</v>
      </c>
      <c r="D166" s="77" t="s">
        <v>329</v>
      </c>
      <c r="E166" s="77"/>
      <c r="F166" s="77" t="s">
        <v>2182</v>
      </c>
      <c r="G166" s="77"/>
      <c r="H166" s="98" t="s">
        <v>2183</v>
      </c>
      <c r="I166" s="77" t="s">
        <v>85</v>
      </c>
      <c r="J166" s="77" t="s">
        <v>2181</v>
      </c>
      <c r="K166" s="77" t="s">
        <v>373</v>
      </c>
      <c r="L166" s="67" t="s">
        <v>958</v>
      </c>
    </row>
    <row r="167" spans="1:12" ht="15" hidden="1" thickTop="1" thickBot="1" x14ac:dyDescent="0.3">
      <c r="A167" s="77" t="s">
        <v>1555</v>
      </c>
      <c r="B167" s="77" t="s">
        <v>1831</v>
      </c>
      <c r="C167" s="67" t="s">
        <v>2342</v>
      </c>
      <c r="D167" s="77" t="s">
        <v>560</v>
      </c>
      <c r="E167" s="67" t="s">
        <v>2343</v>
      </c>
      <c r="F167" s="77" t="s">
        <v>1458</v>
      </c>
      <c r="G167" s="67" t="s">
        <v>2344</v>
      </c>
      <c r="H167" s="98" t="s">
        <v>2345</v>
      </c>
      <c r="I167" s="77" t="s">
        <v>55</v>
      </c>
      <c r="J167" s="77" t="s">
        <v>1500</v>
      </c>
      <c r="K167" s="77" t="s">
        <v>1417</v>
      </c>
      <c r="L167" s="67" t="s">
        <v>958</v>
      </c>
    </row>
    <row r="168" spans="1:12" ht="15" hidden="1" thickTop="1" thickBot="1" x14ac:dyDescent="0.3">
      <c r="A168" s="77" t="s">
        <v>1555</v>
      </c>
      <c r="B168" s="77" t="s">
        <v>1831</v>
      </c>
      <c r="C168" s="67">
        <v>548662687</v>
      </c>
      <c r="D168" s="77" t="s">
        <v>2184</v>
      </c>
      <c r="E168" s="77"/>
      <c r="F168" s="77" t="s">
        <v>2185</v>
      </c>
      <c r="G168" s="77"/>
      <c r="H168" s="98" t="s">
        <v>2186</v>
      </c>
      <c r="I168" s="77" t="s">
        <v>49</v>
      </c>
      <c r="J168" s="77" t="s">
        <v>2187</v>
      </c>
      <c r="K168" s="77" t="s">
        <v>27</v>
      </c>
      <c r="L168" s="67" t="s">
        <v>958</v>
      </c>
    </row>
    <row r="169" spans="1:12" ht="15" hidden="1" thickTop="1" thickBot="1" x14ac:dyDescent="0.3">
      <c r="A169" s="77" t="s">
        <v>1555</v>
      </c>
      <c r="B169" s="77" t="s">
        <v>1831</v>
      </c>
      <c r="C169" s="67" t="s">
        <v>2346</v>
      </c>
      <c r="D169" s="77" t="s">
        <v>2166</v>
      </c>
      <c r="E169" s="77" t="s">
        <v>2347</v>
      </c>
      <c r="F169" s="77" t="s">
        <v>2348</v>
      </c>
      <c r="G169" s="77"/>
      <c r="H169" s="98" t="s">
        <v>2349</v>
      </c>
      <c r="I169" s="77" t="s">
        <v>55</v>
      </c>
      <c r="J169" s="77" t="s">
        <v>1397</v>
      </c>
      <c r="K169" s="77" t="s">
        <v>21</v>
      </c>
      <c r="L169" s="67" t="s">
        <v>1144</v>
      </c>
    </row>
    <row r="170" spans="1:12" ht="15" hidden="1" thickTop="1" thickBot="1" x14ac:dyDescent="0.3">
      <c r="A170" s="77" t="s">
        <v>1555</v>
      </c>
      <c r="B170" s="77" t="s">
        <v>1831</v>
      </c>
      <c r="C170" s="100" t="s">
        <v>2350</v>
      </c>
      <c r="D170" s="77" t="s">
        <v>269</v>
      </c>
      <c r="E170" s="77"/>
      <c r="F170" s="77" t="s">
        <v>623</v>
      </c>
      <c r="G170" s="77" t="s">
        <v>2351</v>
      </c>
      <c r="H170" s="98" t="s">
        <v>2352</v>
      </c>
      <c r="I170" s="77" t="s">
        <v>55</v>
      </c>
      <c r="J170" s="77" t="s">
        <v>1397</v>
      </c>
      <c r="K170" s="77" t="s">
        <v>21</v>
      </c>
      <c r="L170" s="67" t="s">
        <v>1144</v>
      </c>
    </row>
    <row r="171" spans="1:12" ht="15" hidden="1" thickTop="1" thickBot="1" x14ac:dyDescent="0.3">
      <c r="A171" s="77" t="s">
        <v>1555</v>
      </c>
      <c r="B171" s="67" t="s">
        <v>1831</v>
      </c>
      <c r="C171" s="67">
        <v>116541406</v>
      </c>
      <c r="D171" s="67" t="s">
        <v>1033</v>
      </c>
      <c r="E171" s="67" t="s">
        <v>1027</v>
      </c>
      <c r="F171" s="67" t="s">
        <v>2353</v>
      </c>
      <c r="G171" s="67" t="s">
        <v>2354</v>
      </c>
      <c r="H171" s="98" t="s">
        <v>2355</v>
      </c>
      <c r="I171" s="77" t="s">
        <v>418</v>
      </c>
      <c r="J171" s="67" t="s">
        <v>2356</v>
      </c>
      <c r="K171" s="77" t="s">
        <v>857</v>
      </c>
      <c r="L171" s="67" t="s">
        <v>1144</v>
      </c>
    </row>
    <row r="172" spans="1:12" ht="15" hidden="1" thickTop="1" thickBot="1" x14ac:dyDescent="0.3">
      <c r="A172" s="160" t="s">
        <v>2357</v>
      </c>
      <c r="B172" s="160"/>
      <c r="C172" s="160"/>
      <c r="D172" s="161"/>
      <c r="E172" s="161"/>
      <c r="F172" s="161"/>
      <c r="G172" s="161"/>
      <c r="H172" s="161"/>
      <c r="I172" s="161"/>
      <c r="J172" s="161"/>
      <c r="K172" s="161"/>
      <c r="L172" s="161"/>
    </row>
    <row r="173" spans="1:12" ht="15" hidden="1" thickTop="1" thickBot="1" x14ac:dyDescent="0.3">
      <c r="A173" s="77" t="s">
        <v>1729</v>
      </c>
      <c r="B173" s="67" t="s">
        <v>1831</v>
      </c>
      <c r="C173" s="67" t="s">
        <v>2358</v>
      </c>
      <c r="D173" s="67" t="s">
        <v>2359</v>
      </c>
      <c r="E173" s="67"/>
      <c r="F173" s="67" t="s">
        <v>2360</v>
      </c>
      <c r="G173" s="67"/>
      <c r="H173" s="98"/>
      <c r="I173" s="67" t="s">
        <v>2361</v>
      </c>
      <c r="J173" s="67" t="s">
        <v>2362</v>
      </c>
      <c r="K173" s="77" t="s">
        <v>21</v>
      </c>
      <c r="L173" s="67" t="s">
        <v>1144</v>
      </c>
    </row>
    <row r="174" spans="1:12" ht="15" hidden="1" thickTop="1" thickBot="1" x14ac:dyDescent="0.3">
      <c r="A174" s="77" t="s">
        <v>1729</v>
      </c>
      <c r="B174" s="67" t="s">
        <v>1831</v>
      </c>
      <c r="C174" s="67" t="s">
        <v>2363</v>
      </c>
      <c r="D174" s="67" t="s">
        <v>2364</v>
      </c>
      <c r="E174" s="67"/>
      <c r="F174" s="67" t="s">
        <v>2365</v>
      </c>
      <c r="G174" s="67" t="s">
        <v>725</v>
      </c>
      <c r="H174" s="67"/>
      <c r="I174" s="77" t="s">
        <v>19</v>
      </c>
      <c r="J174" s="67" t="s">
        <v>2366</v>
      </c>
      <c r="K174" s="77" t="s">
        <v>808</v>
      </c>
      <c r="L174" s="67" t="s">
        <v>958</v>
      </c>
    </row>
    <row r="175" spans="1:12" ht="15" hidden="1" thickTop="1" thickBot="1" x14ac:dyDescent="0.3">
      <c r="A175" s="77" t="s">
        <v>1729</v>
      </c>
      <c r="B175" s="67" t="s">
        <v>1831</v>
      </c>
      <c r="C175" s="67" t="s">
        <v>2367</v>
      </c>
      <c r="D175" s="67" t="s">
        <v>2368</v>
      </c>
      <c r="E175" s="67" t="s">
        <v>543</v>
      </c>
      <c r="F175" s="67" t="s">
        <v>2369</v>
      </c>
      <c r="G175" s="67" t="s">
        <v>2370</v>
      </c>
      <c r="H175" s="67" t="s">
        <v>2371</v>
      </c>
      <c r="I175" s="77" t="s">
        <v>19</v>
      </c>
      <c r="J175" s="67" t="s">
        <v>2372</v>
      </c>
      <c r="K175" s="77" t="s">
        <v>984</v>
      </c>
      <c r="L175" s="67" t="s">
        <v>958</v>
      </c>
    </row>
    <row r="176" spans="1:12" ht="15" hidden="1" thickTop="1" thickBot="1" x14ac:dyDescent="0.3">
      <c r="A176" s="77" t="s">
        <v>1729</v>
      </c>
      <c r="B176" s="67" t="s">
        <v>1831</v>
      </c>
      <c r="C176" s="67" t="s">
        <v>2373</v>
      </c>
      <c r="D176" s="67" t="s">
        <v>2374</v>
      </c>
      <c r="E176" s="67" t="s">
        <v>2190</v>
      </c>
      <c r="F176" s="67" t="s">
        <v>52</v>
      </c>
      <c r="G176" s="67" t="s">
        <v>2375</v>
      </c>
      <c r="H176" s="67" t="s">
        <v>2376</v>
      </c>
      <c r="I176" s="77" t="s">
        <v>19</v>
      </c>
      <c r="J176" s="67" t="s">
        <v>2377</v>
      </c>
      <c r="K176" s="77" t="s">
        <v>984</v>
      </c>
      <c r="L176" s="67" t="s">
        <v>958</v>
      </c>
    </row>
    <row r="177" spans="1:12" ht="15" hidden="1" thickTop="1" thickBot="1" x14ac:dyDescent="0.3">
      <c r="A177" s="77" t="s">
        <v>1729</v>
      </c>
      <c r="B177" s="67" t="s">
        <v>1831</v>
      </c>
      <c r="C177" s="67" t="s">
        <v>2378</v>
      </c>
      <c r="D177" s="67" t="s">
        <v>14</v>
      </c>
      <c r="E177" s="67"/>
      <c r="F177" s="67" t="s">
        <v>2379</v>
      </c>
      <c r="G177" s="67" t="s">
        <v>1153</v>
      </c>
      <c r="H177" s="67" t="s">
        <v>2380</v>
      </c>
      <c r="I177" s="77" t="s">
        <v>19</v>
      </c>
      <c r="J177" s="67" t="s">
        <v>2381</v>
      </c>
      <c r="K177" s="77" t="s">
        <v>373</v>
      </c>
      <c r="L177" s="67" t="s">
        <v>958</v>
      </c>
    </row>
    <row r="178" spans="1:12" ht="15" hidden="1" thickTop="1" thickBot="1" x14ac:dyDescent="0.3">
      <c r="A178" s="77" t="s">
        <v>1729</v>
      </c>
      <c r="B178" s="67" t="s">
        <v>1831</v>
      </c>
      <c r="C178" s="67" t="s">
        <v>2383</v>
      </c>
      <c r="D178" s="67" t="s">
        <v>2384</v>
      </c>
      <c r="E178" s="67" t="s">
        <v>2385</v>
      </c>
      <c r="F178" s="67" t="s">
        <v>2386</v>
      </c>
      <c r="G178" s="67" t="s">
        <v>2387</v>
      </c>
      <c r="H178" s="67" t="s">
        <v>2388</v>
      </c>
      <c r="I178" s="77" t="s">
        <v>19</v>
      </c>
      <c r="J178" s="67" t="s">
        <v>2255</v>
      </c>
      <c r="K178" s="67" t="s">
        <v>626</v>
      </c>
      <c r="L178" s="67" t="s">
        <v>958</v>
      </c>
    </row>
    <row r="179" spans="1:12" ht="15" hidden="1" thickTop="1" thickBot="1" x14ac:dyDescent="0.3">
      <c r="A179" s="77" t="s">
        <v>1729</v>
      </c>
      <c r="B179" s="67" t="s">
        <v>1831</v>
      </c>
      <c r="C179" s="67">
        <v>621888500</v>
      </c>
      <c r="D179" s="67" t="s">
        <v>2389</v>
      </c>
      <c r="E179" s="67" t="s">
        <v>2390</v>
      </c>
      <c r="F179" s="67" t="s">
        <v>941</v>
      </c>
      <c r="G179" s="67" t="s">
        <v>79</v>
      </c>
      <c r="H179" s="67" t="s">
        <v>2391</v>
      </c>
      <c r="I179" s="77" t="s">
        <v>19</v>
      </c>
      <c r="J179" s="67" t="s">
        <v>2255</v>
      </c>
      <c r="K179" s="67" t="s">
        <v>435</v>
      </c>
      <c r="L179" s="67" t="s">
        <v>958</v>
      </c>
    </row>
    <row r="180" spans="1:12" ht="15" hidden="1" thickTop="1" thickBot="1" x14ac:dyDescent="0.3">
      <c r="A180" s="77" t="s">
        <v>1729</v>
      </c>
      <c r="B180" s="67" t="s">
        <v>1831</v>
      </c>
      <c r="C180" s="67" t="s">
        <v>2392</v>
      </c>
      <c r="D180" s="67" t="s">
        <v>2393</v>
      </c>
      <c r="E180" s="67" t="s">
        <v>2394</v>
      </c>
      <c r="F180" s="67" t="s">
        <v>2395</v>
      </c>
      <c r="G180" s="67" t="s">
        <v>270</v>
      </c>
      <c r="H180" s="67" t="s">
        <v>2396</v>
      </c>
      <c r="I180" s="77" t="s">
        <v>19</v>
      </c>
      <c r="J180" s="67" t="s">
        <v>1312</v>
      </c>
      <c r="K180" s="67" t="s">
        <v>435</v>
      </c>
      <c r="L180" s="67" t="s">
        <v>958</v>
      </c>
    </row>
    <row r="181" spans="1:12" ht="15" hidden="1" thickTop="1" thickBot="1" x14ac:dyDescent="0.3">
      <c r="A181" s="77" t="s">
        <v>1729</v>
      </c>
      <c r="B181" s="67" t="s">
        <v>1831</v>
      </c>
      <c r="C181" s="67" t="s">
        <v>2526</v>
      </c>
      <c r="D181" s="67" t="s">
        <v>2397</v>
      </c>
      <c r="E181" s="67"/>
      <c r="F181" s="67" t="s">
        <v>2398</v>
      </c>
      <c r="G181" s="67"/>
      <c r="H181" s="67"/>
      <c r="I181" s="77" t="s">
        <v>85</v>
      </c>
      <c r="J181" s="67" t="s">
        <v>2181</v>
      </c>
      <c r="K181" s="77" t="s">
        <v>984</v>
      </c>
      <c r="L181" s="67" t="s">
        <v>2399</v>
      </c>
    </row>
    <row r="182" spans="1:12" ht="15" hidden="1" thickTop="1" thickBot="1" x14ac:dyDescent="0.3">
      <c r="A182" s="77" t="s">
        <v>1729</v>
      </c>
      <c r="B182" s="67" t="s">
        <v>1831</v>
      </c>
      <c r="C182" s="67" t="s">
        <v>2527</v>
      </c>
      <c r="D182" s="67" t="s">
        <v>2400</v>
      </c>
      <c r="E182" s="67"/>
      <c r="F182" s="67" t="s">
        <v>2401</v>
      </c>
      <c r="G182" s="67"/>
      <c r="H182" s="67"/>
      <c r="I182" s="77" t="s">
        <v>85</v>
      </c>
      <c r="J182" s="67" t="s">
        <v>2181</v>
      </c>
      <c r="K182" s="77" t="s">
        <v>984</v>
      </c>
      <c r="L182" s="67" t="s">
        <v>2399</v>
      </c>
    </row>
    <row r="183" spans="1:12" ht="15" hidden="1" thickTop="1" thickBot="1" x14ac:dyDescent="0.3">
      <c r="A183" s="77" t="s">
        <v>1729</v>
      </c>
      <c r="B183" s="67" t="s">
        <v>1831</v>
      </c>
      <c r="C183" s="67" t="s">
        <v>2528</v>
      </c>
      <c r="D183" s="67" t="s">
        <v>2402</v>
      </c>
      <c r="E183" s="67"/>
      <c r="F183" s="67" t="s">
        <v>2403</v>
      </c>
      <c r="G183" s="67"/>
      <c r="H183" s="67"/>
      <c r="I183" s="77" t="s">
        <v>85</v>
      </c>
      <c r="J183" s="67" t="s">
        <v>2181</v>
      </c>
      <c r="K183" s="77" t="s">
        <v>984</v>
      </c>
      <c r="L183" s="67" t="s">
        <v>2399</v>
      </c>
    </row>
    <row r="184" spans="1:12" ht="15" hidden="1" thickTop="1" thickBot="1" x14ac:dyDescent="0.3">
      <c r="A184" s="77" t="s">
        <v>1729</v>
      </c>
      <c r="B184" s="67" t="s">
        <v>1831</v>
      </c>
      <c r="C184" s="67" t="s">
        <v>2404</v>
      </c>
      <c r="D184" s="67" t="s">
        <v>2405</v>
      </c>
      <c r="E184" s="67"/>
      <c r="F184" s="67" t="s">
        <v>2406</v>
      </c>
      <c r="G184" s="67"/>
      <c r="H184" s="67" t="s">
        <v>2407</v>
      </c>
      <c r="I184" s="77" t="s">
        <v>85</v>
      </c>
      <c r="J184" s="67" t="s">
        <v>2169</v>
      </c>
      <c r="K184" s="77" t="s">
        <v>27</v>
      </c>
      <c r="L184" s="67" t="s">
        <v>1144</v>
      </c>
    </row>
    <row r="185" spans="1:12" ht="15" hidden="1" thickTop="1" thickBot="1" x14ac:dyDescent="0.3">
      <c r="A185" s="77" t="s">
        <v>1729</v>
      </c>
      <c r="B185" s="67" t="s">
        <v>1831</v>
      </c>
      <c r="C185" s="67"/>
      <c r="D185" s="67" t="s">
        <v>2409</v>
      </c>
      <c r="E185" s="67"/>
      <c r="F185" s="67" t="s">
        <v>2410</v>
      </c>
      <c r="G185" s="67"/>
      <c r="H185" s="67"/>
      <c r="I185" s="77" t="s">
        <v>85</v>
      </c>
      <c r="J185" s="67" t="s">
        <v>2169</v>
      </c>
      <c r="K185" s="77" t="s">
        <v>27</v>
      </c>
      <c r="L185" s="67" t="s">
        <v>1144</v>
      </c>
    </row>
    <row r="186" spans="1:12" ht="15" hidden="1" thickTop="1" thickBot="1" x14ac:dyDescent="0.3">
      <c r="A186" s="77" t="s">
        <v>1729</v>
      </c>
      <c r="B186" s="67" t="s">
        <v>1831</v>
      </c>
      <c r="C186" s="67"/>
      <c r="D186" s="67" t="s">
        <v>2411</v>
      </c>
      <c r="E186" s="67"/>
      <c r="F186" s="67" t="s">
        <v>2412</v>
      </c>
      <c r="G186" s="67"/>
      <c r="H186" s="67"/>
      <c r="I186" s="67" t="s">
        <v>1102</v>
      </c>
      <c r="J186" s="67" t="s">
        <v>2413</v>
      </c>
      <c r="K186" s="67" t="s">
        <v>2414</v>
      </c>
      <c r="L186" s="67" t="s">
        <v>958</v>
      </c>
    </row>
    <row r="187" spans="1:12" ht="15" hidden="1" thickTop="1" thickBot="1" x14ac:dyDescent="0.3">
      <c r="A187" s="77" t="s">
        <v>1729</v>
      </c>
      <c r="B187" s="67" t="s">
        <v>1831</v>
      </c>
      <c r="C187" s="67"/>
      <c r="D187" s="67" t="s">
        <v>1279</v>
      </c>
      <c r="E187" s="67"/>
      <c r="F187" s="67" t="s">
        <v>2415</v>
      </c>
      <c r="G187" s="67"/>
      <c r="H187" s="67"/>
      <c r="I187" s="67" t="s">
        <v>1102</v>
      </c>
      <c r="J187" s="67" t="s">
        <v>2416</v>
      </c>
      <c r="K187" s="67" t="s">
        <v>617</v>
      </c>
      <c r="L187" s="67" t="s">
        <v>958</v>
      </c>
    </row>
    <row r="188" spans="1:12" ht="15" hidden="1" thickTop="1" thickBot="1" x14ac:dyDescent="0.3">
      <c r="A188" s="77" t="s">
        <v>1729</v>
      </c>
      <c r="B188" s="67" t="s">
        <v>1831</v>
      </c>
      <c r="C188" s="67"/>
      <c r="D188" s="67" t="s">
        <v>2417</v>
      </c>
      <c r="E188" s="67"/>
      <c r="F188" s="67" t="s">
        <v>2418</v>
      </c>
      <c r="G188" s="67"/>
      <c r="H188" s="67"/>
      <c r="I188" s="67" t="s">
        <v>1102</v>
      </c>
      <c r="J188" s="67" t="s">
        <v>2416</v>
      </c>
      <c r="K188" s="67" t="s">
        <v>617</v>
      </c>
      <c r="L188" s="67" t="s">
        <v>958</v>
      </c>
    </row>
    <row r="189" spans="1:12" ht="15" hidden="1" thickTop="1" thickBot="1" x14ac:dyDescent="0.3">
      <c r="A189" s="77" t="s">
        <v>1729</v>
      </c>
      <c r="B189" s="67" t="s">
        <v>1831</v>
      </c>
      <c r="C189" s="67"/>
      <c r="D189" s="67" t="s">
        <v>2419</v>
      </c>
      <c r="E189" s="67" t="s">
        <v>2420</v>
      </c>
      <c r="F189" s="67" t="s">
        <v>2421</v>
      </c>
      <c r="G189" s="67"/>
      <c r="H189" s="67"/>
      <c r="I189" s="67" t="s">
        <v>1903</v>
      </c>
      <c r="J189" s="67" t="s">
        <v>2416</v>
      </c>
      <c r="K189" s="67" t="s">
        <v>617</v>
      </c>
      <c r="L189" s="67" t="s">
        <v>958</v>
      </c>
    </row>
    <row r="190" spans="1:12" ht="15" thickTop="1" thickBot="1" x14ac:dyDescent="0.3">
      <c r="A190" s="77" t="s">
        <v>1729</v>
      </c>
      <c r="B190" s="67" t="s">
        <v>1831</v>
      </c>
      <c r="C190" s="67" t="s">
        <v>2422</v>
      </c>
      <c r="D190" s="67" t="s">
        <v>2423</v>
      </c>
      <c r="E190" s="67" t="s">
        <v>1977</v>
      </c>
      <c r="F190" s="67" t="s">
        <v>2424</v>
      </c>
      <c r="G190" s="67" t="s">
        <v>2425</v>
      </c>
      <c r="H190" s="67" t="s">
        <v>2426</v>
      </c>
      <c r="I190" s="77" t="s">
        <v>34</v>
      </c>
      <c r="J190" s="67" t="s">
        <v>1823</v>
      </c>
      <c r="K190" s="67" t="s">
        <v>2427</v>
      </c>
      <c r="L190" s="67" t="s">
        <v>958</v>
      </c>
    </row>
    <row r="191" spans="1:12" ht="15" hidden="1" thickTop="1" thickBot="1" x14ac:dyDescent="0.3">
      <c r="A191" s="77" t="s">
        <v>1729</v>
      </c>
      <c r="B191" s="67" t="s">
        <v>1831</v>
      </c>
      <c r="C191" s="67" t="s">
        <v>2428</v>
      </c>
      <c r="D191" s="67" t="s">
        <v>1157</v>
      </c>
      <c r="E191" s="67" t="s">
        <v>2429</v>
      </c>
      <c r="F191" s="67" t="s">
        <v>2430</v>
      </c>
      <c r="G191" s="67" t="s">
        <v>109</v>
      </c>
      <c r="H191" s="67" t="s">
        <v>2431</v>
      </c>
      <c r="I191" s="67" t="s">
        <v>1432</v>
      </c>
      <c r="J191" s="67" t="s">
        <v>1825</v>
      </c>
      <c r="K191" s="77" t="s">
        <v>2262</v>
      </c>
      <c r="L191" s="67" t="s">
        <v>958</v>
      </c>
    </row>
    <row r="192" spans="1:12" ht="15" hidden="1" thickTop="1" thickBot="1" x14ac:dyDescent="0.3">
      <c r="A192" s="77" t="s">
        <v>1729</v>
      </c>
      <c r="B192" s="67" t="s">
        <v>1831</v>
      </c>
      <c r="C192" s="67" t="s">
        <v>2433</v>
      </c>
      <c r="D192" s="67" t="s">
        <v>2109</v>
      </c>
      <c r="E192" s="67" t="s">
        <v>2434</v>
      </c>
      <c r="F192" s="67" t="s">
        <v>689</v>
      </c>
      <c r="G192" s="67" t="s">
        <v>2435</v>
      </c>
      <c r="H192" s="67" t="s">
        <v>2436</v>
      </c>
      <c r="I192" s="67" t="s">
        <v>1432</v>
      </c>
      <c r="J192" s="67" t="s">
        <v>1839</v>
      </c>
      <c r="K192" s="67" t="s">
        <v>2437</v>
      </c>
      <c r="L192" s="67" t="s">
        <v>958</v>
      </c>
    </row>
    <row r="193" spans="1:12" ht="15" hidden="1" thickTop="1" thickBot="1" x14ac:dyDescent="0.3">
      <c r="A193" s="77" t="s">
        <v>1729</v>
      </c>
      <c r="B193" s="67" t="s">
        <v>1831</v>
      </c>
      <c r="C193" s="67" t="s">
        <v>2438</v>
      </c>
      <c r="D193" s="67" t="s">
        <v>702</v>
      </c>
      <c r="E193" s="67" t="s">
        <v>1612</v>
      </c>
      <c r="F193" s="67" t="s">
        <v>1657</v>
      </c>
      <c r="G193" s="67" t="s">
        <v>2439</v>
      </c>
      <c r="H193" s="67"/>
      <c r="I193" s="77" t="s">
        <v>34</v>
      </c>
      <c r="J193" s="67" t="s">
        <v>1830</v>
      </c>
      <c r="K193" s="77" t="s">
        <v>808</v>
      </c>
      <c r="L193" s="67" t="s">
        <v>958</v>
      </c>
    </row>
    <row r="194" spans="1:12" ht="15" thickTop="1" thickBot="1" x14ac:dyDescent="0.3">
      <c r="A194" s="77" t="s">
        <v>1729</v>
      </c>
      <c r="B194" s="67" t="s">
        <v>1831</v>
      </c>
      <c r="C194" s="67" t="s">
        <v>2440</v>
      </c>
      <c r="D194" s="67" t="s">
        <v>702</v>
      </c>
      <c r="E194" s="67" t="s">
        <v>72</v>
      </c>
      <c r="F194" s="67" t="s">
        <v>255</v>
      </c>
      <c r="G194" s="67"/>
      <c r="H194" s="67" t="s">
        <v>2441</v>
      </c>
      <c r="I194" s="77" t="s">
        <v>34</v>
      </c>
      <c r="J194" s="67" t="s">
        <v>1837</v>
      </c>
      <c r="K194" s="67" t="s">
        <v>2427</v>
      </c>
      <c r="L194" s="67" t="s">
        <v>958</v>
      </c>
    </row>
    <row r="195" spans="1:12" ht="15" hidden="1" thickTop="1" thickBot="1" x14ac:dyDescent="0.3">
      <c r="A195" s="77" t="s">
        <v>1729</v>
      </c>
      <c r="B195" s="67" t="s">
        <v>1831</v>
      </c>
      <c r="C195" s="67" t="s">
        <v>2442</v>
      </c>
      <c r="D195" s="67" t="s">
        <v>2443</v>
      </c>
      <c r="E195" s="67"/>
      <c r="F195" s="67" t="s">
        <v>2444</v>
      </c>
      <c r="G195" s="67"/>
      <c r="H195" s="67" t="s">
        <v>2445</v>
      </c>
      <c r="I195" s="67" t="s">
        <v>354</v>
      </c>
      <c r="J195" s="67" t="s">
        <v>1843</v>
      </c>
      <c r="K195" s="67" t="s">
        <v>1257</v>
      </c>
      <c r="L195" s="67" t="s">
        <v>958</v>
      </c>
    </row>
    <row r="196" spans="1:12" ht="15" hidden="1" thickTop="1" thickBot="1" x14ac:dyDescent="0.3">
      <c r="A196" s="77" t="s">
        <v>1729</v>
      </c>
      <c r="B196" s="67" t="s">
        <v>1831</v>
      </c>
      <c r="C196" s="67" t="s">
        <v>2446</v>
      </c>
      <c r="D196" s="67" t="s">
        <v>702</v>
      </c>
      <c r="E196" s="67" t="s">
        <v>2447</v>
      </c>
      <c r="F196" s="67" t="s">
        <v>1663</v>
      </c>
      <c r="G196" s="67"/>
      <c r="H196" s="67" t="s">
        <v>2448</v>
      </c>
      <c r="I196" s="77" t="s">
        <v>34</v>
      </c>
      <c r="J196" s="67" t="s">
        <v>1845</v>
      </c>
      <c r="K196" s="67" t="s">
        <v>794</v>
      </c>
      <c r="L196" s="67" t="s">
        <v>958</v>
      </c>
    </row>
    <row r="197" spans="1:12" ht="15" hidden="1" thickTop="1" thickBot="1" x14ac:dyDescent="0.3">
      <c r="A197" s="77" t="s">
        <v>1729</v>
      </c>
      <c r="B197" s="67" t="s">
        <v>1831</v>
      </c>
      <c r="C197" s="67" t="s">
        <v>2449</v>
      </c>
      <c r="D197" s="67" t="s">
        <v>2450</v>
      </c>
      <c r="E197" s="67"/>
      <c r="F197" s="67" t="s">
        <v>2451</v>
      </c>
      <c r="G197" s="67" t="s">
        <v>2452</v>
      </c>
      <c r="H197" s="67" t="s">
        <v>2453</v>
      </c>
      <c r="I197" s="77" t="s">
        <v>34</v>
      </c>
      <c r="J197" s="67" t="s">
        <v>1845</v>
      </c>
      <c r="K197" s="77" t="s">
        <v>2218</v>
      </c>
      <c r="L197" s="67" t="s">
        <v>958</v>
      </c>
    </row>
    <row r="198" spans="1:12" ht="15" hidden="1" thickTop="1" thickBot="1" x14ac:dyDescent="0.3">
      <c r="A198" s="77" t="s">
        <v>1729</v>
      </c>
      <c r="B198" s="67" t="s">
        <v>1831</v>
      </c>
      <c r="C198" s="67">
        <v>70436815</v>
      </c>
      <c r="D198" s="67" t="s">
        <v>1033</v>
      </c>
      <c r="E198" s="67" t="s">
        <v>1027</v>
      </c>
      <c r="F198" s="67" t="s">
        <v>2353</v>
      </c>
      <c r="G198" s="67" t="s">
        <v>2354</v>
      </c>
      <c r="H198" s="67" t="s">
        <v>2455</v>
      </c>
      <c r="I198" s="77" t="s">
        <v>418</v>
      </c>
      <c r="J198" s="67" t="s">
        <v>2456</v>
      </c>
      <c r="K198" s="77" t="s">
        <v>857</v>
      </c>
      <c r="L198" s="67" t="s">
        <v>1144</v>
      </c>
    </row>
    <row r="199" spans="1:12" ht="15" hidden="1" thickTop="1" thickBot="1" x14ac:dyDescent="0.3">
      <c r="A199" s="77" t="s">
        <v>1729</v>
      </c>
      <c r="B199" s="67" t="s">
        <v>1831</v>
      </c>
      <c r="C199" s="67">
        <v>604170449</v>
      </c>
      <c r="D199" s="67" t="s">
        <v>2458</v>
      </c>
      <c r="E199" s="67"/>
      <c r="F199" s="67" t="s">
        <v>389</v>
      </c>
      <c r="G199" s="67" t="s">
        <v>52</v>
      </c>
      <c r="H199" s="67" t="s">
        <v>2459</v>
      </c>
      <c r="I199" s="67" t="s">
        <v>1081</v>
      </c>
      <c r="J199" s="67" t="s">
        <v>2460</v>
      </c>
      <c r="K199" s="67" t="s">
        <v>1257</v>
      </c>
      <c r="L199" s="77" t="s">
        <v>2263</v>
      </c>
    </row>
    <row r="200" spans="1:12" ht="15" hidden="1" thickTop="1" thickBot="1" x14ac:dyDescent="0.3">
      <c r="A200" s="77" t="s">
        <v>1729</v>
      </c>
      <c r="B200" s="67" t="s">
        <v>1831</v>
      </c>
      <c r="C200" s="67">
        <v>114190436</v>
      </c>
      <c r="D200" s="67" t="s">
        <v>2462</v>
      </c>
      <c r="E200" s="67" t="s">
        <v>2463</v>
      </c>
      <c r="F200" s="67" t="s">
        <v>2464</v>
      </c>
      <c r="G200" s="67" t="s">
        <v>1807</v>
      </c>
      <c r="H200" s="67" t="s">
        <v>2465</v>
      </c>
      <c r="I200" s="67" t="s">
        <v>1081</v>
      </c>
      <c r="J200" s="67" t="s">
        <v>2460</v>
      </c>
      <c r="K200" s="67" t="s">
        <v>1257</v>
      </c>
      <c r="L200" s="77" t="s">
        <v>2263</v>
      </c>
    </row>
    <row r="201" spans="1:12" ht="15" hidden="1" thickTop="1" thickBot="1" x14ac:dyDescent="0.3">
      <c r="A201" s="77" t="s">
        <v>1729</v>
      </c>
      <c r="B201" s="67" t="s">
        <v>1831</v>
      </c>
      <c r="C201" s="67"/>
      <c r="D201" s="67" t="s">
        <v>269</v>
      </c>
      <c r="E201" s="67"/>
      <c r="F201" s="67" t="s">
        <v>2466</v>
      </c>
      <c r="G201" s="67"/>
      <c r="H201" s="67"/>
      <c r="I201" s="67" t="s">
        <v>1081</v>
      </c>
      <c r="J201" s="67" t="s">
        <v>2460</v>
      </c>
      <c r="K201" s="67" t="s">
        <v>1257</v>
      </c>
      <c r="L201" s="77" t="s">
        <v>2263</v>
      </c>
    </row>
    <row r="202" spans="1:12" ht="15" hidden="1" thickTop="1" thickBot="1" x14ac:dyDescent="0.3">
      <c r="A202" s="77" t="s">
        <v>1729</v>
      </c>
      <c r="B202" s="67" t="s">
        <v>1831</v>
      </c>
      <c r="C202" s="67" t="s">
        <v>2467</v>
      </c>
      <c r="D202" s="67" t="s">
        <v>2468</v>
      </c>
      <c r="E202" s="67"/>
      <c r="F202" s="67" t="s">
        <v>1021</v>
      </c>
      <c r="G202" s="67" t="s">
        <v>2469</v>
      </c>
      <c r="H202" s="67" t="s">
        <v>2470</v>
      </c>
      <c r="I202" s="67" t="s">
        <v>1081</v>
      </c>
      <c r="J202" s="67" t="s">
        <v>2460</v>
      </c>
      <c r="K202" s="67" t="s">
        <v>1257</v>
      </c>
      <c r="L202" s="77" t="s">
        <v>2263</v>
      </c>
    </row>
    <row r="203" spans="1:12" ht="15" hidden="1" thickTop="1" thickBot="1" x14ac:dyDescent="0.3">
      <c r="A203" s="77" t="s">
        <v>1729</v>
      </c>
      <c r="B203" s="67" t="s">
        <v>1831</v>
      </c>
      <c r="C203" s="67">
        <v>402350106</v>
      </c>
      <c r="D203" s="67" t="s">
        <v>102</v>
      </c>
      <c r="E203" s="67" t="s">
        <v>2471</v>
      </c>
      <c r="F203" s="67" t="s">
        <v>193</v>
      </c>
      <c r="G203" s="67" t="s">
        <v>389</v>
      </c>
      <c r="H203" s="67" t="s">
        <v>2472</v>
      </c>
      <c r="I203" s="67" t="s">
        <v>1081</v>
      </c>
      <c r="J203" s="67" t="s">
        <v>2460</v>
      </c>
      <c r="K203" s="67" t="s">
        <v>1257</v>
      </c>
      <c r="L203" s="77" t="s">
        <v>2263</v>
      </c>
    </row>
    <row r="204" spans="1:12" ht="15" hidden="1" thickTop="1" thickBot="1" x14ac:dyDescent="0.3">
      <c r="A204" s="77" t="s">
        <v>1729</v>
      </c>
      <c r="B204" s="67" t="s">
        <v>1831</v>
      </c>
      <c r="C204" s="67" t="s">
        <v>2473</v>
      </c>
      <c r="D204" s="67" t="s">
        <v>560</v>
      </c>
      <c r="E204" s="67" t="s">
        <v>281</v>
      </c>
      <c r="F204" s="67" t="s">
        <v>582</v>
      </c>
      <c r="G204" s="67" t="s">
        <v>2469</v>
      </c>
      <c r="H204" s="67" t="s">
        <v>2474</v>
      </c>
      <c r="I204" s="67" t="s">
        <v>1081</v>
      </c>
      <c r="J204" s="67" t="s">
        <v>2460</v>
      </c>
      <c r="K204" s="67" t="s">
        <v>1257</v>
      </c>
      <c r="L204" s="77" t="s">
        <v>2263</v>
      </c>
    </row>
    <row r="205" spans="1:12" ht="15" hidden="1" thickTop="1" thickBot="1" x14ac:dyDescent="0.3">
      <c r="A205" s="77" t="s">
        <v>1729</v>
      </c>
      <c r="B205" s="67" t="s">
        <v>1831</v>
      </c>
      <c r="C205" s="67">
        <v>402310787</v>
      </c>
      <c r="D205" s="67" t="s">
        <v>102</v>
      </c>
      <c r="E205" s="67"/>
      <c r="F205" s="67" t="s">
        <v>1562</v>
      </c>
      <c r="G205" s="67" t="s">
        <v>1296</v>
      </c>
      <c r="H205" s="67" t="s">
        <v>2475</v>
      </c>
      <c r="I205" s="67" t="s">
        <v>1081</v>
      </c>
      <c r="J205" s="67" t="s">
        <v>2460</v>
      </c>
      <c r="K205" s="67" t="s">
        <v>1257</v>
      </c>
      <c r="L205" s="77" t="s">
        <v>2263</v>
      </c>
    </row>
    <row r="206" spans="1:12" ht="15" hidden="1" thickTop="1" thickBot="1" x14ac:dyDescent="0.3">
      <c r="A206" s="77" t="s">
        <v>1729</v>
      </c>
      <c r="B206" s="67" t="s">
        <v>1831</v>
      </c>
      <c r="C206" s="67" t="s">
        <v>2476</v>
      </c>
      <c r="D206" s="67" t="s">
        <v>630</v>
      </c>
      <c r="E206" s="67"/>
      <c r="F206" s="67" t="s">
        <v>1296</v>
      </c>
      <c r="G206" s="67" t="s">
        <v>422</v>
      </c>
      <c r="H206" s="67" t="s">
        <v>2477</v>
      </c>
      <c r="I206" s="67" t="s">
        <v>1081</v>
      </c>
      <c r="J206" s="67" t="s">
        <v>2460</v>
      </c>
      <c r="K206" s="67" t="s">
        <v>1257</v>
      </c>
      <c r="L206" s="77" t="s">
        <v>2263</v>
      </c>
    </row>
    <row r="207" spans="1:12" ht="15" hidden="1" thickTop="1" thickBot="1" x14ac:dyDescent="0.3">
      <c r="A207" s="77" t="s">
        <v>1729</v>
      </c>
      <c r="B207" s="67" t="s">
        <v>1831</v>
      </c>
      <c r="C207" s="67"/>
      <c r="D207" s="67" t="s">
        <v>2478</v>
      </c>
      <c r="E207" s="67"/>
      <c r="F207" s="67" t="s">
        <v>627</v>
      </c>
      <c r="G207" s="67"/>
      <c r="H207" s="67"/>
      <c r="I207" s="67" t="s">
        <v>1081</v>
      </c>
      <c r="J207" s="67" t="s">
        <v>2460</v>
      </c>
      <c r="K207" s="67" t="s">
        <v>1257</v>
      </c>
      <c r="L207" s="77" t="s">
        <v>2263</v>
      </c>
    </row>
    <row r="208" spans="1:12" ht="15" hidden="1" thickTop="1" thickBot="1" x14ac:dyDescent="0.3">
      <c r="A208" s="77" t="s">
        <v>1729</v>
      </c>
      <c r="B208" s="67" t="s">
        <v>1831</v>
      </c>
      <c r="C208" s="67">
        <v>504140331</v>
      </c>
      <c r="D208" s="67" t="s">
        <v>974</v>
      </c>
      <c r="E208" s="67" t="s">
        <v>2268</v>
      </c>
      <c r="F208" s="67" t="s">
        <v>2012</v>
      </c>
      <c r="G208" s="67" t="s">
        <v>751</v>
      </c>
      <c r="H208" s="67" t="s">
        <v>2479</v>
      </c>
      <c r="I208" s="67" t="s">
        <v>1081</v>
      </c>
      <c r="J208" s="67" t="s">
        <v>2460</v>
      </c>
      <c r="K208" s="67" t="s">
        <v>1257</v>
      </c>
      <c r="L208" s="77" t="s">
        <v>2263</v>
      </c>
    </row>
    <row r="209" spans="1:12" ht="15" hidden="1" thickTop="1" thickBot="1" x14ac:dyDescent="0.3">
      <c r="A209" s="77" t="s">
        <v>1729</v>
      </c>
      <c r="B209" s="67" t="s">
        <v>1831</v>
      </c>
      <c r="C209" s="67">
        <v>111180786</v>
      </c>
      <c r="D209" s="67" t="s">
        <v>2480</v>
      </c>
      <c r="E209" s="67"/>
      <c r="F209" s="67" t="s">
        <v>415</v>
      </c>
      <c r="G209" s="67" t="s">
        <v>99</v>
      </c>
      <c r="H209" s="67" t="s">
        <v>2481</v>
      </c>
      <c r="I209" s="67" t="s">
        <v>1081</v>
      </c>
      <c r="J209" s="67" t="s">
        <v>2460</v>
      </c>
      <c r="K209" s="67" t="s">
        <v>1257</v>
      </c>
      <c r="L209" s="77" t="s">
        <v>2263</v>
      </c>
    </row>
    <row r="210" spans="1:12" ht="15" hidden="1" thickTop="1" thickBot="1" x14ac:dyDescent="0.3">
      <c r="A210" s="77" t="s">
        <v>1729</v>
      </c>
      <c r="B210" s="67" t="s">
        <v>1831</v>
      </c>
      <c r="C210" s="67" t="s">
        <v>2482</v>
      </c>
      <c r="D210" s="67" t="s">
        <v>421</v>
      </c>
      <c r="E210" s="67" t="s">
        <v>560</v>
      </c>
      <c r="F210" s="67" t="s">
        <v>2483</v>
      </c>
      <c r="G210" s="67" t="s">
        <v>2484</v>
      </c>
      <c r="H210" s="67" t="s">
        <v>2485</v>
      </c>
      <c r="I210" s="67" t="s">
        <v>1081</v>
      </c>
      <c r="J210" s="67" t="s">
        <v>2460</v>
      </c>
      <c r="K210" s="67" t="s">
        <v>1257</v>
      </c>
      <c r="L210" s="77" t="s">
        <v>2263</v>
      </c>
    </row>
    <row r="211" spans="1:12" ht="15" hidden="1" thickTop="1" thickBot="1" x14ac:dyDescent="0.3">
      <c r="A211" s="77" t="s">
        <v>1729</v>
      </c>
      <c r="B211" s="67" t="s">
        <v>1831</v>
      </c>
      <c r="C211" s="67">
        <v>111590340</v>
      </c>
      <c r="D211" s="67" t="s">
        <v>66</v>
      </c>
      <c r="E211" s="67" t="s">
        <v>2041</v>
      </c>
      <c r="F211" s="67" t="s">
        <v>2486</v>
      </c>
      <c r="G211" s="67" t="s">
        <v>136</v>
      </c>
      <c r="H211" s="67" t="s">
        <v>2487</v>
      </c>
      <c r="I211" s="67" t="s">
        <v>1081</v>
      </c>
      <c r="J211" s="67" t="s">
        <v>2460</v>
      </c>
      <c r="K211" s="67" t="s">
        <v>1257</v>
      </c>
      <c r="L211" s="77" t="s">
        <v>2263</v>
      </c>
    </row>
    <row r="212" spans="1:12" ht="15" hidden="1" thickTop="1" thickBot="1" x14ac:dyDescent="0.3">
      <c r="A212" s="77" t="s">
        <v>1729</v>
      </c>
      <c r="B212" s="67" t="s">
        <v>1831</v>
      </c>
      <c r="C212" s="67" t="s">
        <v>2488</v>
      </c>
      <c r="D212" s="67" t="s">
        <v>2201</v>
      </c>
      <c r="E212" s="67"/>
      <c r="F212" s="67" t="s">
        <v>2489</v>
      </c>
      <c r="G212" s="67" t="s">
        <v>511</v>
      </c>
      <c r="H212" s="67" t="s">
        <v>2490</v>
      </c>
      <c r="I212" s="67" t="s">
        <v>1081</v>
      </c>
      <c r="J212" s="67" t="s">
        <v>2460</v>
      </c>
      <c r="K212" s="67" t="s">
        <v>1257</v>
      </c>
      <c r="L212" s="77" t="s">
        <v>2263</v>
      </c>
    </row>
    <row r="213" spans="1:12" ht="15" hidden="1" thickTop="1" thickBot="1" x14ac:dyDescent="0.3">
      <c r="A213" s="77" t="s">
        <v>1729</v>
      </c>
      <c r="B213" s="67" t="s">
        <v>1831</v>
      </c>
      <c r="C213" s="67"/>
      <c r="D213" s="67" t="s">
        <v>702</v>
      </c>
      <c r="E213" s="67" t="s">
        <v>1974</v>
      </c>
      <c r="F213" s="67" t="s">
        <v>582</v>
      </c>
      <c r="G213" s="67"/>
      <c r="H213" s="67"/>
      <c r="I213" s="67" t="s">
        <v>1081</v>
      </c>
      <c r="J213" s="67" t="s">
        <v>2460</v>
      </c>
      <c r="K213" s="67" t="s">
        <v>1257</v>
      </c>
      <c r="L213" s="77" t="s">
        <v>2263</v>
      </c>
    </row>
    <row r="214" spans="1:12" ht="15" hidden="1" thickTop="1" thickBot="1" x14ac:dyDescent="0.3">
      <c r="A214" s="77" t="s">
        <v>1729</v>
      </c>
      <c r="B214" s="67" t="s">
        <v>1831</v>
      </c>
      <c r="C214" s="67" t="s">
        <v>2491</v>
      </c>
      <c r="D214" s="67" t="s">
        <v>1125</v>
      </c>
      <c r="E214" s="67" t="s">
        <v>1599</v>
      </c>
      <c r="F214" s="67" t="s">
        <v>2252</v>
      </c>
      <c r="G214" s="67" t="s">
        <v>258</v>
      </c>
      <c r="H214" s="67" t="s">
        <v>2492</v>
      </c>
      <c r="I214" s="67" t="s">
        <v>1081</v>
      </c>
      <c r="J214" s="67" t="s">
        <v>2460</v>
      </c>
      <c r="K214" s="67" t="s">
        <v>1257</v>
      </c>
      <c r="L214" s="77" t="s">
        <v>2263</v>
      </c>
    </row>
    <row r="215" spans="1:12" ht="15" hidden="1" thickTop="1" thickBot="1" x14ac:dyDescent="0.3">
      <c r="A215" s="77" t="s">
        <v>1729</v>
      </c>
      <c r="B215" s="67" t="s">
        <v>1831</v>
      </c>
      <c r="C215" s="67" t="s">
        <v>2493</v>
      </c>
      <c r="D215" s="67" t="s">
        <v>1506</v>
      </c>
      <c r="E215" s="67" t="s">
        <v>2494</v>
      </c>
      <c r="F215" s="67" t="s">
        <v>1562</v>
      </c>
      <c r="G215" s="67" t="s">
        <v>2495</v>
      </c>
      <c r="H215" s="67" t="s">
        <v>2496</v>
      </c>
      <c r="I215" s="67" t="s">
        <v>1081</v>
      </c>
      <c r="J215" s="67" t="s">
        <v>2460</v>
      </c>
      <c r="K215" s="67" t="s">
        <v>1257</v>
      </c>
      <c r="L215" s="77" t="s">
        <v>2263</v>
      </c>
    </row>
    <row r="216" spans="1:12" ht="15" hidden="1" thickTop="1" thickBot="1" x14ac:dyDescent="0.3">
      <c r="A216" s="77" t="s">
        <v>1729</v>
      </c>
      <c r="B216" s="67" t="s">
        <v>1831</v>
      </c>
      <c r="C216" s="67" t="s">
        <v>2497</v>
      </c>
      <c r="D216" s="67" t="s">
        <v>2498</v>
      </c>
      <c r="E216" s="67" t="s">
        <v>1612</v>
      </c>
      <c r="F216" s="67" t="s">
        <v>126</v>
      </c>
      <c r="G216" s="67" t="s">
        <v>581</v>
      </c>
      <c r="H216" s="67" t="s">
        <v>2499</v>
      </c>
      <c r="I216" s="67" t="s">
        <v>1081</v>
      </c>
      <c r="J216" s="67" t="s">
        <v>2460</v>
      </c>
      <c r="K216" s="67" t="s">
        <v>1257</v>
      </c>
      <c r="L216" s="77" t="s">
        <v>2263</v>
      </c>
    </row>
    <row r="217" spans="1:12" ht="15" hidden="1" thickTop="1" thickBot="1" x14ac:dyDescent="0.3">
      <c r="A217" s="77" t="s">
        <v>1729</v>
      </c>
      <c r="B217" s="67" t="s">
        <v>1831</v>
      </c>
      <c r="C217" s="67">
        <v>116040634</v>
      </c>
      <c r="D217" s="67" t="s">
        <v>2500</v>
      </c>
      <c r="E217" s="67"/>
      <c r="F217" s="67" t="s">
        <v>2501</v>
      </c>
      <c r="G217" s="67" t="s">
        <v>52</v>
      </c>
      <c r="H217" s="67" t="s">
        <v>2502</v>
      </c>
      <c r="I217" s="67" t="s">
        <v>1081</v>
      </c>
      <c r="J217" s="67" t="s">
        <v>2460</v>
      </c>
      <c r="K217" s="67" t="s">
        <v>1257</v>
      </c>
      <c r="L217" s="77" t="s">
        <v>2263</v>
      </c>
    </row>
    <row r="218" spans="1:12" ht="15" hidden="1" thickTop="1" thickBot="1" x14ac:dyDescent="0.3">
      <c r="A218" s="77" t="s">
        <v>1729</v>
      </c>
      <c r="B218" s="67" t="s">
        <v>1831</v>
      </c>
      <c r="C218" s="67">
        <v>402280716</v>
      </c>
      <c r="D218" s="67" t="s">
        <v>2503</v>
      </c>
      <c r="E218" s="67"/>
      <c r="F218" s="67" t="s">
        <v>1449</v>
      </c>
      <c r="G218" s="67" t="s">
        <v>1296</v>
      </c>
      <c r="H218" s="67" t="s">
        <v>2504</v>
      </c>
      <c r="I218" s="67" t="s">
        <v>1081</v>
      </c>
      <c r="J218" s="67" t="s">
        <v>2460</v>
      </c>
      <c r="K218" s="67" t="s">
        <v>1257</v>
      </c>
      <c r="L218" s="77" t="s">
        <v>2263</v>
      </c>
    </row>
    <row r="219" spans="1:12" ht="15" hidden="1" thickTop="1" thickBot="1" x14ac:dyDescent="0.3">
      <c r="A219" s="77" t="s">
        <v>1729</v>
      </c>
      <c r="B219" s="67" t="s">
        <v>1831</v>
      </c>
      <c r="C219" s="67" t="s">
        <v>2505</v>
      </c>
      <c r="D219" s="67" t="s">
        <v>2503</v>
      </c>
      <c r="E219" s="67"/>
      <c r="F219" s="67" t="s">
        <v>2506</v>
      </c>
      <c r="G219" s="67" t="s">
        <v>52</v>
      </c>
      <c r="H219" s="67" t="s">
        <v>2507</v>
      </c>
      <c r="I219" s="67" t="s">
        <v>1081</v>
      </c>
      <c r="J219" s="67" t="s">
        <v>2460</v>
      </c>
      <c r="K219" s="67" t="s">
        <v>1257</v>
      </c>
      <c r="L219" s="77" t="s">
        <v>2263</v>
      </c>
    </row>
    <row r="220" spans="1:12" ht="14.25" thickTop="1" x14ac:dyDescent="0.25"/>
  </sheetData>
  <autoFilter ref="A1:L219">
    <filterColumn colId="10">
      <filters>
        <filter val="CIENCIAS POLÍTICAS"/>
        <filter val="DERECHO"/>
      </filters>
    </filterColumn>
  </autoFilter>
  <mergeCells count="15">
    <mergeCell ref="A73:L73"/>
    <mergeCell ref="A6:L6"/>
    <mergeCell ref="A14:L14"/>
    <mergeCell ref="A32:L32"/>
    <mergeCell ref="A57:L57"/>
    <mergeCell ref="A2:L2"/>
    <mergeCell ref="A4:L4"/>
    <mergeCell ref="A11:L11"/>
    <mergeCell ref="A21:L21"/>
    <mergeCell ref="A43:L43"/>
    <mergeCell ref="A85:L85"/>
    <mergeCell ref="A95:L95"/>
    <mergeCell ref="A110:L110"/>
    <mergeCell ref="A130:L130"/>
    <mergeCell ref="A172:L172"/>
  </mergeCells>
  <hyperlinks>
    <hyperlink ref="H3" r:id="rId1" display="mailto:abdelkebir.dazzaze@gadz.org"/>
    <hyperlink ref="H5" r:id="rId2" display="mailto:abdelkebir.dazzaze@gadz.org"/>
    <hyperlink ref="H7" r:id="rId3" display="mailto:matthieu.giret@gadz.org"/>
    <hyperlink ref="H8" r:id="rId4" display="mailto:squarecesar@hotmail.com"/>
    <hyperlink ref="H9" r:id="rId5" display="mailto:shagadelikgirl@hotmail.com"/>
    <hyperlink ref="H10" r:id="rId6" display="mailto:omar.zahori@hotmail.com"/>
    <hyperlink ref="H12" r:id="rId7" display="mailto:matthieu.giret@gadz.org"/>
    <hyperlink ref="H13" r:id="rId8" display="mailto:vete_rg@comunidad.unam.mx"/>
    <hyperlink ref="H15" r:id="rId9" display="mailto:jime_f@hotmail.com.ar"/>
    <hyperlink ref="H16" r:id="rId10" display="mailto:elsavila01@hotmail.com"/>
    <hyperlink ref="H19" r:id="rId11" display="mailto:lunanegra119@hotmail.com"/>
    <hyperlink ref="H20" r:id="rId12" display="mailto:etienne.renolleau@gmail.com"/>
    <hyperlink ref="H22" r:id="rId13" display="mailto:etienne.renolleau@gmail.com"/>
    <hyperlink ref="H23" r:id="rId14" display="mailto:mile.dart@gmail.com"/>
    <hyperlink ref="H24" r:id="rId15" display="mailto:marbanmatias@gmail.com"/>
    <hyperlink ref="H25" r:id="rId16" display="mailto:ejfontenla@hotmail.com"/>
    <hyperlink ref="H26" r:id="rId17" display="mailto:gsleiva@hotmail.com"/>
    <hyperlink ref="H27" r:id="rId18" display="mailto:sanchezw@agro.uba.ar"/>
    <hyperlink ref="H28" r:id="rId19" display="mailto:lelich.rosemary@gmail.com"/>
    <hyperlink ref="H29" r:id="rId20" display="mailto:juanpancho661@hotmail.com"/>
    <hyperlink ref="H30" r:id="rId21" display="mailto:bernardoherrera510@gmail.com"/>
    <hyperlink ref="H31" r:id="rId22" display="mailto:andres89_13@hotmail.com"/>
    <hyperlink ref="H33" r:id="rId23" display="mailto:miren.remondegui@gmail.com"/>
    <hyperlink ref="H34" r:id="rId24" display="mailto:juan.asnal@gmail.com"/>
    <hyperlink ref="H35" r:id="rId25" display="mailto:micaelagallicet@gmail.com"/>
    <hyperlink ref="H36" r:id="rId26" display="mailto:verito123_24@hotmail.com"/>
    <hyperlink ref="H39" r:id="rId27" display="mailto:rolando.raygada@upch.pe"/>
    <hyperlink ref="H40" r:id="rId28" display="mailto:bernardoherrera510@gmail.com"/>
    <hyperlink ref="H41" r:id="rId29" display="mailto:jerome.de.massias.de.bonne@etu.univ-poitiers.fr"/>
    <hyperlink ref="H42" r:id="rId30" display="mailto:pereblanco3@hotmail.com"/>
    <hyperlink ref="H44" r:id="rId31" display="mailto:thatorres@yahoo.com.br"/>
    <hyperlink ref="H45" r:id="rId32" display="mailto:gaston_chingolani@live.com.ar"/>
    <hyperlink ref="H46" r:id="rId33" display="mailto:g_artucio@hotmail.com"/>
    <hyperlink ref="H47" r:id="rId34" display="mailto:pollozani@hotmail.com"/>
    <hyperlink ref="H48" r:id="rId35" display="mailto:mari_azcurra@hotmail.com"/>
    <hyperlink ref="H49" r:id="rId36" display="mailto:dianamarcela13@hotmail.com"/>
    <hyperlink ref="H50" r:id="rId37" display="mailto:ruth.fernandez@upch.pe"/>
    <hyperlink ref="H51" r:id="rId38" display="mailto:sayra_aldana@hotmail.com"/>
    <hyperlink ref="H52" r:id="rId39" display="mailto:marcelacarolinadeleon@hotmail.com"/>
    <hyperlink ref="H53" r:id="rId40" display="mailto:lili.burbuja@hotmail.com"/>
    <hyperlink ref="H54" r:id="rId41" display="mailto:almat.92@hotmail.com"/>
    <hyperlink ref="H55" r:id="rId42" display="mailto:betzabebarbosa@gmail.com"/>
    <hyperlink ref="H56" r:id="rId43" display="mailto:yusus79@hotmail.com"/>
    <hyperlink ref="H58" r:id="rId44" display="mailto:irvingelna@hotmail.com"/>
    <hyperlink ref="H60" r:id="rId45" display="mailto:majofloresplatero@hotmail.com"/>
    <hyperlink ref="H61" r:id="rId46" display="mailto:melismabixoma@hotmail.com"/>
    <hyperlink ref="H62" r:id="rId47" display="mailto:luciagmassi@gmail.com"/>
    <hyperlink ref="H63" r:id="rId48" display="mailto:brenda.allendorff@gmail.com"/>
    <hyperlink ref="H64" r:id="rId49" display="mailto:pavel.jeziel.rt@gmail.com"/>
    <hyperlink ref="H65" r:id="rId50" display="mailto:nataly.parra.m@upch.pe"/>
    <hyperlink ref="H66" r:id="rId51" display="mailto:melissa.betancourt.m@upch.pe"/>
    <hyperlink ref="H67" r:id="rId52" display="mailto:viky.galarza.a@gmail.com"/>
    <hyperlink ref="H69" r:id="rId53" display="mailto:xavier7ours@gmail.com"/>
    <hyperlink ref="H70" r:id="rId54" display="mailto:dam.duroy@gmail.com"/>
    <hyperlink ref="H71" r:id="rId55" display="mailto:93_matheus@gmail.com"/>
    <hyperlink ref="H72" r:id="rId56" display="mailto:katita_ale88@hotmail.com"/>
    <hyperlink ref="H74" r:id="rId57" display="mailto:xavier7ours@gmail.com"/>
    <hyperlink ref="H75" r:id="rId58" display="mailto:dam.duroy@gmail.com"/>
    <hyperlink ref="H76" r:id="rId59" display="mailto:fbocampo@gmail.com"/>
    <hyperlink ref="H77" r:id="rId60" display="mailto:carolhaber@hotmail.com"/>
    <hyperlink ref="H78" r:id="rId61" display="mailto:dcuesta4@gmail.com"/>
    <hyperlink ref="H79" r:id="rId62" display="mailto:leiza.walia@gmail.com"/>
    <hyperlink ref="H80" r:id="rId63" display="mailto:eugeniavidela@hotmail.com"/>
    <hyperlink ref="H81" r:id="rId64" display="mailto:barbiescot@hotmail.com"/>
    <hyperlink ref="H82" r:id="rId65" display="mailto:juliarojo31@gmail.com"/>
    <hyperlink ref="H83" r:id="rId66" display="mailto:aida.paucar.a@upch.pe"/>
    <hyperlink ref="H84" r:id="rId67" display="mailto:cynthia.rios.c@upch.pe"/>
    <hyperlink ref="H86" r:id="rId68"/>
    <hyperlink ref="H87" r:id="rId69"/>
    <hyperlink ref="H88" r:id="rId70"/>
    <hyperlink ref="H89" r:id="rId71"/>
    <hyperlink ref="H90" r:id="rId72"/>
    <hyperlink ref="H91" r:id="rId73"/>
    <hyperlink ref="H94" r:id="rId74"/>
    <hyperlink ref="H99" r:id="rId75" display="mailto:poli_polska@hotmail.com"/>
    <hyperlink ref="H104" r:id="rId76"/>
    <hyperlink ref="H105" r:id="rId77"/>
    <hyperlink ref="H106" r:id="rId78"/>
    <hyperlink ref="H112" r:id="rId79" display="mailto:a.formoso@laposte.net"/>
    <hyperlink ref="H111" r:id="rId80" display="mailto:jules.bayart@gmail.com"/>
    <hyperlink ref="H113" r:id="rId81" display="mailto:pierre.gravinay@hotmail.fr"/>
    <hyperlink ref="H116" r:id="rId82"/>
    <hyperlink ref="H117" r:id="rId83"/>
    <hyperlink ref="H108" r:id="rId84"/>
    <hyperlink ref="H107" r:id="rId85"/>
    <hyperlink ref="H109" r:id="rId86"/>
    <hyperlink ref="H119" r:id="rId87"/>
    <hyperlink ref="H120" r:id="rId88"/>
    <hyperlink ref="H121" r:id="rId89"/>
    <hyperlink ref="H122" r:id="rId90"/>
    <hyperlink ref="H123" r:id="rId91"/>
    <hyperlink ref="H125" r:id="rId92"/>
    <hyperlink ref="H126" r:id="rId93"/>
    <hyperlink ref="H127" r:id="rId94"/>
    <hyperlink ref="H128" r:id="rId95"/>
    <hyperlink ref="H129" r:id="rId96"/>
    <hyperlink ref="H161" r:id="rId97" display="mailto:denise.egarratk@hotmail.com"/>
    <hyperlink ref="H162" r:id="rId98" display="mailto:marcia.panelli7@gmail.com"/>
    <hyperlink ref="H164" r:id="rId99" display="mailto:nahiaralopez1@gmail.com"/>
    <hyperlink ref="H163" r:id="rId100"/>
    <hyperlink ref="H168" r:id="rId101"/>
    <hyperlink ref="H170" r:id="rId102" display="mailto:jandro@uic.es"/>
    <hyperlink ref="H169" r:id="rId103" display="mailto:od089939@uic.es"/>
    <hyperlink ref="H179" r:id="rId104"/>
    <hyperlink ref="H178" r:id="rId105"/>
    <hyperlink ref="H175" r:id="rId106"/>
    <hyperlink ref="H176" r:id="rId107" display="mailto:ORIANA_MAYORQUIN@HOTMAIL.COM"/>
    <hyperlink ref="H180" r:id="rId108"/>
    <hyperlink ref="H184" r:id="rId109"/>
    <hyperlink ref="H195" r:id="rId110"/>
    <hyperlink ref="H196" r:id="rId111"/>
    <hyperlink ref="H190" r:id="rId112"/>
    <hyperlink ref="H194" r:id="rId113"/>
    <hyperlink ref="H192" r:id="rId114"/>
    <hyperlink ref="H197" r:id="rId115"/>
    <hyperlink ref="H200" r:id="rId116"/>
    <hyperlink ref="H203" r:id="rId117"/>
    <hyperlink ref="H218" r:id="rId1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zoomScale="85" zoomScaleNormal="85" workbookViewId="0">
      <selection sqref="A1:L3"/>
    </sheetView>
  </sheetViews>
  <sheetFormatPr baseColWidth="10" defaultRowHeight="13.5" x14ac:dyDescent="0.25"/>
  <cols>
    <col min="1" max="1" width="16.5703125" style="12" bestFit="1" customWidth="1"/>
    <col min="2" max="2" width="21.42578125" style="12" bestFit="1" customWidth="1"/>
    <col min="3" max="3" width="27.85546875" style="12" bestFit="1" customWidth="1"/>
    <col min="4" max="4" width="43" style="12" customWidth="1"/>
    <col min="5" max="5" width="11.42578125" style="12"/>
    <col min="6" max="6" width="14.42578125" style="12" customWidth="1"/>
    <col min="7" max="7" width="22.28515625" style="12" bestFit="1" customWidth="1"/>
    <col min="8" max="8" width="11.42578125" style="12"/>
    <col min="9" max="9" width="13.7109375" style="12" customWidth="1"/>
    <col min="10" max="10" width="21.42578125" style="12" bestFit="1" customWidth="1"/>
    <col min="11" max="11" width="11.42578125" style="12"/>
    <col min="12" max="12" width="15.140625" style="12" customWidth="1"/>
    <col min="13" max="16384" width="11.42578125" style="12"/>
  </cols>
  <sheetData>
    <row r="1" spans="1:12" ht="15" thickTop="1" thickBot="1" x14ac:dyDescent="0.3">
      <c r="A1" s="143" t="s">
        <v>1900</v>
      </c>
      <c r="B1" s="143"/>
      <c r="C1" s="143"/>
      <c r="D1" s="144" t="s">
        <v>1906</v>
      </c>
      <c r="E1" s="144"/>
      <c r="F1" s="144"/>
      <c r="G1" s="145" t="s">
        <v>2521</v>
      </c>
      <c r="H1" s="145"/>
      <c r="I1" s="145"/>
      <c r="J1" s="146" t="s">
        <v>1907</v>
      </c>
      <c r="K1" s="146"/>
      <c r="L1" s="146"/>
    </row>
    <row r="2" spans="1:12" ht="15" thickTop="1" thickBot="1" x14ac:dyDescent="0.3">
      <c r="A2" s="143" t="s">
        <v>1886</v>
      </c>
      <c r="B2" s="143"/>
      <c r="C2" s="143"/>
      <c r="D2" s="144" t="s">
        <v>1886</v>
      </c>
      <c r="E2" s="144"/>
      <c r="F2" s="144"/>
      <c r="G2" s="145" t="s">
        <v>1886</v>
      </c>
      <c r="H2" s="145"/>
      <c r="I2" s="145"/>
      <c r="J2" s="146" t="s">
        <v>1886</v>
      </c>
      <c r="K2" s="146"/>
      <c r="L2" s="146"/>
    </row>
    <row r="3" spans="1:12" ht="42" thickTop="1" thickBot="1" x14ac:dyDescent="0.3">
      <c r="A3" s="14" t="s">
        <v>1722</v>
      </c>
      <c r="B3" s="45" t="s">
        <v>1721</v>
      </c>
      <c r="C3" s="45" t="s">
        <v>1723</v>
      </c>
      <c r="D3" s="46" t="s">
        <v>1909</v>
      </c>
      <c r="E3" s="46" t="s">
        <v>1910</v>
      </c>
      <c r="F3" s="47" t="s">
        <v>1911</v>
      </c>
      <c r="G3" s="33" t="s">
        <v>1909</v>
      </c>
      <c r="H3" s="33" t="s">
        <v>1910</v>
      </c>
      <c r="I3" s="48" t="s">
        <v>1911</v>
      </c>
      <c r="J3" s="49" t="s">
        <v>1909</v>
      </c>
      <c r="K3" s="49" t="s">
        <v>1910</v>
      </c>
      <c r="L3" s="50" t="s">
        <v>1911</v>
      </c>
    </row>
    <row r="4" spans="1:12" ht="15" thickTop="1" thickBot="1" x14ac:dyDescent="0.3">
      <c r="A4" s="51" t="s">
        <v>1724</v>
      </c>
      <c r="B4" s="21">
        <v>0</v>
      </c>
      <c r="C4" s="21">
        <v>100</v>
      </c>
      <c r="D4" s="21" t="s">
        <v>1724</v>
      </c>
      <c r="E4" s="21">
        <v>0</v>
      </c>
      <c r="F4" s="21">
        <v>100</v>
      </c>
      <c r="G4" s="21" t="s">
        <v>1724</v>
      </c>
      <c r="H4" s="21">
        <v>0</v>
      </c>
      <c r="I4" s="21">
        <v>100</v>
      </c>
      <c r="J4" s="21" t="s">
        <v>1724</v>
      </c>
      <c r="K4" s="21">
        <v>0</v>
      </c>
      <c r="L4" s="21">
        <v>100</v>
      </c>
    </row>
    <row r="5" spans="1:12" ht="15" thickTop="1" thickBot="1" x14ac:dyDescent="0.3">
      <c r="A5" s="143" t="s">
        <v>1912</v>
      </c>
      <c r="B5" s="166"/>
      <c r="C5" s="166"/>
      <c r="D5" s="163" t="s">
        <v>1912</v>
      </c>
      <c r="E5" s="163"/>
      <c r="F5" s="163"/>
      <c r="G5" s="164" t="s">
        <v>1912</v>
      </c>
      <c r="H5" s="164"/>
      <c r="I5" s="164"/>
      <c r="J5" s="147" t="s">
        <v>1912</v>
      </c>
      <c r="K5" s="147"/>
      <c r="L5" s="147"/>
    </row>
    <row r="6" spans="1:12" ht="42" thickTop="1" thickBot="1" x14ac:dyDescent="0.3">
      <c r="A6" s="14" t="s">
        <v>1722</v>
      </c>
      <c r="B6" s="45" t="s">
        <v>1721</v>
      </c>
      <c r="C6" s="45" t="s">
        <v>1723</v>
      </c>
      <c r="D6" s="46" t="s">
        <v>1909</v>
      </c>
      <c r="E6" s="46" t="s">
        <v>1910</v>
      </c>
      <c r="F6" s="47" t="s">
        <v>1911</v>
      </c>
      <c r="G6" s="33" t="s">
        <v>1909</v>
      </c>
      <c r="H6" s="33" t="s">
        <v>1910</v>
      </c>
      <c r="I6" s="48" t="s">
        <v>1911</v>
      </c>
      <c r="J6" s="49" t="s">
        <v>1909</v>
      </c>
      <c r="K6" s="49" t="s">
        <v>1910</v>
      </c>
      <c r="L6" s="50" t="s">
        <v>1911</v>
      </c>
    </row>
    <row r="7" spans="1:12" ht="15" thickTop="1" thickBot="1" x14ac:dyDescent="0.3">
      <c r="A7" s="12" t="s">
        <v>2005</v>
      </c>
      <c r="B7" s="21">
        <v>1</v>
      </c>
      <c r="C7" s="21">
        <v>100</v>
      </c>
      <c r="D7" s="31" t="s">
        <v>425</v>
      </c>
      <c r="E7" s="21">
        <v>1</v>
      </c>
      <c r="F7" s="21">
        <v>1</v>
      </c>
      <c r="G7" s="31" t="s">
        <v>373</v>
      </c>
      <c r="H7" s="21">
        <v>1</v>
      </c>
      <c r="I7" s="21">
        <v>1</v>
      </c>
      <c r="J7" s="21" t="s">
        <v>2529</v>
      </c>
      <c r="K7" s="21">
        <v>1</v>
      </c>
      <c r="L7" s="21">
        <v>1</v>
      </c>
    </row>
    <row r="8" spans="1:12" ht="15" thickTop="1" thickBot="1" x14ac:dyDescent="0.3">
      <c r="A8" s="12" t="s">
        <v>1724</v>
      </c>
      <c r="B8" s="21">
        <v>1</v>
      </c>
      <c r="C8" s="21">
        <v>100</v>
      </c>
      <c r="D8" s="21" t="s">
        <v>1724</v>
      </c>
      <c r="E8" s="21">
        <v>100</v>
      </c>
      <c r="F8" s="21">
        <v>100</v>
      </c>
      <c r="G8" s="21" t="s">
        <v>1724</v>
      </c>
      <c r="H8" s="21">
        <v>100</v>
      </c>
      <c r="I8" s="21">
        <v>100</v>
      </c>
      <c r="J8" s="21" t="s">
        <v>1724</v>
      </c>
      <c r="K8" s="21">
        <v>100</v>
      </c>
      <c r="L8" s="21">
        <v>100</v>
      </c>
    </row>
    <row r="9" spans="1:12" ht="15" thickTop="1" thickBot="1" x14ac:dyDescent="0.3">
      <c r="A9" s="143" t="s">
        <v>1914</v>
      </c>
      <c r="B9" s="166"/>
      <c r="C9" s="166"/>
      <c r="D9" s="163" t="s">
        <v>1914</v>
      </c>
      <c r="E9" s="163"/>
      <c r="F9" s="163"/>
      <c r="G9" s="164" t="s">
        <v>1914</v>
      </c>
      <c r="H9" s="164"/>
      <c r="I9" s="164"/>
      <c r="J9" s="147" t="s">
        <v>1914</v>
      </c>
      <c r="K9" s="147"/>
      <c r="L9" s="147"/>
    </row>
    <row r="10" spans="1:12" ht="42" thickTop="1" thickBot="1" x14ac:dyDescent="0.3">
      <c r="A10" s="14" t="s">
        <v>1722</v>
      </c>
      <c r="B10" s="45" t="s">
        <v>1721</v>
      </c>
      <c r="C10" s="45" t="s">
        <v>1723</v>
      </c>
      <c r="D10" s="46" t="s">
        <v>1909</v>
      </c>
      <c r="E10" s="46" t="s">
        <v>1910</v>
      </c>
      <c r="F10" s="47" t="s">
        <v>1911</v>
      </c>
      <c r="G10" s="33" t="s">
        <v>1909</v>
      </c>
      <c r="H10" s="33" t="s">
        <v>1910</v>
      </c>
      <c r="I10" s="48" t="s">
        <v>1911</v>
      </c>
      <c r="J10" s="49" t="s">
        <v>1909</v>
      </c>
      <c r="K10" s="49" t="s">
        <v>1910</v>
      </c>
      <c r="L10" s="50" t="s">
        <v>1911</v>
      </c>
    </row>
    <row r="11" spans="1:12" ht="15" thickTop="1" thickBot="1" x14ac:dyDescent="0.3">
      <c r="A11" s="12" t="s">
        <v>2005</v>
      </c>
      <c r="B11" s="21">
        <v>1</v>
      </c>
      <c r="C11" s="21">
        <v>100</v>
      </c>
      <c r="D11" s="31" t="s">
        <v>425</v>
      </c>
      <c r="E11" s="21">
        <v>1</v>
      </c>
      <c r="F11" s="21">
        <v>1</v>
      </c>
      <c r="G11" s="31" t="s">
        <v>373</v>
      </c>
      <c r="H11" s="21">
        <v>1</v>
      </c>
      <c r="I11" s="21">
        <v>1</v>
      </c>
      <c r="J11" s="21" t="s">
        <v>2529</v>
      </c>
      <c r="K11" s="21">
        <v>1</v>
      </c>
      <c r="L11" s="21">
        <v>1</v>
      </c>
    </row>
    <row r="12" spans="1:12" ht="15" thickTop="1" thickBot="1" x14ac:dyDescent="0.3">
      <c r="A12" s="12" t="s">
        <v>1724</v>
      </c>
      <c r="B12" s="21">
        <v>1</v>
      </c>
      <c r="C12" s="21">
        <v>100</v>
      </c>
      <c r="D12" s="21" t="s">
        <v>1724</v>
      </c>
      <c r="E12" s="21">
        <v>100</v>
      </c>
      <c r="F12" s="21">
        <v>100</v>
      </c>
      <c r="G12" s="21" t="s">
        <v>1724</v>
      </c>
      <c r="H12" s="21">
        <v>100</v>
      </c>
      <c r="I12" s="21">
        <v>100</v>
      </c>
      <c r="J12" s="21" t="s">
        <v>1724</v>
      </c>
      <c r="K12" s="21">
        <v>100</v>
      </c>
      <c r="L12" s="21">
        <v>100</v>
      </c>
    </row>
    <row r="13" spans="1:12" ht="15" thickTop="1" thickBot="1" x14ac:dyDescent="0.3">
      <c r="A13" s="143" t="s">
        <v>1915</v>
      </c>
      <c r="B13" s="166"/>
      <c r="C13" s="166"/>
      <c r="D13" s="163" t="s">
        <v>1915</v>
      </c>
      <c r="E13" s="163"/>
      <c r="F13" s="163"/>
      <c r="G13" s="164" t="s">
        <v>1915</v>
      </c>
      <c r="H13" s="164"/>
      <c r="I13" s="164"/>
      <c r="J13" s="147" t="s">
        <v>1915</v>
      </c>
      <c r="K13" s="147"/>
      <c r="L13" s="147"/>
    </row>
    <row r="14" spans="1:12" ht="42" thickTop="1" thickBot="1" x14ac:dyDescent="0.3">
      <c r="A14" s="14" t="s">
        <v>1722</v>
      </c>
      <c r="B14" s="45" t="s">
        <v>1721</v>
      </c>
      <c r="C14" s="45" t="s">
        <v>1723</v>
      </c>
      <c r="D14" s="46" t="s">
        <v>1909</v>
      </c>
      <c r="E14" s="46" t="s">
        <v>1910</v>
      </c>
      <c r="F14" s="47" t="s">
        <v>1911</v>
      </c>
      <c r="G14" s="33" t="s">
        <v>1909</v>
      </c>
      <c r="H14" s="33" t="s">
        <v>1910</v>
      </c>
      <c r="I14" s="48" t="s">
        <v>1911</v>
      </c>
      <c r="J14" s="49" t="s">
        <v>1909</v>
      </c>
      <c r="K14" s="49" t="s">
        <v>1910</v>
      </c>
      <c r="L14" s="50" t="s">
        <v>1911</v>
      </c>
    </row>
    <row r="15" spans="1:12" ht="15" thickTop="1" thickBot="1" x14ac:dyDescent="0.3">
      <c r="A15" s="12" t="s">
        <v>2005</v>
      </c>
      <c r="B15" s="21">
        <v>1</v>
      </c>
      <c r="C15" s="21">
        <f>B15/4*100</f>
        <v>25</v>
      </c>
      <c r="D15" s="31" t="s">
        <v>425</v>
      </c>
      <c r="E15" s="21">
        <v>1</v>
      </c>
      <c r="F15" s="21">
        <f>E15/4*100</f>
        <v>25</v>
      </c>
      <c r="G15" s="31" t="s">
        <v>373</v>
      </c>
      <c r="H15" s="21">
        <v>1</v>
      </c>
      <c r="I15" s="21">
        <f>H15/4*100</f>
        <v>25</v>
      </c>
      <c r="J15" s="165" t="s">
        <v>2529</v>
      </c>
      <c r="K15" s="165">
        <v>4</v>
      </c>
      <c r="L15" s="165">
        <v>100</v>
      </c>
    </row>
    <row r="16" spans="1:12" ht="15" thickTop="1" thickBot="1" x14ac:dyDescent="0.3">
      <c r="A16" s="12" t="s">
        <v>1381</v>
      </c>
      <c r="B16" s="21">
        <v>3</v>
      </c>
      <c r="C16" s="21">
        <f>B16/4*100</f>
        <v>75</v>
      </c>
      <c r="D16" s="31" t="s">
        <v>111</v>
      </c>
      <c r="E16" s="21">
        <v>3</v>
      </c>
      <c r="F16" s="21">
        <f>E16/4*100</f>
        <v>75</v>
      </c>
      <c r="G16" s="31" t="s">
        <v>435</v>
      </c>
      <c r="H16" s="21">
        <v>1</v>
      </c>
      <c r="I16" s="21">
        <f t="shared" ref="I16:I17" si="0">H16/4*100</f>
        <v>25</v>
      </c>
      <c r="J16" s="165"/>
      <c r="K16" s="165"/>
      <c r="L16" s="165"/>
    </row>
    <row r="17" spans="1:12" ht="15" thickTop="1" thickBot="1" x14ac:dyDescent="0.3">
      <c r="A17" s="170" t="s">
        <v>1724</v>
      </c>
      <c r="B17" s="165">
        <f>SUM(B15:B16)</f>
        <v>4</v>
      </c>
      <c r="C17" s="165">
        <f>SUM(C15:C16)</f>
        <v>100</v>
      </c>
      <c r="D17" s="165" t="s">
        <v>1724</v>
      </c>
      <c r="E17" s="165">
        <f>SUM(E15:E16)</f>
        <v>4</v>
      </c>
      <c r="F17" s="165">
        <f>SUM(F15:F16)</f>
        <v>100</v>
      </c>
      <c r="G17" s="31" t="s">
        <v>211</v>
      </c>
      <c r="H17" s="21">
        <v>2</v>
      </c>
      <c r="I17" s="21">
        <f t="shared" si="0"/>
        <v>50</v>
      </c>
      <c r="J17" s="165" t="s">
        <v>1724</v>
      </c>
      <c r="K17" s="165">
        <v>4</v>
      </c>
      <c r="L17" s="165">
        <v>100</v>
      </c>
    </row>
    <row r="18" spans="1:12" ht="15" thickTop="1" thickBot="1" x14ac:dyDescent="0.3">
      <c r="A18" s="171"/>
      <c r="B18" s="165"/>
      <c r="C18" s="165"/>
      <c r="D18" s="165"/>
      <c r="E18" s="165"/>
      <c r="F18" s="165"/>
      <c r="G18" s="31" t="s">
        <v>1724</v>
      </c>
      <c r="H18" s="21">
        <f>SUM(H15:H17)</f>
        <v>4</v>
      </c>
      <c r="I18" s="21">
        <f>SUM(I15:I17)</f>
        <v>100</v>
      </c>
      <c r="J18" s="165"/>
      <c r="K18" s="165"/>
      <c r="L18" s="165"/>
    </row>
    <row r="19" spans="1:12" ht="15" thickTop="1" thickBot="1" x14ac:dyDescent="0.3">
      <c r="A19" s="143" t="s">
        <v>1916</v>
      </c>
      <c r="B19" s="166"/>
      <c r="C19" s="166"/>
      <c r="D19" s="163" t="s">
        <v>1916</v>
      </c>
      <c r="E19" s="163"/>
      <c r="F19" s="163"/>
      <c r="G19" s="164" t="s">
        <v>1916</v>
      </c>
      <c r="H19" s="164"/>
      <c r="I19" s="164"/>
      <c r="J19" s="147" t="s">
        <v>1916</v>
      </c>
      <c r="K19" s="147"/>
      <c r="L19" s="147"/>
    </row>
    <row r="20" spans="1:12" ht="42" thickTop="1" thickBot="1" x14ac:dyDescent="0.3">
      <c r="A20" s="14" t="s">
        <v>1722</v>
      </c>
      <c r="B20" s="45" t="s">
        <v>1721</v>
      </c>
      <c r="C20" s="45" t="s">
        <v>1723</v>
      </c>
      <c r="D20" s="46" t="s">
        <v>1909</v>
      </c>
      <c r="E20" s="46" t="s">
        <v>1910</v>
      </c>
      <c r="F20" s="47" t="s">
        <v>1911</v>
      </c>
      <c r="G20" s="33" t="s">
        <v>1909</v>
      </c>
      <c r="H20" s="33" t="s">
        <v>1910</v>
      </c>
      <c r="I20" s="48" t="s">
        <v>1911</v>
      </c>
      <c r="J20" s="49" t="s">
        <v>1909</v>
      </c>
      <c r="K20" s="49" t="s">
        <v>1910</v>
      </c>
      <c r="L20" s="50" t="s">
        <v>1911</v>
      </c>
    </row>
    <row r="21" spans="1:12" ht="15" thickTop="1" thickBot="1" x14ac:dyDescent="0.3">
      <c r="A21" s="12" t="s">
        <v>2005</v>
      </c>
      <c r="B21" s="21">
        <v>1</v>
      </c>
      <c r="C21" s="21">
        <v>50</v>
      </c>
      <c r="D21" s="31" t="s">
        <v>425</v>
      </c>
      <c r="E21" s="21">
        <v>1</v>
      </c>
      <c r="F21" s="21">
        <v>50</v>
      </c>
      <c r="G21" s="31" t="s">
        <v>373</v>
      </c>
      <c r="H21" s="21">
        <v>1</v>
      </c>
      <c r="I21" s="21">
        <v>50</v>
      </c>
      <c r="J21" s="21" t="s">
        <v>2529</v>
      </c>
      <c r="K21" s="21">
        <v>2</v>
      </c>
      <c r="L21" s="21">
        <v>100</v>
      </c>
    </row>
    <row r="22" spans="1:12" ht="15" thickTop="1" thickBot="1" x14ac:dyDescent="0.3">
      <c r="A22" s="12" t="s">
        <v>1381</v>
      </c>
      <c r="B22" s="21">
        <v>1</v>
      </c>
      <c r="C22" s="21">
        <v>50</v>
      </c>
      <c r="D22" s="31" t="s">
        <v>111</v>
      </c>
      <c r="E22" s="21">
        <v>1</v>
      </c>
      <c r="F22" s="21">
        <v>50</v>
      </c>
      <c r="G22" s="31" t="s">
        <v>435</v>
      </c>
      <c r="H22" s="21">
        <v>1</v>
      </c>
      <c r="I22" s="21">
        <v>50</v>
      </c>
      <c r="J22" s="165" t="s">
        <v>1724</v>
      </c>
      <c r="K22" s="165">
        <v>2</v>
      </c>
      <c r="L22" s="165">
        <v>100</v>
      </c>
    </row>
    <row r="23" spans="1:12" ht="15" thickTop="1" thickBot="1" x14ac:dyDescent="0.3">
      <c r="A23" s="12" t="s">
        <v>1724</v>
      </c>
      <c r="B23" s="21">
        <v>2</v>
      </c>
      <c r="C23" s="21">
        <v>100</v>
      </c>
      <c r="D23" s="21" t="s">
        <v>1724</v>
      </c>
      <c r="E23" s="21">
        <v>2</v>
      </c>
      <c r="F23" s="21">
        <v>100</v>
      </c>
      <c r="G23" s="31" t="s">
        <v>1724</v>
      </c>
      <c r="H23" s="21">
        <v>2</v>
      </c>
      <c r="I23" s="21">
        <v>100</v>
      </c>
      <c r="J23" s="165"/>
      <c r="K23" s="165"/>
      <c r="L23" s="165"/>
    </row>
    <row r="24" spans="1:12" ht="15" thickTop="1" thickBot="1" x14ac:dyDescent="0.3">
      <c r="A24" s="143" t="s">
        <v>1917</v>
      </c>
      <c r="B24" s="166"/>
      <c r="C24" s="166"/>
      <c r="D24" s="163" t="s">
        <v>1917</v>
      </c>
      <c r="E24" s="163"/>
      <c r="F24" s="163"/>
      <c r="G24" s="164" t="s">
        <v>1917</v>
      </c>
      <c r="H24" s="164"/>
      <c r="I24" s="164"/>
      <c r="J24" s="147" t="s">
        <v>1917</v>
      </c>
      <c r="K24" s="147"/>
      <c r="L24" s="147"/>
    </row>
    <row r="25" spans="1:12" ht="42" thickTop="1" thickBot="1" x14ac:dyDescent="0.3">
      <c r="A25" s="14" t="s">
        <v>1722</v>
      </c>
      <c r="B25" s="45" t="s">
        <v>1721</v>
      </c>
      <c r="C25" s="45" t="s">
        <v>1723</v>
      </c>
      <c r="D25" s="46" t="s">
        <v>1909</v>
      </c>
      <c r="E25" s="46" t="s">
        <v>1910</v>
      </c>
      <c r="F25" s="47" t="s">
        <v>1911</v>
      </c>
      <c r="G25" s="33" t="s">
        <v>1909</v>
      </c>
      <c r="H25" s="33" t="s">
        <v>1910</v>
      </c>
      <c r="I25" s="48" t="s">
        <v>1911</v>
      </c>
      <c r="J25" s="49" t="s">
        <v>1909</v>
      </c>
      <c r="K25" s="49" t="s">
        <v>1910</v>
      </c>
      <c r="L25" s="50" t="s">
        <v>1911</v>
      </c>
    </row>
    <row r="26" spans="1:12" ht="15" thickTop="1" thickBot="1" x14ac:dyDescent="0.3">
      <c r="A26" s="12" t="s">
        <v>34</v>
      </c>
      <c r="B26" s="21">
        <v>2</v>
      </c>
      <c r="C26" s="21">
        <f>B26/6*100</f>
        <v>33.333333333333329</v>
      </c>
      <c r="D26" s="31" t="s">
        <v>826</v>
      </c>
      <c r="E26" s="21">
        <v>1</v>
      </c>
      <c r="F26" s="21">
        <f>E26/6*100</f>
        <v>16.666666666666664</v>
      </c>
      <c r="G26" s="31" t="s">
        <v>27</v>
      </c>
      <c r="H26" s="21">
        <v>2</v>
      </c>
      <c r="I26" s="21">
        <f>H26/6*100</f>
        <v>33.333333333333329</v>
      </c>
      <c r="J26" s="31" t="s">
        <v>28</v>
      </c>
      <c r="K26" s="21">
        <v>2</v>
      </c>
      <c r="L26" s="21">
        <f>K26/6*100</f>
        <v>33.333333333333329</v>
      </c>
    </row>
    <row r="27" spans="1:12" ht="15" thickTop="1" thickBot="1" x14ac:dyDescent="0.3">
      <c r="A27" s="12" t="s">
        <v>1381</v>
      </c>
      <c r="B27" s="21">
        <v>2</v>
      </c>
      <c r="C27" s="21">
        <f t="shared" ref="C27:C29" si="1">B27/6*100</f>
        <v>33.333333333333329</v>
      </c>
      <c r="D27" s="31" t="s">
        <v>154</v>
      </c>
      <c r="E27" s="21">
        <v>1</v>
      </c>
      <c r="F27" s="21">
        <f t="shared" ref="F27:F30" si="2">E27/6*100</f>
        <v>16.666666666666664</v>
      </c>
      <c r="G27" s="31" t="s">
        <v>21</v>
      </c>
      <c r="H27" s="21">
        <v>2</v>
      </c>
      <c r="I27" s="21">
        <f t="shared" ref="I27:I29" si="3">H27/6*100</f>
        <v>33.333333333333329</v>
      </c>
      <c r="J27" s="31" t="s">
        <v>1962</v>
      </c>
      <c r="K27" s="21">
        <v>2</v>
      </c>
      <c r="L27" s="21">
        <f t="shared" ref="L27:L28" si="4">K27/6*100</f>
        <v>33.333333333333329</v>
      </c>
    </row>
    <row r="28" spans="1:12" ht="15" thickTop="1" thickBot="1" x14ac:dyDescent="0.3">
      <c r="A28" s="12" t="s">
        <v>49</v>
      </c>
      <c r="B28" s="21">
        <v>1</v>
      </c>
      <c r="C28" s="21">
        <f t="shared" si="1"/>
        <v>16.666666666666664</v>
      </c>
      <c r="D28" s="31" t="s">
        <v>432</v>
      </c>
      <c r="E28" s="21">
        <v>2</v>
      </c>
      <c r="F28" s="21">
        <f t="shared" si="2"/>
        <v>33.333333333333329</v>
      </c>
      <c r="G28" s="31" t="s">
        <v>1967</v>
      </c>
      <c r="H28" s="21">
        <v>1</v>
      </c>
      <c r="I28" s="21">
        <f t="shared" si="3"/>
        <v>16.666666666666664</v>
      </c>
      <c r="J28" s="31" t="s">
        <v>1944</v>
      </c>
      <c r="K28" s="21">
        <v>2</v>
      </c>
      <c r="L28" s="21">
        <f t="shared" si="4"/>
        <v>33.333333333333329</v>
      </c>
    </row>
    <row r="29" spans="1:12" ht="15" thickTop="1" thickBot="1" x14ac:dyDescent="0.3">
      <c r="A29" s="12" t="s">
        <v>2005</v>
      </c>
      <c r="B29" s="21">
        <v>1</v>
      </c>
      <c r="C29" s="21">
        <f t="shared" si="1"/>
        <v>16.666666666666664</v>
      </c>
      <c r="D29" s="31" t="s">
        <v>1966</v>
      </c>
      <c r="E29" s="21">
        <v>1</v>
      </c>
      <c r="F29" s="21">
        <f t="shared" si="2"/>
        <v>16.666666666666664</v>
      </c>
      <c r="G29" s="31" t="s">
        <v>808</v>
      </c>
      <c r="H29" s="21">
        <v>1</v>
      </c>
      <c r="I29" s="21">
        <f t="shared" si="3"/>
        <v>16.666666666666664</v>
      </c>
      <c r="J29" s="21"/>
      <c r="K29" s="21"/>
      <c r="L29" s="21"/>
    </row>
    <row r="30" spans="1:12" ht="15" thickTop="1" thickBot="1" x14ac:dyDescent="0.3">
      <c r="A30" s="170" t="s">
        <v>1724</v>
      </c>
      <c r="B30" s="165">
        <f>SUM(B26:B29)</f>
        <v>6</v>
      </c>
      <c r="C30" s="165">
        <f>SUM(C26:C29)</f>
        <v>99.999999999999972</v>
      </c>
      <c r="D30" s="31" t="s">
        <v>425</v>
      </c>
      <c r="E30" s="21">
        <v>1</v>
      </c>
      <c r="F30" s="21">
        <f t="shared" si="2"/>
        <v>16.666666666666664</v>
      </c>
      <c r="G30" s="165" t="s">
        <v>1724</v>
      </c>
      <c r="H30" s="165">
        <f>SUM(H26:H29)</f>
        <v>6</v>
      </c>
      <c r="I30" s="165">
        <f>SUM(I26:I29)</f>
        <v>99.999999999999972</v>
      </c>
      <c r="J30" s="165" t="s">
        <v>1724</v>
      </c>
      <c r="K30" s="165">
        <f>SUM(K26:K29)</f>
        <v>6</v>
      </c>
      <c r="L30" s="165">
        <f>SUM(L26:L29)</f>
        <v>99.999999999999986</v>
      </c>
    </row>
    <row r="31" spans="1:12" ht="15" thickTop="1" thickBot="1" x14ac:dyDescent="0.3">
      <c r="A31" s="170"/>
      <c r="B31" s="165"/>
      <c r="C31" s="165"/>
      <c r="D31" s="31" t="s">
        <v>1724</v>
      </c>
      <c r="E31" s="21">
        <f>SUM(E26:E30)</f>
        <v>6</v>
      </c>
      <c r="F31" s="21">
        <f>SUM(F26:F30)</f>
        <v>99.999999999999972</v>
      </c>
      <c r="G31" s="165"/>
      <c r="H31" s="165"/>
      <c r="I31" s="165"/>
      <c r="J31" s="165"/>
      <c r="K31" s="165"/>
      <c r="L31" s="165"/>
    </row>
    <row r="32" spans="1:12" ht="15" thickTop="1" thickBot="1" x14ac:dyDescent="0.3">
      <c r="A32" s="143" t="s">
        <v>1908</v>
      </c>
      <c r="B32" s="166"/>
      <c r="C32" s="166"/>
      <c r="D32" s="163" t="s">
        <v>1908</v>
      </c>
      <c r="E32" s="163"/>
      <c r="F32" s="163"/>
      <c r="G32" s="164" t="s">
        <v>1908</v>
      </c>
      <c r="H32" s="164"/>
      <c r="I32" s="164"/>
      <c r="J32" s="147" t="s">
        <v>1908</v>
      </c>
      <c r="K32" s="147"/>
      <c r="L32" s="147"/>
    </row>
    <row r="33" spans="1:12" ht="42" thickTop="1" thickBot="1" x14ac:dyDescent="0.3">
      <c r="A33" s="14" t="s">
        <v>1722</v>
      </c>
      <c r="B33" s="45" t="s">
        <v>1721</v>
      </c>
      <c r="C33" s="45" t="s">
        <v>1723</v>
      </c>
      <c r="D33" s="46" t="s">
        <v>1909</v>
      </c>
      <c r="E33" s="46" t="s">
        <v>1910</v>
      </c>
      <c r="F33" s="47" t="s">
        <v>1911</v>
      </c>
      <c r="G33" s="33" t="s">
        <v>1909</v>
      </c>
      <c r="H33" s="33" t="s">
        <v>1910</v>
      </c>
      <c r="I33" s="48" t="s">
        <v>1911</v>
      </c>
      <c r="J33" s="49" t="s">
        <v>1909</v>
      </c>
      <c r="K33" s="49" t="s">
        <v>1910</v>
      </c>
      <c r="L33" s="50" t="s">
        <v>1911</v>
      </c>
    </row>
    <row r="34" spans="1:12" ht="15" thickTop="1" thickBot="1" x14ac:dyDescent="0.3">
      <c r="A34" s="36" t="s">
        <v>85</v>
      </c>
      <c r="B34" s="21">
        <v>2</v>
      </c>
      <c r="C34" s="21">
        <f>B34/10*100</f>
        <v>20</v>
      </c>
      <c r="D34" s="31" t="s">
        <v>425</v>
      </c>
      <c r="E34" s="21">
        <v>1</v>
      </c>
      <c r="F34" s="21">
        <f>E34/10*100</f>
        <v>10</v>
      </c>
      <c r="G34" s="31" t="s">
        <v>808</v>
      </c>
      <c r="H34" s="21">
        <v>2</v>
      </c>
      <c r="I34" s="21">
        <f>H34/10*100</f>
        <v>20</v>
      </c>
      <c r="J34" s="31" t="s">
        <v>1944</v>
      </c>
      <c r="K34" s="21">
        <v>6</v>
      </c>
      <c r="L34" s="21">
        <f>K34/10*100</f>
        <v>60</v>
      </c>
    </row>
    <row r="35" spans="1:12" ht="15" thickTop="1" thickBot="1" x14ac:dyDescent="0.3">
      <c r="A35" s="52" t="s">
        <v>34</v>
      </c>
      <c r="B35" s="21">
        <v>4</v>
      </c>
      <c r="C35" s="21">
        <f t="shared" ref="C35:C37" si="5">B35/10*100</f>
        <v>40</v>
      </c>
      <c r="D35" s="31" t="s">
        <v>191</v>
      </c>
      <c r="E35" s="21">
        <v>1</v>
      </c>
      <c r="F35" s="21">
        <f t="shared" ref="F35:F40" si="6">E35/10*100</f>
        <v>10</v>
      </c>
      <c r="G35" s="31" t="s">
        <v>957</v>
      </c>
      <c r="H35" s="21">
        <v>1</v>
      </c>
      <c r="I35" s="21">
        <f t="shared" ref="I35:I37" si="7">H35/10*100</f>
        <v>10</v>
      </c>
      <c r="J35" s="31" t="s">
        <v>1962</v>
      </c>
      <c r="K35" s="21">
        <v>1</v>
      </c>
      <c r="L35" s="21">
        <f t="shared" ref="L35:L36" si="8">K35/10*100</f>
        <v>10</v>
      </c>
    </row>
    <row r="36" spans="1:12" ht="15" thickTop="1" thickBot="1" x14ac:dyDescent="0.3">
      <c r="A36" s="36" t="s">
        <v>49</v>
      </c>
      <c r="B36" s="21">
        <v>1</v>
      </c>
      <c r="C36" s="21">
        <f t="shared" si="5"/>
        <v>10</v>
      </c>
      <c r="D36" s="31" t="s">
        <v>349</v>
      </c>
      <c r="E36" s="21">
        <v>2</v>
      </c>
      <c r="F36" s="21">
        <f t="shared" si="6"/>
        <v>20</v>
      </c>
      <c r="G36" s="31" t="s">
        <v>373</v>
      </c>
      <c r="H36" s="21">
        <v>3</v>
      </c>
      <c r="I36" s="21">
        <f t="shared" si="7"/>
        <v>30</v>
      </c>
      <c r="J36" s="31" t="s">
        <v>28</v>
      </c>
      <c r="K36" s="21">
        <v>3</v>
      </c>
      <c r="L36" s="21">
        <f t="shared" si="8"/>
        <v>30</v>
      </c>
    </row>
    <row r="37" spans="1:12" ht="15" thickTop="1" thickBot="1" x14ac:dyDescent="0.3">
      <c r="A37" s="36" t="s">
        <v>648</v>
      </c>
      <c r="B37" s="21">
        <v>3</v>
      </c>
      <c r="C37" s="21">
        <f t="shared" si="5"/>
        <v>30</v>
      </c>
      <c r="D37" s="31" t="s">
        <v>455</v>
      </c>
      <c r="E37" s="21">
        <v>1</v>
      </c>
      <c r="F37" s="21">
        <f t="shared" si="6"/>
        <v>10</v>
      </c>
      <c r="G37" s="31" t="s">
        <v>21</v>
      </c>
      <c r="H37" s="21">
        <v>1</v>
      </c>
      <c r="I37" s="21">
        <f t="shared" si="7"/>
        <v>10</v>
      </c>
      <c r="J37" s="31" t="s">
        <v>1724</v>
      </c>
      <c r="K37" s="21">
        <f>SUM(K34:K36)</f>
        <v>10</v>
      </c>
      <c r="L37" s="21">
        <f>SUM(L34:L36)</f>
        <v>100</v>
      </c>
    </row>
    <row r="38" spans="1:12" ht="15" thickTop="1" thickBot="1" x14ac:dyDescent="0.3">
      <c r="A38" s="37" t="s">
        <v>1724</v>
      </c>
      <c r="B38" s="21">
        <f>SUM(B34:B37)</f>
        <v>10</v>
      </c>
      <c r="C38" s="21">
        <f>SUM(C34:C37)</f>
        <v>100</v>
      </c>
      <c r="D38" s="31" t="s">
        <v>154</v>
      </c>
      <c r="E38" s="21">
        <v>1</v>
      </c>
      <c r="F38" s="21">
        <f t="shared" si="6"/>
        <v>10</v>
      </c>
      <c r="G38" s="31" t="s">
        <v>27</v>
      </c>
      <c r="H38" s="21">
        <v>3</v>
      </c>
      <c r="I38" s="21">
        <f>H38/10*100</f>
        <v>30</v>
      </c>
    </row>
    <row r="39" spans="1:12" ht="15" thickTop="1" thickBot="1" x14ac:dyDescent="0.3">
      <c r="D39" s="31" t="s">
        <v>385</v>
      </c>
      <c r="E39" s="21">
        <v>1</v>
      </c>
      <c r="F39" s="21">
        <f t="shared" si="6"/>
        <v>10</v>
      </c>
      <c r="G39" s="31" t="s">
        <v>1724</v>
      </c>
      <c r="H39" s="21">
        <f>SUM(H34:H38)</f>
        <v>10</v>
      </c>
      <c r="I39" s="21">
        <f>SUM(I34:I38)</f>
        <v>100</v>
      </c>
    </row>
    <row r="40" spans="1:12" ht="15" thickTop="1" thickBot="1" x14ac:dyDescent="0.3">
      <c r="D40" s="31" t="s">
        <v>649</v>
      </c>
      <c r="E40" s="21">
        <v>3</v>
      </c>
      <c r="F40" s="21">
        <f t="shared" si="6"/>
        <v>30</v>
      </c>
    </row>
    <row r="41" spans="1:12" ht="15" thickTop="1" thickBot="1" x14ac:dyDescent="0.3">
      <c r="D41" s="31" t="s">
        <v>1724</v>
      </c>
      <c r="E41" s="21">
        <f>SUM(E34:E40)</f>
        <v>10</v>
      </c>
      <c r="F41" s="21">
        <f>SUM(F34:F40)</f>
        <v>100</v>
      </c>
    </row>
    <row r="42" spans="1:12" ht="15" thickTop="1" thickBot="1" x14ac:dyDescent="0.3">
      <c r="A42" s="143" t="s">
        <v>1918</v>
      </c>
      <c r="B42" s="143"/>
      <c r="C42" s="143"/>
      <c r="D42" s="163" t="s">
        <v>1918</v>
      </c>
      <c r="E42" s="163"/>
      <c r="F42" s="163"/>
      <c r="G42" s="145" t="s">
        <v>1918</v>
      </c>
      <c r="H42" s="145"/>
      <c r="I42" s="145"/>
      <c r="J42" s="146" t="s">
        <v>1918</v>
      </c>
      <c r="K42" s="146"/>
      <c r="L42" s="146"/>
    </row>
    <row r="43" spans="1:12" ht="42" thickTop="1" thickBot="1" x14ac:dyDescent="0.3">
      <c r="A43" s="14" t="s">
        <v>1722</v>
      </c>
      <c r="B43" s="45" t="s">
        <v>1721</v>
      </c>
      <c r="C43" s="45" t="s">
        <v>1723</v>
      </c>
      <c r="D43" s="46" t="s">
        <v>1909</v>
      </c>
      <c r="E43" s="46" t="s">
        <v>1910</v>
      </c>
      <c r="F43" s="47" t="s">
        <v>1911</v>
      </c>
      <c r="G43" s="33" t="s">
        <v>1909</v>
      </c>
      <c r="H43" s="33" t="s">
        <v>1910</v>
      </c>
      <c r="I43" s="48" t="s">
        <v>1911</v>
      </c>
      <c r="J43" s="49" t="s">
        <v>1909</v>
      </c>
      <c r="K43" s="49" t="s">
        <v>1910</v>
      </c>
      <c r="L43" s="50" t="s">
        <v>1911</v>
      </c>
    </row>
    <row r="44" spans="1:12" ht="15" thickTop="1" thickBot="1" x14ac:dyDescent="0.3">
      <c r="A44" s="36" t="s">
        <v>34</v>
      </c>
      <c r="B44" s="21">
        <v>3</v>
      </c>
      <c r="C44" s="21">
        <f>B44/10*100</f>
        <v>30</v>
      </c>
      <c r="D44" s="31" t="s">
        <v>349</v>
      </c>
      <c r="E44" s="21">
        <v>2</v>
      </c>
      <c r="F44" s="21">
        <f>E44/10*100</f>
        <v>20</v>
      </c>
      <c r="G44" s="31" t="s">
        <v>1315</v>
      </c>
      <c r="H44" s="21">
        <v>1</v>
      </c>
      <c r="I44" s="21">
        <f>H44/10*100</f>
        <v>10</v>
      </c>
      <c r="J44" s="31" t="s">
        <v>1944</v>
      </c>
      <c r="K44" s="21">
        <v>3</v>
      </c>
      <c r="L44" s="21">
        <f>K44/10*100</f>
        <v>30</v>
      </c>
    </row>
    <row r="45" spans="1:12" ht="15" thickTop="1" thickBot="1" x14ac:dyDescent="0.3">
      <c r="A45" s="36" t="s">
        <v>648</v>
      </c>
      <c r="B45" s="21">
        <v>2</v>
      </c>
      <c r="C45" s="21">
        <f t="shared" ref="C45:C49" si="9">B45/10*100</f>
        <v>20</v>
      </c>
      <c r="D45" s="31" t="s">
        <v>616</v>
      </c>
      <c r="E45" s="21">
        <v>1</v>
      </c>
      <c r="F45" s="21">
        <f t="shared" ref="F45:F50" si="10">E45/10*100</f>
        <v>10</v>
      </c>
      <c r="G45" s="31" t="s">
        <v>1194</v>
      </c>
      <c r="H45" s="21">
        <v>1</v>
      </c>
      <c r="I45" s="21">
        <f t="shared" ref="I45:I48" si="11">H45/10*100</f>
        <v>10</v>
      </c>
      <c r="J45" s="31" t="s">
        <v>1962</v>
      </c>
      <c r="K45" s="21">
        <v>5</v>
      </c>
      <c r="L45" s="21">
        <f>K45/10*100</f>
        <v>50</v>
      </c>
    </row>
    <row r="46" spans="1:12" ht="15" thickTop="1" thickBot="1" x14ac:dyDescent="0.3">
      <c r="A46" s="36" t="s">
        <v>19</v>
      </c>
      <c r="B46" s="21">
        <v>2</v>
      </c>
      <c r="C46" s="21">
        <f t="shared" si="9"/>
        <v>20</v>
      </c>
      <c r="D46" s="31" t="s">
        <v>649</v>
      </c>
      <c r="E46" s="21">
        <v>2</v>
      </c>
      <c r="F46" s="21">
        <f t="shared" si="10"/>
        <v>20</v>
      </c>
      <c r="G46" s="31" t="s">
        <v>957</v>
      </c>
      <c r="H46" s="21">
        <v>1</v>
      </c>
      <c r="I46" s="21">
        <f t="shared" si="11"/>
        <v>10</v>
      </c>
      <c r="J46" s="31" t="s">
        <v>28</v>
      </c>
      <c r="K46" s="21">
        <v>2</v>
      </c>
      <c r="L46" s="21">
        <f>K46/10*100</f>
        <v>20</v>
      </c>
    </row>
    <row r="47" spans="1:12" ht="15" thickTop="1" thickBot="1" x14ac:dyDescent="0.3">
      <c r="A47" s="52" t="s">
        <v>418</v>
      </c>
      <c r="B47" s="21">
        <v>1</v>
      </c>
      <c r="C47" s="21">
        <f t="shared" si="9"/>
        <v>10</v>
      </c>
      <c r="D47" s="31" t="s">
        <v>432</v>
      </c>
      <c r="E47" s="21">
        <v>2</v>
      </c>
      <c r="F47" s="21">
        <f t="shared" si="10"/>
        <v>20</v>
      </c>
      <c r="G47" s="31" t="s">
        <v>21</v>
      </c>
      <c r="H47" s="21">
        <v>5</v>
      </c>
      <c r="I47" s="21">
        <f t="shared" si="11"/>
        <v>50</v>
      </c>
    </row>
    <row r="48" spans="1:12" ht="15" thickTop="1" thickBot="1" x14ac:dyDescent="0.3">
      <c r="A48" s="52" t="s">
        <v>2005</v>
      </c>
      <c r="B48" s="21">
        <v>1</v>
      </c>
      <c r="C48" s="21">
        <f t="shared" si="9"/>
        <v>10</v>
      </c>
      <c r="D48" s="31" t="s">
        <v>419</v>
      </c>
      <c r="E48" s="21">
        <v>1</v>
      </c>
      <c r="F48" s="21">
        <f t="shared" si="10"/>
        <v>10</v>
      </c>
      <c r="G48" s="31" t="s">
        <v>27</v>
      </c>
      <c r="H48" s="21">
        <v>2</v>
      </c>
      <c r="I48" s="21">
        <f t="shared" si="11"/>
        <v>20</v>
      </c>
    </row>
    <row r="49" spans="1:12" ht="15" thickTop="1" thickBot="1" x14ac:dyDescent="0.3">
      <c r="A49" s="53" t="s">
        <v>55</v>
      </c>
      <c r="B49" s="21">
        <v>1</v>
      </c>
      <c r="C49" s="21">
        <f t="shared" si="9"/>
        <v>10</v>
      </c>
      <c r="D49" s="31" t="s">
        <v>191</v>
      </c>
      <c r="E49" s="21">
        <v>1</v>
      </c>
      <c r="F49" s="21">
        <f t="shared" si="10"/>
        <v>10</v>
      </c>
      <c r="G49" s="21"/>
      <c r="H49" s="21"/>
      <c r="I49" s="21"/>
    </row>
    <row r="50" spans="1:12" ht="15" thickTop="1" thickBot="1" x14ac:dyDescent="0.3">
      <c r="A50" s="168" t="s">
        <v>1724</v>
      </c>
      <c r="B50" s="165">
        <f>SUM(B44:B49)</f>
        <v>10</v>
      </c>
      <c r="C50" s="165">
        <f>SUM(C44:C49)</f>
        <v>100</v>
      </c>
      <c r="D50" s="31" t="s">
        <v>220</v>
      </c>
      <c r="E50" s="21">
        <v>1</v>
      </c>
      <c r="F50" s="21">
        <f t="shared" si="10"/>
        <v>10</v>
      </c>
      <c r="G50" s="167" t="s">
        <v>1724</v>
      </c>
      <c r="H50" s="165">
        <f>SUM(H44:H49)</f>
        <v>10</v>
      </c>
      <c r="I50" s="165">
        <f>SUM(I44:I49)</f>
        <v>100</v>
      </c>
      <c r="J50" s="167" t="s">
        <v>1724</v>
      </c>
      <c r="K50" s="165">
        <f>SUM(K44:K49)</f>
        <v>10</v>
      </c>
      <c r="L50" s="165">
        <f>SUM(L44:L49)</f>
        <v>100</v>
      </c>
    </row>
    <row r="51" spans="1:12" ht="15" thickTop="1" thickBot="1" x14ac:dyDescent="0.3">
      <c r="A51" s="169"/>
      <c r="B51" s="165"/>
      <c r="C51" s="165"/>
      <c r="D51" s="31" t="s">
        <v>1724</v>
      </c>
      <c r="E51" s="21">
        <f>SUM(E44:E50)</f>
        <v>10</v>
      </c>
      <c r="F51" s="21">
        <f>SUM(F44:F50)</f>
        <v>100</v>
      </c>
      <c r="G51" s="167"/>
      <c r="H51" s="165"/>
      <c r="I51" s="165"/>
      <c r="J51" s="167"/>
      <c r="K51" s="165"/>
      <c r="L51" s="165"/>
    </row>
    <row r="52" spans="1:12" ht="15" thickTop="1" thickBot="1" x14ac:dyDescent="0.3">
      <c r="A52" s="143" t="s">
        <v>1919</v>
      </c>
      <c r="B52" s="166"/>
      <c r="C52" s="166"/>
      <c r="D52" s="163" t="s">
        <v>1919</v>
      </c>
      <c r="E52" s="163"/>
      <c r="F52" s="163"/>
      <c r="G52" s="164" t="s">
        <v>1919</v>
      </c>
      <c r="H52" s="164"/>
      <c r="I52" s="164"/>
      <c r="J52" s="147" t="s">
        <v>720</v>
      </c>
      <c r="K52" s="147"/>
      <c r="L52" s="147"/>
    </row>
    <row r="53" spans="1:12" ht="42" thickTop="1" thickBot="1" x14ac:dyDescent="0.3">
      <c r="A53" s="14" t="s">
        <v>1722</v>
      </c>
      <c r="B53" s="45" t="s">
        <v>1721</v>
      </c>
      <c r="C53" s="45" t="s">
        <v>1723</v>
      </c>
      <c r="D53" s="46" t="s">
        <v>1909</v>
      </c>
      <c r="E53" s="46" t="s">
        <v>1910</v>
      </c>
      <c r="F53" s="47" t="s">
        <v>1911</v>
      </c>
      <c r="G53" s="33" t="s">
        <v>1909</v>
      </c>
      <c r="H53" s="33" t="s">
        <v>1910</v>
      </c>
      <c r="I53" s="48" t="s">
        <v>1911</v>
      </c>
      <c r="J53" s="49" t="s">
        <v>1909</v>
      </c>
      <c r="K53" s="49" t="s">
        <v>1910</v>
      </c>
      <c r="L53" s="50" t="s">
        <v>1911</v>
      </c>
    </row>
    <row r="54" spans="1:12" ht="15" thickTop="1" thickBot="1" x14ac:dyDescent="0.3">
      <c r="A54" s="36" t="s">
        <v>354</v>
      </c>
      <c r="B54" s="21">
        <v>1</v>
      </c>
      <c r="C54" s="21">
        <f>B54/13*100</f>
        <v>7.6923076923076925</v>
      </c>
      <c r="D54" s="31" t="s">
        <v>2009</v>
      </c>
      <c r="E54" s="21">
        <v>1</v>
      </c>
      <c r="F54" s="21">
        <f>E54/13*100</f>
        <v>7.6923076923076925</v>
      </c>
      <c r="G54" s="31" t="s">
        <v>1315</v>
      </c>
      <c r="H54" s="21">
        <v>1</v>
      </c>
      <c r="I54" s="21">
        <f>H54/13*100</f>
        <v>7.6923076923076925</v>
      </c>
      <c r="J54" s="31" t="s">
        <v>1944</v>
      </c>
      <c r="K54" s="21">
        <v>6</v>
      </c>
      <c r="L54" s="21">
        <f>K54/13*100</f>
        <v>46.153846153846153</v>
      </c>
    </row>
    <row r="55" spans="1:12" ht="15" thickTop="1" thickBot="1" x14ac:dyDescent="0.3">
      <c r="A55" s="36" t="s">
        <v>34</v>
      </c>
      <c r="B55" s="21">
        <v>4</v>
      </c>
      <c r="C55" s="21">
        <f t="shared" ref="C55:C58" si="12">B55/13*100</f>
        <v>30.76923076923077</v>
      </c>
      <c r="D55" s="31" t="s">
        <v>745</v>
      </c>
      <c r="E55" s="21">
        <v>2</v>
      </c>
      <c r="F55" s="21">
        <f t="shared" ref="F55:F60" si="13">E55/13*100</f>
        <v>15.384615384615385</v>
      </c>
      <c r="G55" s="31" t="s">
        <v>957</v>
      </c>
      <c r="H55" s="21">
        <v>1</v>
      </c>
      <c r="I55" s="21">
        <f t="shared" ref="I55:I60" si="14">H55/13*100</f>
        <v>7.6923076923076925</v>
      </c>
      <c r="J55" s="31" t="s">
        <v>1962</v>
      </c>
      <c r="K55" s="21">
        <v>7</v>
      </c>
      <c r="L55" s="21">
        <f t="shared" ref="L55:L60" si="15">K55/13*100</f>
        <v>53.846153846153847</v>
      </c>
    </row>
    <row r="56" spans="1:12" ht="15" thickTop="1" thickBot="1" x14ac:dyDescent="0.3">
      <c r="A56" s="36" t="s">
        <v>55</v>
      </c>
      <c r="B56" s="21">
        <v>1</v>
      </c>
      <c r="C56" s="21">
        <f t="shared" si="12"/>
        <v>7.6923076923076925</v>
      </c>
      <c r="D56" s="31" t="s">
        <v>349</v>
      </c>
      <c r="E56" s="21">
        <v>1</v>
      </c>
      <c r="F56" s="21">
        <f t="shared" si="13"/>
        <v>7.6923076923076925</v>
      </c>
      <c r="G56" s="31" t="s">
        <v>1635</v>
      </c>
      <c r="H56" s="21">
        <v>2</v>
      </c>
      <c r="I56" s="21">
        <f t="shared" si="14"/>
        <v>15.384615384615385</v>
      </c>
      <c r="L56" s="12">
        <f t="shared" si="15"/>
        <v>0</v>
      </c>
    </row>
    <row r="57" spans="1:12" ht="15" thickTop="1" thickBot="1" x14ac:dyDescent="0.3">
      <c r="A57" s="36" t="s">
        <v>418</v>
      </c>
      <c r="B57" s="21">
        <v>3</v>
      </c>
      <c r="C57" s="21">
        <f t="shared" si="12"/>
        <v>23.076923076923077</v>
      </c>
      <c r="D57" s="31" t="s">
        <v>616</v>
      </c>
      <c r="E57" s="21">
        <v>1</v>
      </c>
      <c r="F57" s="21">
        <f t="shared" si="13"/>
        <v>7.6923076923076925</v>
      </c>
      <c r="G57" s="31" t="s">
        <v>27</v>
      </c>
      <c r="H57" s="21">
        <v>1</v>
      </c>
      <c r="I57" s="21">
        <f t="shared" si="14"/>
        <v>7.6923076923076925</v>
      </c>
      <c r="L57" s="12">
        <f t="shared" si="15"/>
        <v>0</v>
      </c>
    </row>
    <row r="58" spans="1:12" ht="15" thickTop="1" thickBot="1" x14ac:dyDescent="0.3">
      <c r="A58" s="36" t="s">
        <v>19</v>
      </c>
      <c r="B58" s="21">
        <v>4</v>
      </c>
      <c r="C58" s="21">
        <f t="shared" si="12"/>
        <v>30.76923076923077</v>
      </c>
      <c r="D58" s="31" t="s">
        <v>691</v>
      </c>
      <c r="E58" s="21">
        <v>1</v>
      </c>
      <c r="F58" s="21">
        <f t="shared" si="13"/>
        <v>7.6923076923076925</v>
      </c>
      <c r="G58" s="31" t="s">
        <v>211</v>
      </c>
      <c r="H58" s="21">
        <v>1</v>
      </c>
      <c r="I58" s="21">
        <f t="shared" si="14"/>
        <v>7.6923076923076925</v>
      </c>
      <c r="L58" s="12">
        <f t="shared" si="15"/>
        <v>0</v>
      </c>
    </row>
    <row r="59" spans="1:12" ht="15" thickTop="1" thickBot="1" x14ac:dyDescent="0.3">
      <c r="A59" s="54" t="s">
        <v>1724</v>
      </c>
      <c r="B59" s="21">
        <f>SUM(B54:B58)</f>
        <v>13</v>
      </c>
      <c r="C59" s="21">
        <f>SUM(C54:C58)</f>
        <v>100</v>
      </c>
      <c r="D59" s="31" t="s">
        <v>419</v>
      </c>
      <c r="E59" s="21">
        <v>3</v>
      </c>
      <c r="F59" s="21">
        <f t="shared" si="13"/>
        <v>23.076923076923077</v>
      </c>
      <c r="G59" s="31" t="s">
        <v>21</v>
      </c>
      <c r="H59" s="21">
        <v>5</v>
      </c>
      <c r="I59" s="21">
        <f t="shared" si="14"/>
        <v>38.461538461538467</v>
      </c>
      <c r="L59" s="12">
        <f t="shared" si="15"/>
        <v>0</v>
      </c>
    </row>
    <row r="60" spans="1:12" ht="15" thickTop="1" thickBot="1" x14ac:dyDescent="0.3">
      <c r="D60" s="31" t="s">
        <v>432</v>
      </c>
      <c r="E60" s="21">
        <v>4</v>
      </c>
      <c r="F60" s="21">
        <f t="shared" si="13"/>
        <v>30.76923076923077</v>
      </c>
      <c r="G60" s="31" t="s">
        <v>857</v>
      </c>
      <c r="H60" s="21">
        <v>2</v>
      </c>
      <c r="I60" s="21">
        <f t="shared" si="14"/>
        <v>15.384615384615385</v>
      </c>
      <c r="L60" s="12">
        <f t="shared" si="15"/>
        <v>0</v>
      </c>
    </row>
    <row r="61" spans="1:12" ht="15" thickTop="1" thickBot="1" x14ac:dyDescent="0.3">
      <c r="D61" s="31" t="s">
        <v>1724</v>
      </c>
      <c r="E61" s="21">
        <f>SUM(E54:E60)</f>
        <v>13</v>
      </c>
      <c r="F61" s="21">
        <f>SUM(F54:F60)</f>
        <v>100</v>
      </c>
      <c r="G61" s="31" t="s">
        <v>1724</v>
      </c>
      <c r="H61" s="21">
        <f>SUM(H54:H60)</f>
        <v>13</v>
      </c>
      <c r="I61" s="21">
        <f>SUM(I54:I60)</f>
        <v>100</v>
      </c>
      <c r="J61" s="21" t="s">
        <v>1724</v>
      </c>
      <c r="K61" s="21">
        <f>SUM(K54:K60)</f>
        <v>13</v>
      </c>
      <c r="L61" s="21">
        <f>SUM(L54:L60)</f>
        <v>100</v>
      </c>
    </row>
    <row r="62" spans="1:12" ht="15" thickTop="1" thickBot="1" x14ac:dyDescent="0.3">
      <c r="A62" s="143" t="s">
        <v>1920</v>
      </c>
      <c r="B62" s="143"/>
      <c r="C62" s="143"/>
      <c r="D62" s="163" t="s">
        <v>1920</v>
      </c>
      <c r="E62" s="163"/>
      <c r="F62" s="163"/>
      <c r="G62" s="164" t="s">
        <v>1920</v>
      </c>
      <c r="H62" s="164"/>
      <c r="I62" s="164"/>
      <c r="J62" s="147" t="s">
        <v>775</v>
      </c>
      <c r="K62" s="147"/>
      <c r="L62" s="147"/>
    </row>
    <row r="63" spans="1:12" ht="42" thickTop="1" thickBot="1" x14ac:dyDescent="0.3">
      <c r="A63" s="14" t="s">
        <v>1722</v>
      </c>
      <c r="B63" s="45" t="s">
        <v>1721</v>
      </c>
      <c r="C63" s="45" t="s">
        <v>1723</v>
      </c>
      <c r="D63" s="46" t="s">
        <v>1909</v>
      </c>
      <c r="E63" s="46" t="s">
        <v>1910</v>
      </c>
      <c r="F63" s="47" t="s">
        <v>1911</v>
      </c>
      <c r="G63" s="33" t="s">
        <v>1909</v>
      </c>
      <c r="H63" s="33" t="s">
        <v>1910</v>
      </c>
      <c r="I63" s="48" t="s">
        <v>1911</v>
      </c>
      <c r="J63" s="49" t="s">
        <v>1909</v>
      </c>
      <c r="K63" s="49" t="s">
        <v>1910</v>
      </c>
      <c r="L63" s="50" t="s">
        <v>1911</v>
      </c>
    </row>
    <row r="64" spans="1:12" ht="15" thickTop="1" thickBot="1" x14ac:dyDescent="0.3">
      <c r="A64" s="36" t="s">
        <v>19</v>
      </c>
      <c r="B64" s="21">
        <v>3</v>
      </c>
      <c r="C64" s="21">
        <f>B64/15*100</f>
        <v>20</v>
      </c>
      <c r="D64" s="31" t="s">
        <v>2039</v>
      </c>
      <c r="E64" s="21">
        <v>1</v>
      </c>
      <c r="F64" s="21">
        <f>E64/15*100</f>
        <v>6.666666666666667</v>
      </c>
      <c r="G64" s="31" t="s">
        <v>2040</v>
      </c>
      <c r="H64" s="21">
        <v>3</v>
      </c>
      <c r="I64" s="21">
        <f>H64/15*100</f>
        <v>20</v>
      </c>
      <c r="J64" s="31" t="s">
        <v>1944</v>
      </c>
      <c r="K64" s="21">
        <v>9</v>
      </c>
      <c r="L64" s="21">
        <f>K64/15*100</f>
        <v>60</v>
      </c>
    </row>
    <row r="65" spans="1:12" ht="15" thickTop="1" thickBot="1" x14ac:dyDescent="0.3">
      <c r="A65" s="36" t="s">
        <v>34</v>
      </c>
      <c r="B65" s="21">
        <v>4</v>
      </c>
      <c r="C65" s="21">
        <f t="shared" ref="C65:C69" si="16">B65/15*100</f>
        <v>26.666666666666668</v>
      </c>
      <c r="D65" s="31" t="s">
        <v>831</v>
      </c>
      <c r="E65" s="21">
        <v>1</v>
      </c>
      <c r="F65" s="21">
        <f t="shared" ref="F65:F74" si="17">E65/15*100</f>
        <v>6.666666666666667</v>
      </c>
      <c r="G65" s="31" t="s">
        <v>1635</v>
      </c>
      <c r="H65" s="21">
        <v>2</v>
      </c>
      <c r="I65" s="21">
        <f t="shared" ref="I65:I70" si="18">H65/15*100</f>
        <v>13.333333333333334</v>
      </c>
      <c r="J65" s="31" t="s">
        <v>1962</v>
      </c>
      <c r="K65" s="21">
        <v>5</v>
      </c>
      <c r="L65" s="21">
        <f t="shared" ref="L65:L66" si="19">K65/15*100</f>
        <v>33.333333333333329</v>
      </c>
    </row>
    <row r="66" spans="1:12" ht="15" thickTop="1" thickBot="1" x14ac:dyDescent="0.3">
      <c r="A66" s="36" t="s">
        <v>418</v>
      </c>
      <c r="B66" s="21">
        <v>4</v>
      </c>
      <c r="C66" s="21">
        <f t="shared" si="16"/>
        <v>26.666666666666668</v>
      </c>
      <c r="D66" s="31" t="s">
        <v>783</v>
      </c>
      <c r="E66" s="21">
        <v>1</v>
      </c>
      <c r="F66" s="21">
        <f t="shared" si="17"/>
        <v>6.666666666666667</v>
      </c>
      <c r="G66" s="31" t="s">
        <v>1967</v>
      </c>
      <c r="H66" s="21">
        <v>1</v>
      </c>
      <c r="I66" s="21">
        <f t="shared" si="18"/>
        <v>6.666666666666667</v>
      </c>
      <c r="J66" s="31" t="s">
        <v>2065</v>
      </c>
      <c r="K66" s="21">
        <v>1</v>
      </c>
      <c r="L66" s="21">
        <f t="shared" si="19"/>
        <v>6.666666666666667</v>
      </c>
    </row>
    <row r="67" spans="1:12" ht="15" thickTop="1" thickBot="1" x14ac:dyDescent="0.3">
      <c r="A67" s="36" t="s">
        <v>85</v>
      </c>
      <c r="B67" s="21">
        <v>2</v>
      </c>
      <c r="C67" s="21">
        <f t="shared" si="16"/>
        <v>13.333333333333334</v>
      </c>
      <c r="D67" s="31" t="s">
        <v>793</v>
      </c>
      <c r="E67" s="21">
        <v>1</v>
      </c>
      <c r="F67" s="21">
        <f t="shared" si="17"/>
        <v>6.666666666666667</v>
      </c>
      <c r="G67" s="31" t="s">
        <v>27</v>
      </c>
      <c r="H67" s="21">
        <v>1</v>
      </c>
      <c r="I67" s="21">
        <f t="shared" si="18"/>
        <v>6.666666666666667</v>
      </c>
      <c r="J67" s="31" t="s">
        <v>1724</v>
      </c>
      <c r="K67" s="21">
        <f>SUM(K64:K66)</f>
        <v>15</v>
      </c>
      <c r="L67" s="21">
        <f>SUM(L64:L66)</f>
        <v>100</v>
      </c>
    </row>
    <row r="68" spans="1:12" ht="15" thickTop="1" thickBot="1" x14ac:dyDescent="0.3">
      <c r="A68" s="36" t="s">
        <v>354</v>
      </c>
      <c r="B68" s="21">
        <v>1</v>
      </c>
      <c r="C68" s="21">
        <f t="shared" si="16"/>
        <v>6.666666666666667</v>
      </c>
      <c r="D68" s="31" t="s">
        <v>826</v>
      </c>
      <c r="E68" s="21">
        <v>1</v>
      </c>
      <c r="F68" s="21">
        <f t="shared" si="17"/>
        <v>6.666666666666667</v>
      </c>
      <c r="G68" s="31" t="s">
        <v>984</v>
      </c>
      <c r="H68" s="21">
        <v>2</v>
      </c>
      <c r="I68" s="21">
        <f t="shared" si="18"/>
        <v>13.333333333333334</v>
      </c>
    </row>
    <row r="69" spans="1:12" ht="15" thickTop="1" thickBot="1" x14ac:dyDescent="0.3">
      <c r="A69" s="53" t="s">
        <v>648</v>
      </c>
      <c r="B69" s="21">
        <v>1</v>
      </c>
      <c r="C69" s="21">
        <f t="shared" si="16"/>
        <v>6.666666666666667</v>
      </c>
      <c r="D69" s="31" t="s">
        <v>349</v>
      </c>
      <c r="E69" s="21">
        <v>1</v>
      </c>
      <c r="F69" s="21">
        <f t="shared" si="17"/>
        <v>6.666666666666667</v>
      </c>
      <c r="G69" s="31" t="s">
        <v>21</v>
      </c>
      <c r="H69" s="21">
        <v>5</v>
      </c>
      <c r="I69" s="21">
        <f t="shared" si="18"/>
        <v>33.333333333333329</v>
      </c>
    </row>
    <row r="70" spans="1:12" ht="15" thickTop="1" thickBot="1" x14ac:dyDescent="0.3">
      <c r="A70" s="54" t="s">
        <v>1724</v>
      </c>
      <c r="B70" s="21">
        <f>SUM(B64:B69)</f>
        <v>15</v>
      </c>
      <c r="C70" s="21">
        <f>SUM(C64:C69)</f>
        <v>100.00000000000001</v>
      </c>
      <c r="D70" s="31" t="s">
        <v>2053</v>
      </c>
      <c r="E70" s="21">
        <v>1</v>
      </c>
      <c r="F70" s="21">
        <f t="shared" si="17"/>
        <v>6.666666666666667</v>
      </c>
      <c r="G70" s="31" t="s">
        <v>373</v>
      </c>
      <c r="H70" s="21">
        <v>1</v>
      </c>
      <c r="I70" s="21">
        <f t="shared" si="18"/>
        <v>6.666666666666667</v>
      </c>
    </row>
    <row r="71" spans="1:12" ht="15" thickTop="1" thickBot="1" x14ac:dyDescent="0.3">
      <c r="D71" s="31" t="s">
        <v>419</v>
      </c>
      <c r="E71" s="21">
        <v>4</v>
      </c>
      <c r="F71" s="21">
        <f t="shared" si="17"/>
        <v>26.666666666666668</v>
      </c>
      <c r="G71" s="31" t="s">
        <v>1724</v>
      </c>
      <c r="H71" s="21">
        <f>SUM(H64:H70)</f>
        <v>15</v>
      </c>
      <c r="I71" s="21">
        <f>SUM(I64:I70)</f>
        <v>100</v>
      </c>
    </row>
    <row r="72" spans="1:12" ht="15" thickTop="1" thickBot="1" x14ac:dyDescent="0.3">
      <c r="D72" s="31" t="s">
        <v>425</v>
      </c>
      <c r="E72" s="21">
        <v>2</v>
      </c>
      <c r="F72" s="21">
        <f t="shared" si="17"/>
        <v>13.333333333333334</v>
      </c>
    </row>
    <row r="73" spans="1:12" ht="15" thickTop="1" thickBot="1" x14ac:dyDescent="0.3">
      <c r="D73" s="31" t="s">
        <v>2072</v>
      </c>
      <c r="E73" s="21">
        <v>1</v>
      </c>
      <c r="F73" s="21">
        <f t="shared" si="17"/>
        <v>6.666666666666667</v>
      </c>
    </row>
    <row r="74" spans="1:12" ht="15" thickTop="1" thickBot="1" x14ac:dyDescent="0.3">
      <c r="D74" s="31" t="s">
        <v>649</v>
      </c>
      <c r="E74" s="21">
        <v>1</v>
      </c>
      <c r="F74" s="21">
        <f t="shared" si="17"/>
        <v>6.666666666666667</v>
      </c>
    </row>
    <row r="75" spans="1:12" ht="15" thickTop="1" thickBot="1" x14ac:dyDescent="0.3">
      <c r="D75" s="31" t="s">
        <v>1724</v>
      </c>
      <c r="E75" s="21">
        <f>SUM(E64:E74)</f>
        <v>15</v>
      </c>
      <c r="F75" s="21">
        <f>SUM(F64:F74)</f>
        <v>100</v>
      </c>
    </row>
    <row r="76" spans="1:12" ht="15" thickTop="1" thickBot="1" x14ac:dyDescent="0.3">
      <c r="A76" s="143" t="s">
        <v>1921</v>
      </c>
      <c r="B76" s="143"/>
      <c r="C76" s="143"/>
      <c r="D76" s="163" t="s">
        <v>1921</v>
      </c>
      <c r="E76" s="163"/>
      <c r="F76" s="163"/>
      <c r="G76" s="145" t="s">
        <v>1921</v>
      </c>
      <c r="H76" s="145"/>
      <c r="I76" s="145"/>
      <c r="J76" s="146" t="s">
        <v>953</v>
      </c>
      <c r="K76" s="146"/>
      <c r="L76" s="146"/>
    </row>
    <row r="77" spans="1:12" ht="42" thickTop="1" thickBot="1" x14ac:dyDescent="0.3">
      <c r="A77" s="14" t="s">
        <v>1722</v>
      </c>
      <c r="B77" s="45" t="s">
        <v>1721</v>
      </c>
      <c r="C77" s="45" t="s">
        <v>1723</v>
      </c>
      <c r="D77" s="46" t="s">
        <v>1909</v>
      </c>
      <c r="E77" s="46" t="s">
        <v>1910</v>
      </c>
      <c r="F77" s="47" t="s">
        <v>1911</v>
      </c>
      <c r="G77" s="33" t="s">
        <v>1909</v>
      </c>
      <c r="H77" s="33" t="s">
        <v>1910</v>
      </c>
      <c r="I77" s="48" t="s">
        <v>1911</v>
      </c>
      <c r="J77" s="49" t="s">
        <v>1909</v>
      </c>
      <c r="K77" s="49" t="s">
        <v>1910</v>
      </c>
      <c r="L77" s="50" t="s">
        <v>1911</v>
      </c>
    </row>
    <row r="78" spans="1:12" ht="15" thickTop="1" thickBot="1" x14ac:dyDescent="0.3">
      <c r="A78" s="36" t="s">
        <v>85</v>
      </c>
      <c r="B78" s="21">
        <v>2</v>
      </c>
      <c r="C78" s="21">
        <f>B78/11*100</f>
        <v>18.181818181818183</v>
      </c>
      <c r="D78" s="31" t="s">
        <v>425</v>
      </c>
      <c r="E78" s="21">
        <v>2</v>
      </c>
      <c r="F78" s="21">
        <f>E78/11*100</f>
        <v>18.181818181818183</v>
      </c>
      <c r="G78" s="31" t="s">
        <v>984</v>
      </c>
      <c r="H78" s="21">
        <v>1</v>
      </c>
      <c r="I78" s="21">
        <f>H78/11*100</f>
        <v>9.0909090909090917</v>
      </c>
      <c r="J78" s="31" t="s">
        <v>2065</v>
      </c>
      <c r="K78" s="21">
        <v>1</v>
      </c>
      <c r="L78" s="21">
        <f>K78/11*100</f>
        <v>9.0909090909090917</v>
      </c>
    </row>
    <row r="79" spans="1:12" ht="15" thickTop="1" thickBot="1" x14ac:dyDescent="0.3">
      <c r="A79" s="36" t="s">
        <v>49</v>
      </c>
      <c r="B79" s="21">
        <v>4</v>
      </c>
      <c r="C79" s="21">
        <f t="shared" ref="C79:C81" si="20">B79/11*100</f>
        <v>36.363636363636367</v>
      </c>
      <c r="D79" s="31" t="s">
        <v>385</v>
      </c>
      <c r="E79" s="21">
        <v>4</v>
      </c>
      <c r="F79" s="21">
        <f t="shared" ref="F79:F81" si="21">E79/11*100</f>
        <v>36.363636363636367</v>
      </c>
      <c r="G79" s="31" t="s">
        <v>373</v>
      </c>
      <c r="H79" s="21">
        <v>2</v>
      </c>
      <c r="I79" s="21">
        <f t="shared" ref="I79:I81" si="22">H79/11*100</f>
        <v>18.181818181818183</v>
      </c>
      <c r="J79" s="31" t="s">
        <v>1944</v>
      </c>
      <c r="K79" s="21">
        <v>4</v>
      </c>
      <c r="L79" s="21">
        <f t="shared" ref="L79:L80" si="23">K79/11*100</f>
        <v>36.363636363636367</v>
      </c>
    </row>
    <row r="80" spans="1:12" ht="15" thickTop="1" thickBot="1" x14ac:dyDescent="0.3">
      <c r="A80" s="36" t="s">
        <v>34</v>
      </c>
      <c r="B80" s="21">
        <v>3</v>
      </c>
      <c r="C80" s="21">
        <f t="shared" si="20"/>
        <v>27.27272727272727</v>
      </c>
      <c r="D80" s="31" t="s">
        <v>826</v>
      </c>
      <c r="E80" s="21">
        <v>3</v>
      </c>
      <c r="F80" s="21">
        <f t="shared" si="21"/>
        <v>27.27272727272727</v>
      </c>
      <c r="G80" s="31" t="s">
        <v>21</v>
      </c>
      <c r="H80" s="21">
        <v>6</v>
      </c>
      <c r="I80" s="21">
        <f t="shared" si="22"/>
        <v>54.54545454545454</v>
      </c>
      <c r="J80" s="31" t="s">
        <v>1962</v>
      </c>
      <c r="K80" s="21">
        <v>6</v>
      </c>
      <c r="L80" s="21">
        <f t="shared" si="23"/>
        <v>54.54545454545454</v>
      </c>
    </row>
    <row r="81" spans="1:12" ht="15" thickTop="1" thickBot="1" x14ac:dyDescent="0.3">
      <c r="A81" s="36" t="s">
        <v>418</v>
      </c>
      <c r="B81" s="21">
        <v>2</v>
      </c>
      <c r="C81" s="21">
        <f t="shared" si="20"/>
        <v>18.181818181818183</v>
      </c>
      <c r="D81" s="31" t="s">
        <v>419</v>
      </c>
      <c r="E81" s="21">
        <v>2</v>
      </c>
      <c r="F81" s="21">
        <f t="shared" si="21"/>
        <v>18.181818181818183</v>
      </c>
      <c r="G81" s="31" t="s">
        <v>794</v>
      </c>
      <c r="H81" s="21">
        <v>2</v>
      </c>
      <c r="I81" s="21">
        <f t="shared" si="22"/>
        <v>18.181818181818183</v>
      </c>
      <c r="J81" s="165" t="s">
        <v>1724</v>
      </c>
      <c r="K81" s="165">
        <f>SUM(K78:K80)</f>
        <v>11</v>
      </c>
      <c r="L81" s="165">
        <f>SUM(L78:L80)</f>
        <v>100</v>
      </c>
    </row>
    <row r="82" spans="1:12" ht="15" thickTop="1" thickBot="1" x14ac:dyDescent="0.3">
      <c r="A82" s="37" t="s">
        <v>1724</v>
      </c>
      <c r="B82" s="21">
        <f>SUM(B78:B81)</f>
        <v>11</v>
      </c>
      <c r="C82" s="21">
        <f>SUM(C78:C81)</f>
        <v>100</v>
      </c>
      <c r="D82" s="31" t="s">
        <v>1724</v>
      </c>
      <c r="E82" s="21">
        <f>SUM(E78:E81)</f>
        <v>11</v>
      </c>
      <c r="F82" s="21">
        <f>SUM(F78:F81)</f>
        <v>100</v>
      </c>
      <c r="G82" s="31" t="s">
        <v>1724</v>
      </c>
      <c r="H82" s="21">
        <f>SUM(H78:H81)</f>
        <v>11</v>
      </c>
      <c r="I82" s="21">
        <f>SUM(I78:I81)</f>
        <v>100</v>
      </c>
      <c r="J82" s="165"/>
      <c r="K82" s="165"/>
      <c r="L82" s="165"/>
    </row>
    <row r="83" spans="1:12" ht="15" thickTop="1" thickBot="1" x14ac:dyDescent="0.3">
      <c r="A83" s="143" t="s">
        <v>1922</v>
      </c>
      <c r="B83" s="166"/>
      <c r="C83" s="166"/>
      <c r="D83" s="163" t="s">
        <v>1922</v>
      </c>
      <c r="E83" s="163"/>
      <c r="F83" s="163"/>
      <c r="G83" s="164" t="s">
        <v>1922</v>
      </c>
      <c r="H83" s="164"/>
      <c r="I83" s="164"/>
      <c r="J83" s="147" t="s">
        <v>1134</v>
      </c>
      <c r="K83" s="147"/>
      <c r="L83" s="147"/>
    </row>
    <row r="84" spans="1:12" ht="42" thickTop="1" thickBot="1" x14ac:dyDescent="0.3">
      <c r="A84" s="14" t="s">
        <v>1722</v>
      </c>
      <c r="B84" s="45" t="s">
        <v>1721</v>
      </c>
      <c r="C84" s="45" t="s">
        <v>1723</v>
      </c>
      <c r="D84" s="46" t="s">
        <v>1909</v>
      </c>
      <c r="E84" s="46" t="s">
        <v>1910</v>
      </c>
      <c r="F84" s="47" t="s">
        <v>1911</v>
      </c>
      <c r="G84" s="33" t="s">
        <v>1909</v>
      </c>
      <c r="H84" s="33" t="s">
        <v>1910</v>
      </c>
      <c r="I84" s="48" t="s">
        <v>1911</v>
      </c>
      <c r="J84" s="49" t="s">
        <v>1909</v>
      </c>
      <c r="K84" s="49" t="s">
        <v>1910</v>
      </c>
      <c r="L84" s="50" t="s">
        <v>1911</v>
      </c>
    </row>
    <row r="85" spans="1:12" ht="15" thickTop="1" thickBot="1" x14ac:dyDescent="0.3">
      <c r="A85" s="36" t="s">
        <v>34</v>
      </c>
      <c r="B85" s="21">
        <v>3</v>
      </c>
      <c r="C85" s="21">
        <f>B85/9*100</f>
        <v>33.333333333333329</v>
      </c>
      <c r="D85" s="31" t="s">
        <v>826</v>
      </c>
      <c r="E85" s="21">
        <v>2</v>
      </c>
      <c r="F85" s="21">
        <f>E85/9*100</f>
        <v>22.222222222222221</v>
      </c>
      <c r="G85" s="31" t="s">
        <v>617</v>
      </c>
      <c r="H85" s="21">
        <v>3</v>
      </c>
      <c r="I85" s="21">
        <f>H85/9*100</f>
        <v>33.333333333333329</v>
      </c>
      <c r="J85" s="31" t="s">
        <v>1944</v>
      </c>
      <c r="K85" s="21">
        <v>6</v>
      </c>
      <c r="L85" s="21">
        <f>K85/9*100</f>
        <v>66.666666666666657</v>
      </c>
    </row>
    <row r="86" spans="1:12" ht="15" thickTop="1" thickBot="1" x14ac:dyDescent="0.3">
      <c r="A86" s="36" t="s">
        <v>19</v>
      </c>
      <c r="B86" s="21">
        <v>2</v>
      </c>
      <c r="C86" s="21">
        <f t="shared" ref="C86:C88" si="24">B86/9*100</f>
        <v>22.222222222222221</v>
      </c>
      <c r="D86" s="31" t="s">
        <v>2106</v>
      </c>
      <c r="E86" s="21">
        <v>1</v>
      </c>
      <c r="F86" s="21">
        <f t="shared" ref="F86:F91" si="25">E86/9*100</f>
        <v>11.111111111111111</v>
      </c>
      <c r="G86" s="31" t="s">
        <v>373</v>
      </c>
      <c r="H86" s="21">
        <v>1</v>
      </c>
      <c r="I86" s="21">
        <f t="shared" ref="I86:I91" si="26">H86/9*100</f>
        <v>11.111111111111111</v>
      </c>
      <c r="J86" s="31" t="s">
        <v>1962</v>
      </c>
      <c r="K86" s="21">
        <v>2</v>
      </c>
      <c r="L86" s="21">
        <f t="shared" ref="L86:L87" si="27">K86/9*100</f>
        <v>22.222222222222221</v>
      </c>
    </row>
    <row r="87" spans="1:12" ht="15" thickTop="1" thickBot="1" x14ac:dyDescent="0.3">
      <c r="A87" s="36" t="s">
        <v>354</v>
      </c>
      <c r="B87" s="21">
        <v>2</v>
      </c>
      <c r="C87" s="21">
        <f t="shared" si="24"/>
        <v>22.222222222222221</v>
      </c>
      <c r="D87" s="31" t="s">
        <v>432</v>
      </c>
      <c r="E87" s="21">
        <v>1</v>
      </c>
      <c r="F87" s="21">
        <f t="shared" si="25"/>
        <v>11.111111111111111</v>
      </c>
      <c r="G87" s="31" t="s">
        <v>1635</v>
      </c>
      <c r="H87" s="21">
        <v>1</v>
      </c>
      <c r="I87" s="21">
        <f t="shared" si="26"/>
        <v>11.111111111111111</v>
      </c>
      <c r="J87" s="31" t="s">
        <v>2065</v>
      </c>
      <c r="K87" s="21">
        <v>1</v>
      </c>
      <c r="L87" s="21">
        <f t="shared" si="27"/>
        <v>11.111111111111111</v>
      </c>
    </row>
    <row r="88" spans="1:12" ht="15" thickTop="1" thickBot="1" x14ac:dyDescent="0.3">
      <c r="A88" s="55" t="s">
        <v>85</v>
      </c>
      <c r="B88" s="21">
        <v>2</v>
      </c>
      <c r="C88" s="21">
        <f t="shared" si="24"/>
        <v>22.222222222222221</v>
      </c>
      <c r="D88" s="31" t="s">
        <v>2112</v>
      </c>
      <c r="E88" s="21">
        <v>1</v>
      </c>
      <c r="F88" s="21">
        <f t="shared" si="25"/>
        <v>11.111111111111111</v>
      </c>
      <c r="G88" s="31" t="s">
        <v>27</v>
      </c>
      <c r="H88" s="21">
        <v>1</v>
      </c>
      <c r="I88" s="21">
        <f t="shared" si="26"/>
        <v>11.111111111111111</v>
      </c>
      <c r="J88" s="31" t="s">
        <v>1724</v>
      </c>
      <c r="K88" s="21">
        <f>SUM(K85:K87)</f>
        <v>9</v>
      </c>
      <c r="L88" s="21">
        <f>SUM(L85:L87)</f>
        <v>100</v>
      </c>
    </row>
    <row r="89" spans="1:12" ht="15" thickTop="1" thickBot="1" x14ac:dyDescent="0.3">
      <c r="A89" s="37" t="s">
        <v>1724</v>
      </c>
      <c r="B89" s="21">
        <f>SUM(B85:B88)</f>
        <v>9</v>
      </c>
      <c r="C89" s="21">
        <f>SUM(C85:C88)</f>
        <v>100</v>
      </c>
      <c r="D89" s="31" t="s">
        <v>2117</v>
      </c>
      <c r="E89" s="21">
        <v>1</v>
      </c>
      <c r="F89" s="21">
        <f t="shared" si="25"/>
        <v>11.111111111111111</v>
      </c>
      <c r="G89" s="31" t="s">
        <v>794</v>
      </c>
      <c r="H89" s="21">
        <v>1</v>
      </c>
      <c r="I89" s="21">
        <f t="shared" si="26"/>
        <v>11.111111111111111</v>
      </c>
    </row>
    <row r="90" spans="1:12" ht="15" thickTop="1" thickBot="1" x14ac:dyDescent="0.3">
      <c r="D90" s="31" t="s">
        <v>349</v>
      </c>
      <c r="E90" s="21">
        <v>1</v>
      </c>
      <c r="F90" s="21">
        <f t="shared" si="25"/>
        <v>11.111111111111111</v>
      </c>
      <c r="G90" s="31" t="s">
        <v>1637</v>
      </c>
      <c r="H90" s="21">
        <v>1</v>
      </c>
      <c r="I90" s="21">
        <f t="shared" si="26"/>
        <v>11.111111111111111</v>
      </c>
    </row>
    <row r="91" spans="1:12" ht="15" thickTop="1" thickBot="1" x14ac:dyDescent="0.3">
      <c r="D91" s="31" t="s">
        <v>425</v>
      </c>
      <c r="E91" s="21">
        <v>2</v>
      </c>
      <c r="F91" s="21">
        <f t="shared" si="25"/>
        <v>22.222222222222221</v>
      </c>
      <c r="G91" s="31" t="s">
        <v>1598</v>
      </c>
      <c r="H91" s="21">
        <v>1</v>
      </c>
      <c r="I91" s="21">
        <f t="shared" si="26"/>
        <v>11.111111111111111</v>
      </c>
    </row>
    <row r="92" spans="1:12" ht="15" thickTop="1" thickBot="1" x14ac:dyDescent="0.3">
      <c r="D92" s="31" t="s">
        <v>1724</v>
      </c>
      <c r="E92" s="21">
        <f>SUM(E85:E91)</f>
        <v>9</v>
      </c>
      <c r="F92" s="21">
        <f>SUM(F85:F91)</f>
        <v>100</v>
      </c>
      <c r="G92" s="31" t="s">
        <v>1724</v>
      </c>
      <c r="H92" s="21">
        <f>SUM(H85:H91)</f>
        <v>9</v>
      </c>
      <c r="I92" s="21">
        <f>SUM(I85:I91)</f>
        <v>100.00000000000001</v>
      </c>
    </row>
    <row r="93" spans="1:12" ht="15" thickTop="1" thickBot="1" x14ac:dyDescent="0.3">
      <c r="A93" s="143" t="s">
        <v>1898</v>
      </c>
      <c r="B93" s="143"/>
      <c r="C93" s="143"/>
      <c r="D93" s="163" t="s">
        <v>1898</v>
      </c>
      <c r="E93" s="163"/>
      <c r="F93" s="163"/>
      <c r="G93" s="164" t="s">
        <v>1898</v>
      </c>
      <c r="H93" s="164"/>
      <c r="I93" s="164"/>
      <c r="J93" s="146" t="s">
        <v>1240</v>
      </c>
      <c r="K93" s="146"/>
      <c r="L93" s="146"/>
    </row>
    <row r="94" spans="1:12" ht="42" thickTop="1" thickBot="1" x14ac:dyDescent="0.3">
      <c r="A94" s="14" t="s">
        <v>1722</v>
      </c>
      <c r="B94" s="45" t="s">
        <v>1721</v>
      </c>
      <c r="C94" s="45" t="s">
        <v>1723</v>
      </c>
      <c r="D94" s="46" t="s">
        <v>1909</v>
      </c>
      <c r="E94" s="46" t="s">
        <v>1910</v>
      </c>
      <c r="F94" s="47" t="s">
        <v>1911</v>
      </c>
      <c r="G94" s="33" t="s">
        <v>1909</v>
      </c>
      <c r="H94" s="33" t="s">
        <v>1910</v>
      </c>
      <c r="I94" s="48" t="s">
        <v>1911</v>
      </c>
      <c r="J94" s="49" t="s">
        <v>1909</v>
      </c>
      <c r="K94" s="49" t="s">
        <v>1910</v>
      </c>
      <c r="L94" s="50" t="s">
        <v>1911</v>
      </c>
    </row>
    <row r="95" spans="1:12" ht="15" thickTop="1" thickBot="1" x14ac:dyDescent="0.3">
      <c r="A95" s="55" t="s">
        <v>34</v>
      </c>
      <c r="B95" s="21">
        <v>5</v>
      </c>
      <c r="C95" s="21">
        <f>B95/14*100</f>
        <v>35.714285714285715</v>
      </c>
      <c r="D95" s="31" t="s">
        <v>349</v>
      </c>
      <c r="E95" s="21">
        <v>1</v>
      </c>
      <c r="F95" s="21">
        <f>E95/14*100</f>
        <v>7.1428571428571423</v>
      </c>
      <c r="G95" s="31" t="s">
        <v>2129</v>
      </c>
      <c r="H95" s="21">
        <v>1</v>
      </c>
      <c r="I95" s="21">
        <f>H95/14*100</f>
        <v>7.1428571428571423</v>
      </c>
      <c r="J95" s="31" t="s">
        <v>1944</v>
      </c>
      <c r="K95" s="21">
        <v>7</v>
      </c>
      <c r="L95" s="21">
        <f>K95/14*100</f>
        <v>50</v>
      </c>
    </row>
    <row r="96" spans="1:12" ht="15" thickTop="1" thickBot="1" x14ac:dyDescent="0.3">
      <c r="A96" s="55" t="s">
        <v>354</v>
      </c>
      <c r="B96" s="21">
        <v>1</v>
      </c>
      <c r="C96" s="21">
        <f t="shared" ref="C96:C101" si="28">B96/14*100</f>
        <v>7.1428571428571423</v>
      </c>
      <c r="D96" s="31" t="s">
        <v>1334</v>
      </c>
      <c r="E96" s="21">
        <v>1</v>
      </c>
      <c r="F96" s="21">
        <f t="shared" ref="F96:F105" si="29">E96/14*100</f>
        <v>7.1428571428571423</v>
      </c>
      <c r="G96" s="31" t="s">
        <v>617</v>
      </c>
      <c r="H96" s="21">
        <v>1</v>
      </c>
      <c r="I96" s="21">
        <f t="shared" ref="I96:I106" si="30">H96/14*100</f>
        <v>7.1428571428571423</v>
      </c>
      <c r="J96" s="31" t="s">
        <v>1962</v>
      </c>
      <c r="K96" s="21">
        <v>6</v>
      </c>
      <c r="L96" s="21">
        <f t="shared" ref="L96:L97" si="31">K96/14*100</f>
        <v>42.857142857142854</v>
      </c>
    </row>
    <row r="97" spans="1:12" ht="15" thickTop="1" thickBot="1" x14ac:dyDescent="0.3">
      <c r="A97" s="55" t="s">
        <v>19</v>
      </c>
      <c r="B97" s="21">
        <v>2</v>
      </c>
      <c r="C97" s="21">
        <f t="shared" si="28"/>
        <v>14.285714285714285</v>
      </c>
      <c r="D97" s="31" t="s">
        <v>2135</v>
      </c>
      <c r="E97" s="21">
        <v>1</v>
      </c>
      <c r="F97" s="21">
        <f t="shared" si="29"/>
        <v>7.1428571428571423</v>
      </c>
      <c r="G97" s="31" t="s">
        <v>1637</v>
      </c>
      <c r="H97" s="21">
        <v>1</v>
      </c>
      <c r="I97" s="21">
        <f t="shared" si="30"/>
        <v>7.1428571428571423</v>
      </c>
      <c r="J97" s="31" t="s">
        <v>2065</v>
      </c>
      <c r="K97" s="21">
        <v>1</v>
      </c>
      <c r="L97" s="21">
        <f t="shared" si="31"/>
        <v>7.1428571428571423</v>
      </c>
    </row>
    <row r="98" spans="1:12" ht="15" thickTop="1" thickBot="1" x14ac:dyDescent="0.3">
      <c r="A98" s="55" t="s">
        <v>55</v>
      </c>
      <c r="B98" s="21">
        <v>3</v>
      </c>
      <c r="C98" s="21">
        <f t="shared" si="28"/>
        <v>21.428571428571427</v>
      </c>
      <c r="D98" s="31" t="s">
        <v>20</v>
      </c>
      <c r="E98" s="21">
        <v>1</v>
      </c>
      <c r="F98" s="21">
        <f t="shared" si="29"/>
        <v>7.1428571428571423</v>
      </c>
      <c r="G98" s="31" t="s">
        <v>2139</v>
      </c>
      <c r="H98" s="21">
        <v>1</v>
      </c>
      <c r="I98" s="21">
        <f t="shared" si="30"/>
        <v>7.1428571428571423</v>
      </c>
      <c r="J98" s="31" t="s">
        <v>1724</v>
      </c>
      <c r="K98" s="21">
        <f>SUM(K95:K97)</f>
        <v>14</v>
      </c>
      <c r="L98" s="21">
        <f>SUM(L95:L97)</f>
        <v>100</v>
      </c>
    </row>
    <row r="99" spans="1:12" ht="15" thickTop="1" thickBot="1" x14ac:dyDescent="0.3">
      <c r="A99" s="56" t="s">
        <v>49</v>
      </c>
      <c r="B99" s="21">
        <v>1</v>
      </c>
      <c r="C99" s="21">
        <f t="shared" si="28"/>
        <v>7.1428571428571423</v>
      </c>
      <c r="D99" s="31" t="s">
        <v>793</v>
      </c>
      <c r="E99" s="21">
        <v>1</v>
      </c>
      <c r="F99" s="21">
        <f t="shared" si="29"/>
        <v>7.1428571428571423</v>
      </c>
      <c r="G99" s="31" t="s">
        <v>617</v>
      </c>
      <c r="H99" s="21">
        <v>1</v>
      </c>
      <c r="I99" s="21">
        <f t="shared" si="30"/>
        <v>7.1428571428571423</v>
      </c>
    </row>
    <row r="100" spans="1:12" ht="15" thickTop="1" thickBot="1" x14ac:dyDescent="0.3">
      <c r="A100" s="55" t="s">
        <v>85</v>
      </c>
      <c r="B100" s="21">
        <v>1</v>
      </c>
      <c r="C100" s="21">
        <f t="shared" si="28"/>
        <v>7.1428571428571423</v>
      </c>
      <c r="D100" s="31" t="s">
        <v>826</v>
      </c>
      <c r="E100" s="21">
        <v>2</v>
      </c>
      <c r="F100" s="21">
        <f t="shared" si="29"/>
        <v>14.285714285714285</v>
      </c>
      <c r="G100" s="31" t="s">
        <v>373</v>
      </c>
      <c r="H100" s="21">
        <v>2</v>
      </c>
      <c r="I100" s="21">
        <f t="shared" si="30"/>
        <v>14.285714285714285</v>
      </c>
    </row>
    <row r="101" spans="1:12" ht="15" thickTop="1" thickBot="1" x14ac:dyDescent="0.3">
      <c r="A101" s="55" t="s">
        <v>1243</v>
      </c>
      <c r="B101" s="21">
        <v>1</v>
      </c>
      <c r="C101" s="21">
        <f t="shared" si="28"/>
        <v>7.1428571428571423</v>
      </c>
      <c r="D101" s="31" t="s">
        <v>2152</v>
      </c>
      <c r="E101" s="21">
        <v>1</v>
      </c>
      <c r="F101" s="21">
        <f t="shared" si="29"/>
        <v>7.1428571428571423</v>
      </c>
      <c r="G101" s="31" t="s">
        <v>2150</v>
      </c>
      <c r="H101" s="21">
        <v>1</v>
      </c>
      <c r="I101" s="21">
        <f t="shared" si="30"/>
        <v>7.1428571428571423</v>
      </c>
    </row>
    <row r="102" spans="1:12" ht="15" thickTop="1" thickBot="1" x14ac:dyDescent="0.3">
      <c r="A102" s="57" t="s">
        <v>1724</v>
      </c>
      <c r="B102" s="21">
        <f>SUM(B95:B101)</f>
        <v>14</v>
      </c>
      <c r="C102" s="21">
        <f>SUM(C95:C101)</f>
        <v>99.999999999999986</v>
      </c>
      <c r="D102" s="31" t="s">
        <v>717</v>
      </c>
      <c r="E102" s="21">
        <v>3</v>
      </c>
      <c r="F102" s="21">
        <f t="shared" si="29"/>
        <v>21.428571428571427</v>
      </c>
      <c r="G102" s="31" t="s">
        <v>1245</v>
      </c>
      <c r="H102" s="21">
        <v>2</v>
      </c>
      <c r="I102" s="21">
        <f t="shared" si="30"/>
        <v>14.285714285714285</v>
      </c>
    </row>
    <row r="103" spans="1:12" ht="15" thickTop="1" thickBot="1" x14ac:dyDescent="0.3">
      <c r="D103" s="31" t="s">
        <v>2161</v>
      </c>
      <c r="E103" s="21">
        <v>1</v>
      </c>
      <c r="F103" s="21">
        <f t="shared" si="29"/>
        <v>7.1428571428571423</v>
      </c>
      <c r="G103" s="31" t="s">
        <v>27</v>
      </c>
      <c r="H103" s="21">
        <v>1</v>
      </c>
      <c r="I103" s="21">
        <f t="shared" si="30"/>
        <v>7.1428571428571423</v>
      </c>
    </row>
    <row r="104" spans="1:12" ht="15" thickTop="1" thickBot="1" x14ac:dyDescent="0.3">
      <c r="D104" s="31" t="s">
        <v>425</v>
      </c>
      <c r="E104" s="21">
        <v>1</v>
      </c>
      <c r="F104" s="21">
        <f t="shared" si="29"/>
        <v>7.1428571428571423</v>
      </c>
      <c r="G104" s="31" t="s">
        <v>1251</v>
      </c>
      <c r="H104" s="21">
        <v>1</v>
      </c>
      <c r="I104" s="21">
        <f t="shared" si="30"/>
        <v>7.1428571428571423</v>
      </c>
    </row>
    <row r="105" spans="1:12" ht="15" thickTop="1" thickBot="1" x14ac:dyDescent="0.3">
      <c r="D105" s="31" t="s">
        <v>2164</v>
      </c>
      <c r="E105" s="21">
        <v>1</v>
      </c>
      <c r="F105" s="21">
        <f t="shared" si="29"/>
        <v>7.1428571428571423</v>
      </c>
      <c r="G105" s="31" t="s">
        <v>1337</v>
      </c>
      <c r="H105" s="21">
        <v>1</v>
      </c>
      <c r="I105" s="21">
        <f t="shared" si="30"/>
        <v>7.1428571428571423</v>
      </c>
    </row>
    <row r="106" spans="1:12" ht="15" thickTop="1" thickBot="1" x14ac:dyDescent="0.3">
      <c r="D106" s="31" t="s">
        <v>1724</v>
      </c>
      <c r="E106" s="21">
        <f>SUM(E95:E105)</f>
        <v>14</v>
      </c>
      <c r="F106" s="21">
        <f>SUM(F95:F105)</f>
        <v>99.999999999999986</v>
      </c>
      <c r="G106" s="31" t="s">
        <v>857</v>
      </c>
      <c r="H106" s="21">
        <v>1</v>
      </c>
      <c r="I106" s="21">
        <f t="shared" si="30"/>
        <v>7.1428571428571423</v>
      </c>
    </row>
    <row r="107" spans="1:12" ht="15" thickTop="1" thickBot="1" x14ac:dyDescent="0.3">
      <c r="A107" s="143" t="s">
        <v>1899</v>
      </c>
      <c r="B107" s="143"/>
      <c r="C107" s="143"/>
      <c r="D107" s="163" t="s">
        <v>1899</v>
      </c>
      <c r="E107" s="163"/>
      <c r="F107" s="163"/>
      <c r="G107" s="164" t="s">
        <v>1899</v>
      </c>
      <c r="H107" s="164"/>
      <c r="I107" s="164"/>
      <c r="J107" s="146" t="s">
        <v>1372</v>
      </c>
      <c r="K107" s="146"/>
      <c r="L107" s="146"/>
    </row>
    <row r="108" spans="1:12" ht="42" thickTop="1" thickBot="1" x14ac:dyDescent="0.3">
      <c r="A108" s="14" t="s">
        <v>1722</v>
      </c>
      <c r="B108" s="45" t="s">
        <v>1721</v>
      </c>
      <c r="C108" s="45" t="s">
        <v>1723</v>
      </c>
      <c r="D108" s="46" t="s">
        <v>1909</v>
      </c>
      <c r="E108" s="46" t="s">
        <v>1910</v>
      </c>
      <c r="F108" s="47" t="s">
        <v>1911</v>
      </c>
      <c r="G108" s="33" t="s">
        <v>1909</v>
      </c>
      <c r="H108" s="33" t="s">
        <v>1910</v>
      </c>
      <c r="I108" s="48" t="s">
        <v>1911</v>
      </c>
      <c r="J108" s="49" t="s">
        <v>1909</v>
      </c>
      <c r="K108" s="49" t="s">
        <v>1910</v>
      </c>
      <c r="L108" s="50" t="s">
        <v>1911</v>
      </c>
    </row>
    <row r="109" spans="1:12" ht="15" thickTop="1" thickBot="1" x14ac:dyDescent="0.3">
      <c r="A109" s="55" t="s">
        <v>85</v>
      </c>
      <c r="B109" s="21">
        <v>5</v>
      </c>
      <c r="C109" s="21">
        <f>B109/19*100</f>
        <v>26.315789473684209</v>
      </c>
      <c r="D109" s="31" t="s">
        <v>2169</v>
      </c>
      <c r="E109" s="21">
        <v>3</v>
      </c>
      <c r="F109" s="21">
        <f>E109/19*100</f>
        <v>15.789473684210526</v>
      </c>
      <c r="G109" s="31" t="s">
        <v>21</v>
      </c>
      <c r="H109" s="21">
        <v>2</v>
      </c>
      <c r="I109" s="21">
        <f>H109/19*100</f>
        <v>10.526315789473683</v>
      </c>
      <c r="J109" s="31" t="s">
        <v>28</v>
      </c>
      <c r="K109" s="21">
        <v>5</v>
      </c>
      <c r="L109" s="21">
        <f>K109/19*100</f>
        <v>26.315789473684209</v>
      </c>
    </row>
    <row r="110" spans="1:12" ht="15" thickTop="1" thickBot="1" x14ac:dyDescent="0.3">
      <c r="A110" s="55" t="s">
        <v>49</v>
      </c>
      <c r="B110" s="21">
        <v>2</v>
      </c>
      <c r="C110" s="21">
        <f t="shared" ref="C110:C115" si="32">B110/19*100</f>
        <v>10.526315789473683</v>
      </c>
      <c r="D110" s="31" t="s">
        <v>2181</v>
      </c>
      <c r="E110" s="21">
        <v>2</v>
      </c>
      <c r="F110" s="21">
        <f t="shared" ref="F110:F122" si="33">E110/19*100</f>
        <v>10.526315789473683</v>
      </c>
      <c r="G110" s="31" t="s">
        <v>27</v>
      </c>
      <c r="H110" s="21">
        <v>3</v>
      </c>
      <c r="I110" s="21">
        <f t="shared" ref="I110:I119" si="34">H110/19*100</f>
        <v>15.789473684210526</v>
      </c>
      <c r="J110" s="31" t="s">
        <v>2065</v>
      </c>
      <c r="K110" s="21">
        <v>2</v>
      </c>
      <c r="L110" s="21">
        <f t="shared" ref="L110:L111" si="35">K110/19*100</f>
        <v>10.526315789473683</v>
      </c>
    </row>
    <row r="111" spans="1:12" ht="15" thickTop="1" thickBot="1" x14ac:dyDescent="0.3">
      <c r="A111" s="55" t="s">
        <v>1243</v>
      </c>
      <c r="B111" s="21">
        <v>2</v>
      </c>
      <c r="C111" s="21">
        <f t="shared" si="32"/>
        <v>10.526315789473683</v>
      </c>
      <c r="D111" s="31" t="s">
        <v>2187</v>
      </c>
      <c r="E111" s="21">
        <v>1</v>
      </c>
      <c r="F111" s="21">
        <f t="shared" si="33"/>
        <v>5.2631578947368416</v>
      </c>
      <c r="G111" s="31" t="s">
        <v>373</v>
      </c>
      <c r="H111" s="21">
        <v>4</v>
      </c>
      <c r="I111" s="21">
        <f t="shared" si="34"/>
        <v>21.052631578947366</v>
      </c>
      <c r="J111" s="31" t="s">
        <v>1944</v>
      </c>
      <c r="K111" s="21">
        <v>12</v>
      </c>
      <c r="L111" s="21">
        <f t="shared" si="35"/>
        <v>63.157894736842103</v>
      </c>
    </row>
    <row r="112" spans="1:12" ht="15" thickTop="1" thickBot="1" x14ac:dyDescent="0.3">
      <c r="A112" s="55" t="s">
        <v>34</v>
      </c>
      <c r="B112" s="21">
        <v>3</v>
      </c>
      <c r="C112" s="21">
        <f t="shared" si="32"/>
        <v>15.789473684210526</v>
      </c>
      <c r="D112" s="31" t="s">
        <v>2189</v>
      </c>
      <c r="E112" s="21">
        <v>1</v>
      </c>
      <c r="F112" s="21">
        <f t="shared" si="33"/>
        <v>5.2631578947368416</v>
      </c>
      <c r="G112" s="31" t="s">
        <v>1398</v>
      </c>
      <c r="H112" s="21">
        <v>1</v>
      </c>
      <c r="I112" s="21">
        <f t="shared" si="34"/>
        <v>5.2631578947368416</v>
      </c>
      <c r="J112" s="31" t="s">
        <v>1724</v>
      </c>
      <c r="K112" s="21">
        <f>SUM(K109:K111)</f>
        <v>19</v>
      </c>
      <c r="L112" s="21">
        <f>SUM(L109:L111)</f>
        <v>100</v>
      </c>
    </row>
    <row r="113" spans="1:12" ht="15" thickTop="1" thickBot="1" x14ac:dyDescent="0.3">
      <c r="A113" s="55" t="s">
        <v>19</v>
      </c>
      <c r="B113" s="21">
        <v>5</v>
      </c>
      <c r="C113" s="21">
        <f t="shared" si="32"/>
        <v>26.315789473684209</v>
      </c>
      <c r="D113" s="31" t="s">
        <v>1429</v>
      </c>
      <c r="E113" s="21">
        <v>1</v>
      </c>
      <c r="F113" s="21">
        <f t="shared" si="33"/>
        <v>5.2631578947368416</v>
      </c>
      <c r="G113" s="31" t="s">
        <v>1635</v>
      </c>
      <c r="H113" s="21">
        <v>1</v>
      </c>
      <c r="I113" s="21">
        <f t="shared" si="34"/>
        <v>5.2631578947368416</v>
      </c>
    </row>
    <row r="114" spans="1:12" ht="15" thickTop="1" thickBot="1" x14ac:dyDescent="0.3">
      <c r="A114" s="55" t="s">
        <v>354</v>
      </c>
      <c r="B114" s="21">
        <v>1</v>
      </c>
      <c r="C114" s="21">
        <f t="shared" si="32"/>
        <v>5.2631578947368416</v>
      </c>
      <c r="D114" s="31" t="s">
        <v>1435</v>
      </c>
      <c r="E114" s="21">
        <v>2</v>
      </c>
      <c r="F114" s="21">
        <f t="shared" si="33"/>
        <v>10.526315789473683</v>
      </c>
      <c r="G114" s="31" t="s">
        <v>794</v>
      </c>
      <c r="H114" s="21">
        <v>1</v>
      </c>
      <c r="I114" s="21">
        <f t="shared" si="34"/>
        <v>5.2631578947368416</v>
      </c>
    </row>
    <row r="115" spans="1:12" ht="15" thickTop="1" thickBot="1" x14ac:dyDescent="0.3">
      <c r="A115" s="55" t="s">
        <v>1392</v>
      </c>
      <c r="B115" s="21">
        <v>1</v>
      </c>
      <c r="C115" s="21">
        <f t="shared" si="32"/>
        <v>5.2631578947368416</v>
      </c>
      <c r="D115" s="31" t="s">
        <v>2200</v>
      </c>
      <c r="E115" s="21">
        <v>1</v>
      </c>
      <c r="F115" s="21">
        <f t="shared" si="33"/>
        <v>5.2631578947368416</v>
      </c>
      <c r="G115" s="31" t="s">
        <v>1720</v>
      </c>
      <c r="H115" s="21">
        <v>1</v>
      </c>
      <c r="I115" s="21">
        <f t="shared" si="34"/>
        <v>5.2631578947368416</v>
      </c>
    </row>
    <row r="116" spans="1:12" ht="15" thickTop="1" thickBot="1" x14ac:dyDescent="0.3">
      <c r="A116" s="57" t="s">
        <v>1724</v>
      </c>
      <c r="B116" s="21">
        <f>SUM(B109:B115)</f>
        <v>19</v>
      </c>
      <c r="C116" s="21">
        <f>SUM(C109:C115)</f>
        <v>99.999999999999986</v>
      </c>
      <c r="D116" s="31" t="s">
        <v>2204</v>
      </c>
      <c r="E116" s="21">
        <v>2</v>
      </c>
      <c r="F116" s="21">
        <f t="shared" si="33"/>
        <v>10.526315789473683</v>
      </c>
      <c r="G116" s="31" t="s">
        <v>414</v>
      </c>
      <c r="H116" s="21">
        <v>3</v>
      </c>
      <c r="I116" s="21">
        <f t="shared" si="34"/>
        <v>15.789473684210526</v>
      </c>
    </row>
    <row r="117" spans="1:12" ht="15" thickTop="1" thickBot="1" x14ac:dyDescent="0.3">
      <c r="D117" s="31" t="s">
        <v>1420</v>
      </c>
      <c r="E117" s="21">
        <v>1</v>
      </c>
      <c r="F117" s="21">
        <f t="shared" si="33"/>
        <v>5.2631578947368416</v>
      </c>
      <c r="G117" s="31" t="s">
        <v>2139</v>
      </c>
      <c r="H117" s="21">
        <v>1</v>
      </c>
      <c r="I117" s="21">
        <f t="shared" si="34"/>
        <v>5.2631578947368416</v>
      </c>
    </row>
    <row r="118" spans="1:12" ht="15" thickTop="1" thickBot="1" x14ac:dyDescent="0.3">
      <c r="D118" s="31" t="s">
        <v>2213</v>
      </c>
      <c r="E118" s="21">
        <v>1</v>
      </c>
      <c r="F118" s="21">
        <f t="shared" si="33"/>
        <v>5.2631578947368416</v>
      </c>
      <c r="G118" s="31" t="s">
        <v>2218</v>
      </c>
      <c r="H118" s="21">
        <v>1</v>
      </c>
      <c r="I118" s="21">
        <f t="shared" si="34"/>
        <v>5.2631578947368416</v>
      </c>
    </row>
    <row r="119" spans="1:12" ht="15" thickTop="1" thickBot="1" x14ac:dyDescent="0.3">
      <c r="D119" s="31" t="s">
        <v>2217</v>
      </c>
      <c r="E119" s="21">
        <v>1</v>
      </c>
      <c r="F119" s="21">
        <f t="shared" si="33"/>
        <v>5.2631578947368416</v>
      </c>
      <c r="G119" s="31" t="s">
        <v>957</v>
      </c>
      <c r="H119" s="21">
        <v>1</v>
      </c>
      <c r="I119" s="21">
        <f t="shared" si="34"/>
        <v>5.2631578947368416</v>
      </c>
    </row>
    <row r="120" spans="1:12" ht="15" thickTop="1" thickBot="1" x14ac:dyDescent="0.3">
      <c r="D120" s="31" t="s">
        <v>2222</v>
      </c>
      <c r="E120" s="21">
        <v>1</v>
      </c>
      <c r="F120" s="21">
        <f t="shared" si="33"/>
        <v>5.2631578947368416</v>
      </c>
      <c r="G120" s="31" t="s">
        <v>1724</v>
      </c>
      <c r="H120" s="21">
        <f>SUM(H109:H119)</f>
        <v>19</v>
      </c>
      <c r="I120" s="21">
        <f>SUM(I109:I119)</f>
        <v>99.999999999999972</v>
      </c>
    </row>
    <row r="121" spans="1:12" ht="15" thickTop="1" thickBot="1" x14ac:dyDescent="0.3">
      <c r="D121" s="31" t="s">
        <v>2225</v>
      </c>
      <c r="E121" s="21">
        <v>1</v>
      </c>
      <c r="F121" s="21">
        <f t="shared" si="33"/>
        <v>5.2631578947368416</v>
      </c>
    </row>
    <row r="122" spans="1:12" ht="15" thickTop="1" thickBot="1" x14ac:dyDescent="0.3">
      <c r="D122" s="31" t="s">
        <v>2229</v>
      </c>
      <c r="E122" s="21">
        <v>1</v>
      </c>
      <c r="F122" s="21">
        <f t="shared" si="33"/>
        <v>5.2631578947368416</v>
      </c>
    </row>
    <row r="123" spans="1:12" ht="15" thickTop="1" thickBot="1" x14ac:dyDescent="0.3">
      <c r="D123" s="31" t="s">
        <v>1724</v>
      </c>
      <c r="E123" s="21">
        <f>SUM(E109:E122)</f>
        <v>19</v>
      </c>
      <c r="F123" s="21">
        <f>SUM(F109:F122)</f>
        <v>99.999999999999957</v>
      </c>
    </row>
    <row r="124" spans="1:12" ht="15" thickTop="1" thickBot="1" x14ac:dyDescent="0.3">
      <c r="A124" s="143" t="s">
        <v>2519</v>
      </c>
      <c r="B124" s="143"/>
      <c r="C124" s="143"/>
      <c r="D124" s="163" t="s">
        <v>2519</v>
      </c>
      <c r="E124" s="163"/>
      <c r="F124" s="163"/>
      <c r="G124" s="145" t="s">
        <v>2519</v>
      </c>
      <c r="H124" s="145"/>
      <c r="I124" s="145"/>
      <c r="J124" s="146" t="s">
        <v>1555</v>
      </c>
      <c r="K124" s="146"/>
      <c r="L124" s="146"/>
    </row>
    <row r="125" spans="1:12" ht="42" thickTop="1" thickBot="1" x14ac:dyDescent="0.3">
      <c r="A125" s="14" t="s">
        <v>1722</v>
      </c>
      <c r="B125" s="45" t="s">
        <v>1721</v>
      </c>
      <c r="C125" s="45" t="s">
        <v>1723</v>
      </c>
      <c r="D125" s="46" t="s">
        <v>1909</v>
      </c>
      <c r="E125" s="46" t="s">
        <v>1910</v>
      </c>
      <c r="F125" s="47" t="s">
        <v>1911</v>
      </c>
      <c r="G125" s="33" t="s">
        <v>1909</v>
      </c>
      <c r="H125" s="33" t="s">
        <v>1910</v>
      </c>
      <c r="I125" s="48" t="s">
        <v>1911</v>
      </c>
      <c r="J125" s="49" t="s">
        <v>1909</v>
      </c>
      <c r="K125" s="49" t="s">
        <v>1910</v>
      </c>
      <c r="L125" s="50" t="s">
        <v>1911</v>
      </c>
    </row>
    <row r="126" spans="1:12" ht="15" thickTop="1" thickBot="1" x14ac:dyDescent="0.3">
      <c r="A126" s="55" t="s">
        <v>19</v>
      </c>
      <c r="B126" s="21">
        <v>6</v>
      </c>
      <c r="C126" s="21">
        <f>B126/41*100</f>
        <v>14.634146341463413</v>
      </c>
      <c r="D126" s="31" t="s">
        <v>2236</v>
      </c>
      <c r="E126" s="21">
        <v>1</v>
      </c>
      <c r="F126" s="21">
        <f>E126/41*100</f>
        <v>2.4390243902439024</v>
      </c>
      <c r="G126" s="31" t="s">
        <v>373</v>
      </c>
      <c r="H126" s="21">
        <v>3</v>
      </c>
      <c r="I126" s="21">
        <f>H126/41*100</f>
        <v>7.3170731707317067</v>
      </c>
      <c r="J126" s="31" t="s">
        <v>958</v>
      </c>
      <c r="K126" s="21">
        <v>20</v>
      </c>
      <c r="L126" s="21">
        <f>K126/41*100</f>
        <v>48.780487804878049</v>
      </c>
    </row>
    <row r="127" spans="1:12" ht="15" thickTop="1" thickBot="1" x14ac:dyDescent="0.3">
      <c r="A127" s="55" t="s">
        <v>49</v>
      </c>
      <c r="B127" s="21">
        <v>25</v>
      </c>
      <c r="C127" s="21">
        <f t="shared" ref="C127:C131" si="36">B127/41*100</f>
        <v>60.975609756097562</v>
      </c>
      <c r="D127" s="31" t="s">
        <v>1611</v>
      </c>
      <c r="E127" s="21">
        <v>2</v>
      </c>
      <c r="F127" s="21">
        <f t="shared" ref="F127:F141" si="37">E127/41*100</f>
        <v>4.8780487804878048</v>
      </c>
      <c r="G127" s="31" t="s">
        <v>957</v>
      </c>
      <c r="H127" s="21">
        <v>2</v>
      </c>
      <c r="I127" s="21">
        <f t="shared" ref="I127:I140" si="38">H127/41*100</f>
        <v>4.8780487804878048</v>
      </c>
      <c r="J127" s="31" t="s">
        <v>2263</v>
      </c>
      <c r="K127" s="21">
        <v>12</v>
      </c>
      <c r="L127" s="21">
        <f t="shared" ref="L127:L128" si="39">K127/41*100</f>
        <v>29.268292682926827</v>
      </c>
    </row>
    <row r="128" spans="1:12" ht="15" thickTop="1" thickBot="1" x14ac:dyDescent="0.3">
      <c r="A128" s="56" t="s">
        <v>34</v>
      </c>
      <c r="B128" s="21">
        <v>4</v>
      </c>
      <c r="C128" s="21">
        <f t="shared" si="36"/>
        <v>9.7560975609756095</v>
      </c>
      <c r="D128" s="31" t="s">
        <v>2249</v>
      </c>
      <c r="E128" s="21">
        <v>1</v>
      </c>
      <c r="F128" s="21">
        <f t="shared" si="37"/>
        <v>2.4390243902439024</v>
      </c>
      <c r="G128" s="31" t="s">
        <v>984</v>
      </c>
      <c r="H128" s="21">
        <v>2</v>
      </c>
      <c r="I128" s="21">
        <f t="shared" si="38"/>
        <v>4.8780487804878048</v>
      </c>
      <c r="J128" s="31" t="s">
        <v>1144</v>
      </c>
      <c r="K128" s="21">
        <v>9</v>
      </c>
      <c r="L128" s="21">
        <f t="shared" si="39"/>
        <v>21.951219512195124</v>
      </c>
    </row>
    <row r="129" spans="1:12" ht="15" thickTop="1" thickBot="1" x14ac:dyDescent="0.3">
      <c r="A129" s="55" t="s">
        <v>85</v>
      </c>
      <c r="B129" s="21">
        <v>2</v>
      </c>
      <c r="C129" s="21">
        <f t="shared" si="36"/>
        <v>4.8780487804878048</v>
      </c>
      <c r="D129" s="31" t="s">
        <v>2255</v>
      </c>
      <c r="E129" s="21">
        <v>1</v>
      </c>
      <c r="F129" s="21">
        <f t="shared" si="37"/>
        <v>2.4390243902439024</v>
      </c>
      <c r="G129" s="31" t="s">
        <v>1257</v>
      </c>
      <c r="H129" s="21">
        <v>1</v>
      </c>
      <c r="I129" s="21">
        <f t="shared" si="38"/>
        <v>2.4390243902439024</v>
      </c>
      <c r="J129" s="31" t="s">
        <v>1724</v>
      </c>
      <c r="K129" s="21">
        <f>SUM(K126:K128)</f>
        <v>41</v>
      </c>
      <c r="L129" s="21">
        <f>SUM(L126:L128)</f>
        <v>100</v>
      </c>
    </row>
    <row r="130" spans="1:12" ht="15" thickTop="1" thickBot="1" x14ac:dyDescent="0.3">
      <c r="A130" s="57" t="s">
        <v>55</v>
      </c>
      <c r="B130" s="21">
        <v>3</v>
      </c>
      <c r="C130" s="21">
        <f t="shared" si="36"/>
        <v>7.3170731707317067</v>
      </c>
      <c r="D130" s="31" t="s">
        <v>1583</v>
      </c>
      <c r="E130" s="21">
        <v>1</v>
      </c>
      <c r="F130" s="21">
        <f t="shared" si="37"/>
        <v>2.4390243902439024</v>
      </c>
      <c r="G130" s="31" t="s">
        <v>1645</v>
      </c>
      <c r="H130" s="21">
        <v>1</v>
      </c>
      <c r="I130" s="21">
        <f t="shared" si="38"/>
        <v>2.4390243902439024</v>
      </c>
    </row>
    <row r="131" spans="1:12" ht="15" thickTop="1" thickBot="1" x14ac:dyDescent="0.3">
      <c r="A131" s="58" t="s">
        <v>418</v>
      </c>
      <c r="B131" s="21">
        <v>1</v>
      </c>
      <c r="C131" s="21">
        <f t="shared" si="36"/>
        <v>2.4390243902439024</v>
      </c>
      <c r="D131" s="21" t="s">
        <v>2261</v>
      </c>
      <c r="E131" s="21">
        <v>12</v>
      </c>
      <c r="F131" s="21">
        <f t="shared" si="37"/>
        <v>29.268292682926827</v>
      </c>
      <c r="G131" s="31" t="s">
        <v>2262</v>
      </c>
      <c r="H131" s="21">
        <v>12</v>
      </c>
      <c r="I131" s="21">
        <f t="shared" si="38"/>
        <v>29.268292682926827</v>
      </c>
    </row>
    <row r="132" spans="1:12" ht="15" thickTop="1" thickBot="1" x14ac:dyDescent="0.3">
      <c r="A132" s="57" t="s">
        <v>1724</v>
      </c>
      <c r="B132" s="21">
        <f>SUM(B126:B131)</f>
        <v>41</v>
      </c>
      <c r="C132" s="21">
        <f>SUM(C126:C131)</f>
        <v>99.999999999999986</v>
      </c>
      <c r="D132" s="21" t="s">
        <v>2293</v>
      </c>
      <c r="E132" s="21">
        <v>6</v>
      </c>
      <c r="F132" s="21">
        <f t="shared" si="37"/>
        <v>14.634146341463413</v>
      </c>
      <c r="G132" s="31" t="s">
        <v>2294</v>
      </c>
      <c r="H132" s="21">
        <v>6</v>
      </c>
      <c r="I132" s="21">
        <f t="shared" si="38"/>
        <v>14.634146341463413</v>
      </c>
    </row>
    <row r="133" spans="1:12" ht="15" thickTop="1" thickBot="1" x14ac:dyDescent="0.3">
      <c r="D133" s="21" t="s">
        <v>2187</v>
      </c>
      <c r="E133" s="21">
        <v>6</v>
      </c>
      <c r="F133" s="21">
        <f t="shared" si="37"/>
        <v>14.634146341463413</v>
      </c>
      <c r="G133" s="31" t="s">
        <v>2310</v>
      </c>
      <c r="H133" s="21">
        <v>5</v>
      </c>
      <c r="I133" s="21">
        <f t="shared" si="38"/>
        <v>12.195121951219512</v>
      </c>
    </row>
    <row r="134" spans="1:12" ht="15" thickTop="1" thickBot="1" x14ac:dyDescent="0.3">
      <c r="D134" s="21" t="s">
        <v>2320</v>
      </c>
      <c r="E134" s="21">
        <v>1</v>
      </c>
      <c r="F134" s="21">
        <f t="shared" si="37"/>
        <v>2.4390243902439024</v>
      </c>
      <c r="G134" s="31" t="s">
        <v>2321</v>
      </c>
      <c r="H134" s="21">
        <v>1</v>
      </c>
      <c r="I134" s="21">
        <f t="shared" si="38"/>
        <v>2.4390243902439024</v>
      </c>
    </row>
    <row r="135" spans="1:12" ht="15" thickTop="1" thickBot="1" x14ac:dyDescent="0.3">
      <c r="D135" s="31" t="s">
        <v>2327</v>
      </c>
      <c r="E135" s="21">
        <v>2</v>
      </c>
      <c r="F135" s="21">
        <f t="shared" si="37"/>
        <v>4.8780487804878048</v>
      </c>
      <c r="G135" s="31" t="s">
        <v>1635</v>
      </c>
      <c r="H135" s="21">
        <v>2</v>
      </c>
      <c r="I135" s="21">
        <f t="shared" si="38"/>
        <v>4.8780487804878048</v>
      </c>
    </row>
    <row r="136" spans="1:12" ht="15" thickTop="1" thickBot="1" x14ac:dyDescent="0.3">
      <c r="D136" s="31" t="s">
        <v>2336</v>
      </c>
      <c r="E136" s="21">
        <v>1</v>
      </c>
      <c r="F136" s="21">
        <f t="shared" si="37"/>
        <v>2.4390243902439024</v>
      </c>
      <c r="G136" s="31" t="s">
        <v>414</v>
      </c>
      <c r="H136" s="21">
        <v>1</v>
      </c>
      <c r="I136" s="21">
        <f t="shared" si="38"/>
        <v>2.4390243902439024</v>
      </c>
    </row>
    <row r="137" spans="1:12" ht="15" thickTop="1" thickBot="1" x14ac:dyDescent="0.3">
      <c r="D137" s="31" t="s">
        <v>1411</v>
      </c>
      <c r="E137" s="21">
        <v>1</v>
      </c>
      <c r="F137" s="21">
        <f t="shared" si="37"/>
        <v>2.4390243902439024</v>
      </c>
      <c r="G137" s="31" t="s">
        <v>1417</v>
      </c>
      <c r="H137" s="21">
        <v>1</v>
      </c>
      <c r="I137" s="21">
        <f t="shared" si="38"/>
        <v>2.4390243902439024</v>
      </c>
    </row>
    <row r="138" spans="1:12" ht="15" thickTop="1" thickBot="1" x14ac:dyDescent="0.3">
      <c r="D138" s="31" t="s">
        <v>2181</v>
      </c>
      <c r="E138" s="21">
        <v>2</v>
      </c>
      <c r="F138" s="21">
        <f t="shared" si="37"/>
        <v>4.8780487804878048</v>
      </c>
      <c r="G138" s="31" t="s">
        <v>27</v>
      </c>
      <c r="H138" s="21">
        <v>1</v>
      </c>
      <c r="I138" s="21">
        <f t="shared" si="38"/>
        <v>2.4390243902439024</v>
      </c>
    </row>
    <row r="139" spans="1:12" ht="15" thickTop="1" thickBot="1" x14ac:dyDescent="0.3">
      <c r="D139" s="31" t="s">
        <v>1500</v>
      </c>
      <c r="E139" s="21">
        <v>1</v>
      </c>
      <c r="F139" s="21">
        <f t="shared" si="37"/>
        <v>2.4390243902439024</v>
      </c>
      <c r="G139" s="31" t="s">
        <v>1637</v>
      </c>
      <c r="H139" s="21">
        <v>2</v>
      </c>
      <c r="I139" s="21">
        <f t="shared" si="38"/>
        <v>4.8780487804878048</v>
      </c>
    </row>
    <row r="140" spans="1:12" ht="15" thickTop="1" thickBot="1" x14ac:dyDescent="0.3">
      <c r="D140" s="31" t="s">
        <v>1397</v>
      </c>
      <c r="E140" s="21">
        <v>2</v>
      </c>
      <c r="F140" s="21">
        <f t="shared" si="37"/>
        <v>4.8780487804878048</v>
      </c>
      <c r="G140" s="21" t="s">
        <v>857</v>
      </c>
      <c r="H140" s="21">
        <v>1</v>
      </c>
      <c r="I140" s="21">
        <f t="shared" si="38"/>
        <v>2.4390243902439024</v>
      </c>
    </row>
    <row r="141" spans="1:12" ht="15" thickTop="1" thickBot="1" x14ac:dyDescent="0.3">
      <c r="D141" s="21" t="s">
        <v>2356</v>
      </c>
      <c r="E141" s="21">
        <v>1</v>
      </c>
      <c r="F141" s="21">
        <f t="shared" si="37"/>
        <v>2.4390243902439024</v>
      </c>
      <c r="G141" s="31" t="s">
        <v>1724</v>
      </c>
      <c r="H141" s="21">
        <f>SUM(H126:H140)</f>
        <v>41</v>
      </c>
      <c r="I141" s="21">
        <f>SUM(I126:I140)</f>
        <v>99.999999999999972</v>
      </c>
    </row>
    <row r="142" spans="1:12" ht="15" thickTop="1" thickBot="1" x14ac:dyDescent="0.3">
      <c r="D142" s="31" t="s">
        <v>1724</v>
      </c>
      <c r="E142" s="21">
        <f>SUM(E126:E141)</f>
        <v>41</v>
      </c>
      <c r="F142" s="21">
        <f>SUM(F126:F141)</f>
        <v>99.999999999999972</v>
      </c>
    </row>
    <row r="143" spans="1:12" ht="15" thickTop="1" thickBot="1" x14ac:dyDescent="0.3">
      <c r="A143" s="143" t="s">
        <v>2520</v>
      </c>
      <c r="B143" s="143"/>
      <c r="C143" s="143"/>
      <c r="D143" s="163" t="s">
        <v>2520</v>
      </c>
      <c r="E143" s="163"/>
      <c r="F143" s="163"/>
      <c r="G143" s="145" t="s">
        <v>2520</v>
      </c>
      <c r="H143" s="145"/>
      <c r="I143" s="145"/>
      <c r="J143" s="146" t="s">
        <v>1729</v>
      </c>
      <c r="K143" s="146"/>
      <c r="L143" s="146"/>
    </row>
    <row r="144" spans="1:12" ht="42" thickTop="1" thickBot="1" x14ac:dyDescent="0.3">
      <c r="A144" s="14" t="s">
        <v>1722</v>
      </c>
      <c r="B144" s="14" t="s">
        <v>1721</v>
      </c>
      <c r="C144" s="14" t="s">
        <v>1723</v>
      </c>
      <c r="D144" s="15" t="s">
        <v>1909</v>
      </c>
      <c r="E144" s="15" t="s">
        <v>1910</v>
      </c>
      <c r="F144" s="16" t="s">
        <v>1911</v>
      </c>
      <c r="G144" s="17" t="s">
        <v>1909</v>
      </c>
      <c r="H144" s="17" t="s">
        <v>1910</v>
      </c>
      <c r="I144" s="18" t="s">
        <v>1911</v>
      </c>
      <c r="J144" s="19" t="s">
        <v>1909</v>
      </c>
      <c r="K144" s="19" t="s">
        <v>1910</v>
      </c>
      <c r="L144" s="20" t="s">
        <v>1911</v>
      </c>
    </row>
    <row r="145" spans="1:12" ht="15" thickTop="1" thickBot="1" x14ac:dyDescent="0.3">
      <c r="A145" s="13" t="s">
        <v>2361</v>
      </c>
      <c r="B145" s="21">
        <v>1</v>
      </c>
      <c r="C145" s="21">
        <f>B145/47*100</f>
        <v>2.1276595744680851</v>
      </c>
      <c r="D145" s="21" t="s">
        <v>2362</v>
      </c>
      <c r="E145" s="21">
        <v>1</v>
      </c>
      <c r="F145" s="21">
        <f>E145/47*100</f>
        <v>2.1276595744680851</v>
      </c>
      <c r="G145" s="21" t="s">
        <v>21</v>
      </c>
      <c r="H145" s="21">
        <v>1</v>
      </c>
      <c r="I145" s="21">
        <f>H145/47*100</f>
        <v>2.1276595744680851</v>
      </c>
      <c r="J145" s="21" t="s">
        <v>958</v>
      </c>
      <c r="K145" s="21">
        <v>19</v>
      </c>
      <c r="L145" s="21">
        <f>K145/47*100</f>
        <v>40.425531914893611</v>
      </c>
    </row>
    <row r="146" spans="1:12" ht="15" thickTop="1" thickBot="1" x14ac:dyDescent="0.3">
      <c r="A146" s="13" t="s">
        <v>19</v>
      </c>
      <c r="B146" s="21">
        <v>7</v>
      </c>
      <c r="C146" s="21">
        <f t="shared" ref="C146:C153" si="40">B146/47*100</f>
        <v>14.893617021276595</v>
      </c>
      <c r="D146" s="21" t="s">
        <v>2366</v>
      </c>
      <c r="E146" s="21">
        <v>1</v>
      </c>
      <c r="F146" s="21">
        <f t="shared" ref="F146:F164" si="41">E146/47*100</f>
        <v>2.1276595744680851</v>
      </c>
      <c r="G146" s="21" t="s">
        <v>808</v>
      </c>
      <c r="H146" s="21">
        <v>2</v>
      </c>
      <c r="I146" s="21">
        <f t="shared" ref="I146:I160" si="42">H146/47*100</f>
        <v>4.2553191489361701</v>
      </c>
      <c r="J146" s="21" t="s">
        <v>2399</v>
      </c>
      <c r="K146" s="21">
        <v>3</v>
      </c>
      <c r="L146" s="21">
        <f t="shared" ref="L146:L148" si="43">K146/47*100</f>
        <v>6.3829787234042552</v>
      </c>
    </row>
    <row r="147" spans="1:12" ht="15" thickTop="1" thickBot="1" x14ac:dyDescent="0.3">
      <c r="A147" s="13" t="s">
        <v>85</v>
      </c>
      <c r="B147" s="21">
        <v>5</v>
      </c>
      <c r="C147" s="21">
        <f t="shared" si="40"/>
        <v>10.638297872340425</v>
      </c>
      <c r="D147" s="21" t="s">
        <v>2372</v>
      </c>
      <c r="E147" s="21">
        <v>1</v>
      </c>
      <c r="F147" s="21">
        <f t="shared" si="41"/>
        <v>2.1276595744680851</v>
      </c>
      <c r="G147" s="21" t="s">
        <v>984</v>
      </c>
      <c r="H147" s="21">
        <v>5</v>
      </c>
      <c r="I147" s="21">
        <f t="shared" si="42"/>
        <v>10.638297872340425</v>
      </c>
      <c r="J147" s="21" t="s">
        <v>2408</v>
      </c>
      <c r="K147" s="21">
        <v>4</v>
      </c>
      <c r="L147" s="21">
        <f t="shared" si="43"/>
        <v>8.5106382978723403</v>
      </c>
    </row>
    <row r="148" spans="1:12" ht="15" thickTop="1" thickBot="1" x14ac:dyDescent="0.3">
      <c r="A148" s="13" t="s">
        <v>1903</v>
      </c>
      <c r="B148" s="21">
        <v>4</v>
      </c>
      <c r="C148" s="21">
        <f t="shared" si="40"/>
        <v>8.5106382978723403</v>
      </c>
      <c r="D148" s="21" t="s">
        <v>2377</v>
      </c>
      <c r="E148" s="21">
        <v>1</v>
      </c>
      <c r="F148" s="21">
        <f t="shared" si="41"/>
        <v>2.1276595744680851</v>
      </c>
      <c r="G148" s="21" t="s">
        <v>2382</v>
      </c>
      <c r="H148" s="21">
        <v>1</v>
      </c>
      <c r="I148" s="21">
        <f t="shared" si="42"/>
        <v>2.1276595744680851</v>
      </c>
      <c r="J148" s="21" t="s">
        <v>2461</v>
      </c>
      <c r="K148" s="21">
        <v>21</v>
      </c>
      <c r="L148" s="21">
        <f t="shared" si="43"/>
        <v>44.680851063829785</v>
      </c>
    </row>
    <row r="149" spans="1:12" ht="15" thickTop="1" thickBot="1" x14ac:dyDescent="0.3">
      <c r="A149" s="13" t="s">
        <v>1432</v>
      </c>
      <c r="B149" s="21">
        <v>2</v>
      </c>
      <c r="C149" s="21">
        <f t="shared" si="40"/>
        <v>4.2553191489361701</v>
      </c>
      <c r="D149" s="21" t="s">
        <v>2381</v>
      </c>
      <c r="E149" s="21">
        <v>1</v>
      </c>
      <c r="F149" s="21">
        <f t="shared" si="41"/>
        <v>2.1276595744680851</v>
      </c>
      <c r="G149" s="21" t="s">
        <v>626</v>
      </c>
      <c r="H149" s="21">
        <v>1</v>
      </c>
      <c r="I149" s="21">
        <f t="shared" si="42"/>
        <v>2.1276595744680851</v>
      </c>
      <c r="J149" s="21" t="s">
        <v>1724</v>
      </c>
      <c r="K149" s="21">
        <f>SUM(K145:K148)</f>
        <v>47</v>
      </c>
      <c r="L149" s="21">
        <f>SUM(L145:L148)</f>
        <v>100</v>
      </c>
    </row>
    <row r="150" spans="1:12" ht="15" thickTop="1" thickBot="1" x14ac:dyDescent="0.3">
      <c r="A150" s="13" t="s">
        <v>354</v>
      </c>
      <c r="B150" s="21">
        <v>1</v>
      </c>
      <c r="C150" s="21">
        <f t="shared" si="40"/>
        <v>2.1276595744680851</v>
      </c>
      <c r="D150" s="21" t="s">
        <v>2255</v>
      </c>
      <c r="E150" s="21">
        <v>2</v>
      </c>
      <c r="F150" s="21">
        <f t="shared" si="41"/>
        <v>4.2553191489361701</v>
      </c>
      <c r="G150" s="21" t="s">
        <v>435</v>
      </c>
      <c r="H150" s="21">
        <v>2</v>
      </c>
      <c r="I150" s="21">
        <f t="shared" si="42"/>
        <v>4.2553191489361701</v>
      </c>
    </row>
    <row r="151" spans="1:12" ht="15" thickTop="1" thickBot="1" x14ac:dyDescent="0.3">
      <c r="A151" s="13" t="s">
        <v>34</v>
      </c>
      <c r="B151" s="21">
        <v>5</v>
      </c>
      <c r="C151" s="21">
        <f t="shared" si="40"/>
        <v>10.638297872340425</v>
      </c>
      <c r="D151" s="21" t="s">
        <v>1312</v>
      </c>
      <c r="E151" s="21">
        <v>1</v>
      </c>
      <c r="F151" s="21">
        <f t="shared" si="41"/>
        <v>2.1276595744680851</v>
      </c>
      <c r="G151" s="21" t="s">
        <v>27</v>
      </c>
      <c r="H151" s="21">
        <v>2</v>
      </c>
      <c r="I151" s="21">
        <f t="shared" si="42"/>
        <v>4.2553191489361701</v>
      </c>
    </row>
    <row r="152" spans="1:12" ht="15" thickTop="1" thickBot="1" x14ac:dyDescent="0.3">
      <c r="A152" s="13" t="s">
        <v>418</v>
      </c>
      <c r="B152" s="21">
        <v>1</v>
      </c>
      <c r="C152" s="21">
        <f t="shared" si="40"/>
        <v>2.1276595744680851</v>
      </c>
      <c r="D152" s="21" t="s">
        <v>2181</v>
      </c>
      <c r="E152" s="21">
        <v>3</v>
      </c>
      <c r="F152" s="21">
        <f t="shared" si="41"/>
        <v>6.3829787234042552</v>
      </c>
      <c r="G152" s="21" t="s">
        <v>2414</v>
      </c>
      <c r="H152" s="21">
        <v>1</v>
      </c>
      <c r="I152" s="21">
        <f t="shared" si="42"/>
        <v>2.1276595744680851</v>
      </c>
    </row>
    <row r="153" spans="1:12" ht="15" thickTop="1" thickBot="1" x14ac:dyDescent="0.3">
      <c r="A153" s="13" t="s">
        <v>1081</v>
      </c>
      <c r="B153" s="21">
        <v>21</v>
      </c>
      <c r="C153" s="21">
        <f t="shared" si="40"/>
        <v>44.680851063829785</v>
      </c>
      <c r="D153" s="21" t="s">
        <v>2169</v>
      </c>
      <c r="E153" s="21">
        <v>2</v>
      </c>
      <c r="F153" s="21">
        <f t="shared" si="41"/>
        <v>4.2553191489361701</v>
      </c>
      <c r="G153" s="21" t="s">
        <v>617</v>
      </c>
      <c r="H153" s="21">
        <v>3</v>
      </c>
      <c r="I153" s="21">
        <f t="shared" si="42"/>
        <v>6.3829787234042552</v>
      </c>
    </row>
    <row r="154" spans="1:12" ht="15" thickTop="1" thickBot="1" x14ac:dyDescent="0.3">
      <c r="A154" s="59" t="s">
        <v>1724</v>
      </c>
      <c r="B154" s="21">
        <f>SUM(B145:B153)</f>
        <v>47</v>
      </c>
      <c r="C154" s="21">
        <f>SUM(C145:C153)</f>
        <v>99.999999999999986</v>
      </c>
      <c r="D154" s="21" t="s">
        <v>2413</v>
      </c>
      <c r="E154" s="21">
        <v>1</v>
      </c>
      <c r="F154" s="21">
        <f t="shared" si="41"/>
        <v>2.1276595744680851</v>
      </c>
      <c r="G154" s="21" t="s">
        <v>2427</v>
      </c>
      <c r="H154" s="21">
        <v>2</v>
      </c>
      <c r="I154" s="21">
        <f t="shared" si="42"/>
        <v>4.2553191489361701</v>
      </c>
    </row>
    <row r="155" spans="1:12" ht="15" thickTop="1" thickBot="1" x14ac:dyDescent="0.3">
      <c r="D155" s="21" t="s">
        <v>2416</v>
      </c>
      <c r="E155" s="21">
        <v>3</v>
      </c>
      <c r="F155" s="21">
        <f t="shared" si="41"/>
        <v>6.3829787234042552</v>
      </c>
      <c r="G155" s="21" t="s">
        <v>2432</v>
      </c>
      <c r="H155" s="21">
        <v>1</v>
      </c>
      <c r="I155" s="21">
        <f t="shared" si="42"/>
        <v>2.1276595744680851</v>
      </c>
    </row>
    <row r="156" spans="1:12" ht="15" thickTop="1" thickBot="1" x14ac:dyDescent="0.3">
      <c r="D156" s="21" t="s">
        <v>1823</v>
      </c>
      <c r="E156" s="21">
        <v>1</v>
      </c>
      <c r="F156" s="21">
        <f t="shared" si="41"/>
        <v>2.1276595744680851</v>
      </c>
      <c r="G156" s="21" t="s">
        <v>2437</v>
      </c>
      <c r="H156" s="21">
        <v>1</v>
      </c>
      <c r="I156" s="21">
        <f t="shared" si="42"/>
        <v>2.1276595744680851</v>
      </c>
    </row>
    <row r="157" spans="1:12" ht="15" thickTop="1" thickBot="1" x14ac:dyDescent="0.3">
      <c r="D157" s="21" t="s">
        <v>1825</v>
      </c>
      <c r="E157" s="21">
        <v>1</v>
      </c>
      <c r="F157" s="21">
        <f t="shared" si="41"/>
        <v>2.1276595744680851</v>
      </c>
      <c r="G157" s="21" t="s">
        <v>1257</v>
      </c>
      <c r="H157" s="21">
        <v>22</v>
      </c>
      <c r="I157" s="21">
        <f t="shared" si="42"/>
        <v>46.808510638297875</v>
      </c>
    </row>
    <row r="158" spans="1:12" ht="15" thickTop="1" thickBot="1" x14ac:dyDescent="0.3">
      <c r="D158" s="21" t="s">
        <v>1839</v>
      </c>
      <c r="E158" s="21">
        <v>1</v>
      </c>
      <c r="F158" s="21">
        <f t="shared" si="41"/>
        <v>2.1276595744680851</v>
      </c>
      <c r="G158" s="21" t="s">
        <v>794</v>
      </c>
      <c r="H158" s="21">
        <v>1</v>
      </c>
      <c r="I158" s="21">
        <f t="shared" si="42"/>
        <v>2.1276595744680851</v>
      </c>
    </row>
    <row r="159" spans="1:12" ht="15" thickTop="1" thickBot="1" x14ac:dyDescent="0.3">
      <c r="D159" s="21" t="s">
        <v>1830</v>
      </c>
      <c r="E159" s="21">
        <v>1</v>
      </c>
      <c r="F159" s="21">
        <f t="shared" si="41"/>
        <v>2.1276595744680851</v>
      </c>
      <c r="G159" s="21" t="s">
        <v>2454</v>
      </c>
      <c r="H159" s="21">
        <v>1</v>
      </c>
      <c r="I159" s="21">
        <f t="shared" si="42"/>
        <v>2.1276595744680851</v>
      </c>
    </row>
    <row r="160" spans="1:12" ht="15" thickTop="1" thickBot="1" x14ac:dyDescent="0.3">
      <c r="D160" s="21" t="s">
        <v>1837</v>
      </c>
      <c r="E160" s="21">
        <v>1</v>
      </c>
      <c r="F160" s="21">
        <f t="shared" si="41"/>
        <v>2.1276595744680851</v>
      </c>
      <c r="G160" s="21" t="s">
        <v>2457</v>
      </c>
      <c r="H160" s="21">
        <v>1</v>
      </c>
      <c r="I160" s="21">
        <f t="shared" si="42"/>
        <v>2.1276595744680851</v>
      </c>
    </row>
    <row r="161" spans="4:9" ht="15" thickTop="1" thickBot="1" x14ac:dyDescent="0.3">
      <c r="D161" s="21" t="s">
        <v>1843</v>
      </c>
      <c r="E161" s="21">
        <v>1</v>
      </c>
      <c r="F161" s="21">
        <f t="shared" si="41"/>
        <v>2.1276595744680851</v>
      </c>
      <c r="G161" s="21" t="s">
        <v>1724</v>
      </c>
      <c r="H161" s="21">
        <f>SUM(H145:H160)</f>
        <v>47</v>
      </c>
      <c r="I161" s="21">
        <f>SUM(I145:I160)</f>
        <v>99.999999999999986</v>
      </c>
    </row>
    <row r="162" spans="4:9" ht="15" thickTop="1" thickBot="1" x14ac:dyDescent="0.3">
      <c r="D162" s="21" t="s">
        <v>1845</v>
      </c>
      <c r="E162" s="21">
        <v>2</v>
      </c>
      <c r="F162" s="21">
        <f t="shared" si="41"/>
        <v>4.2553191489361701</v>
      </c>
    </row>
    <row r="163" spans="4:9" ht="15" thickTop="1" thickBot="1" x14ac:dyDescent="0.3">
      <c r="D163" s="21" t="s">
        <v>2456</v>
      </c>
      <c r="E163" s="21">
        <v>1</v>
      </c>
      <c r="F163" s="21">
        <f t="shared" si="41"/>
        <v>2.1276595744680851</v>
      </c>
    </row>
    <row r="164" spans="4:9" ht="15" thickTop="1" thickBot="1" x14ac:dyDescent="0.3">
      <c r="D164" s="21" t="s">
        <v>2460</v>
      </c>
      <c r="E164" s="21">
        <v>21</v>
      </c>
      <c r="F164" s="21">
        <f t="shared" si="41"/>
        <v>44.680851063829785</v>
      </c>
    </row>
    <row r="165" spans="4:9" ht="15" thickTop="1" thickBot="1" x14ac:dyDescent="0.3">
      <c r="D165" s="21" t="s">
        <v>1724</v>
      </c>
      <c r="E165" s="21">
        <f>SUM(E145:E164)</f>
        <v>47</v>
      </c>
      <c r="F165" s="21">
        <f>SUM(F145:F164)</f>
        <v>100</v>
      </c>
    </row>
    <row r="166" spans="4:9" ht="14.25" thickTop="1" x14ac:dyDescent="0.25"/>
  </sheetData>
  <mergeCells count="104">
    <mergeCell ref="A42:C42"/>
    <mergeCell ref="D42:F42"/>
    <mergeCell ref="G42:I42"/>
    <mergeCell ref="J42:L42"/>
    <mergeCell ref="J30:J31"/>
    <mergeCell ref="K30:K31"/>
    <mergeCell ref="L30:L31"/>
    <mergeCell ref="A32:C32"/>
    <mergeCell ref="D32:F32"/>
    <mergeCell ref="G32:I32"/>
    <mergeCell ref="J32:L32"/>
    <mergeCell ref="J22:J23"/>
    <mergeCell ref="K22:K23"/>
    <mergeCell ref="L22:L23"/>
    <mergeCell ref="K17:K18"/>
    <mergeCell ref="A24:C24"/>
    <mergeCell ref="D24:F24"/>
    <mergeCell ref="G24:I24"/>
    <mergeCell ref="J24:L24"/>
    <mergeCell ref="A30:A31"/>
    <mergeCell ref="B30:B31"/>
    <mergeCell ref="C30:C31"/>
    <mergeCell ref="G30:G31"/>
    <mergeCell ref="H30:H31"/>
    <mergeCell ref="I30:I31"/>
    <mergeCell ref="A9:C9"/>
    <mergeCell ref="D9:F9"/>
    <mergeCell ref="G9:I9"/>
    <mergeCell ref="J9:L9"/>
    <mergeCell ref="A13:C13"/>
    <mergeCell ref="D13:F13"/>
    <mergeCell ref="G13:I13"/>
    <mergeCell ref="J13:L13"/>
    <mergeCell ref="A19:C19"/>
    <mergeCell ref="D19:F19"/>
    <mergeCell ref="G19:I19"/>
    <mergeCell ref="J19:L19"/>
    <mergeCell ref="A17:A18"/>
    <mergeCell ref="B17:B18"/>
    <mergeCell ref="C17:C18"/>
    <mergeCell ref="D17:D18"/>
    <mergeCell ref="E17:E18"/>
    <mergeCell ref="F17:F18"/>
    <mergeCell ref="J17:J18"/>
    <mergeCell ref="L17:L18"/>
    <mergeCell ref="J15:J16"/>
    <mergeCell ref="K15:K16"/>
    <mergeCell ref="L15:L16"/>
    <mergeCell ref="A1:C1"/>
    <mergeCell ref="D1:F1"/>
    <mergeCell ref="G1:I1"/>
    <mergeCell ref="J1:L1"/>
    <mergeCell ref="A2:C2"/>
    <mergeCell ref="D2:F2"/>
    <mergeCell ref="G2:I2"/>
    <mergeCell ref="J2:L2"/>
    <mergeCell ref="A5:C5"/>
    <mergeCell ref="D5:F5"/>
    <mergeCell ref="G5:I5"/>
    <mergeCell ref="J5:L5"/>
    <mergeCell ref="I50:I51"/>
    <mergeCell ref="J50:J51"/>
    <mergeCell ref="K50:K51"/>
    <mergeCell ref="L50:L51"/>
    <mergeCell ref="A52:C52"/>
    <mergeCell ref="D52:F52"/>
    <mergeCell ref="G52:I52"/>
    <mergeCell ref="J52:L52"/>
    <mergeCell ref="A50:A51"/>
    <mergeCell ref="B50:B51"/>
    <mergeCell ref="C50:C51"/>
    <mergeCell ref="G50:G51"/>
    <mergeCell ref="H50:H51"/>
    <mergeCell ref="J81:J82"/>
    <mergeCell ref="K81:K82"/>
    <mergeCell ref="L81:L82"/>
    <mergeCell ref="A83:C83"/>
    <mergeCell ref="D83:F83"/>
    <mergeCell ref="G83:I83"/>
    <mergeCell ref="J83:L83"/>
    <mergeCell ref="A62:C62"/>
    <mergeCell ref="D62:F62"/>
    <mergeCell ref="G62:I62"/>
    <mergeCell ref="J62:L62"/>
    <mergeCell ref="A76:C76"/>
    <mergeCell ref="D76:F76"/>
    <mergeCell ref="G76:I76"/>
    <mergeCell ref="J76:L76"/>
    <mergeCell ref="A124:C124"/>
    <mergeCell ref="D124:F124"/>
    <mergeCell ref="G124:I124"/>
    <mergeCell ref="J124:L124"/>
    <mergeCell ref="A143:C143"/>
    <mergeCell ref="D143:F143"/>
    <mergeCell ref="G143:I143"/>
    <mergeCell ref="J143:L143"/>
    <mergeCell ref="A93:C93"/>
    <mergeCell ref="D93:F93"/>
    <mergeCell ref="G93:I93"/>
    <mergeCell ref="J93:L93"/>
    <mergeCell ref="A107:C107"/>
    <mergeCell ref="D107:F107"/>
    <mergeCell ref="G107:I107"/>
    <mergeCell ref="J107:L10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2"/>
    </sheetView>
  </sheetViews>
  <sheetFormatPr baseColWidth="10" defaultRowHeight="13.5" x14ac:dyDescent="0.25"/>
  <cols>
    <col min="1" max="1" width="18" style="12" bestFit="1" customWidth="1"/>
    <col min="2" max="2" width="22.5703125" style="12" bestFit="1" customWidth="1"/>
    <col min="3" max="3" width="14.140625" style="44" customWidth="1"/>
    <col min="4" max="4" width="36.42578125" style="12" bestFit="1" customWidth="1"/>
    <col min="5" max="5" width="11" style="12" bestFit="1" customWidth="1"/>
    <col min="6" max="6" width="14.85546875" style="44" customWidth="1"/>
    <col min="7" max="7" width="21.5703125" style="12" bestFit="1" customWidth="1"/>
    <col min="8" max="8" width="11" style="12" bestFit="1" customWidth="1"/>
    <col min="9" max="9" width="15.28515625" style="44" customWidth="1"/>
    <col min="10" max="10" width="6.42578125" style="12" bestFit="1" customWidth="1"/>
    <col min="11" max="11" width="11" style="12" bestFit="1" customWidth="1"/>
    <col min="12" max="12" width="14.5703125" style="44" customWidth="1"/>
    <col min="13" max="16384" width="11.42578125" style="12"/>
  </cols>
  <sheetData>
    <row r="1" spans="1:12" ht="15" thickTop="1" thickBot="1" x14ac:dyDescent="0.3">
      <c r="A1" s="143" t="s">
        <v>1900</v>
      </c>
      <c r="B1" s="143"/>
      <c r="C1" s="143"/>
      <c r="D1" s="145" t="s">
        <v>2521</v>
      </c>
      <c r="E1" s="145"/>
      <c r="F1" s="145"/>
      <c r="G1" s="146" t="s">
        <v>1907</v>
      </c>
      <c r="H1" s="146"/>
      <c r="I1" s="146"/>
      <c r="J1" s="151" t="s">
        <v>2524</v>
      </c>
      <c r="K1" s="151"/>
      <c r="L1" s="151"/>
    </row>
    <row r="2" spans="1:12" ht="42" thickTop="1" thickBot="1" x14ac:dyDescent="0.3">
      <c r="A2" s="45" t="s">
        <v>1722</v>
      </c>
      <c r="B2" s="45" t="s">
        <v>1721</v>
      </c>
      <c r="C2" s="101" t="s">
        <v>1723</v>
      </c>
      <c r="D2" s="33" t="s">
        <v>1909</v>
      </c>
      <c r="E2" s="33" t="s">
        <v>1910</v>
      </c>
      <c r="F2" s="34" t="s">
        <v>1911</v>
      </c>
      <c r="G2" s="49" t="s">
        <v>1909</v>
      </c>
      <c r="H2" s="49" t="s">
        <v>1910</v>
      </c>
      <c r="I2" s="102" t="s">
        <v>1911</v>
      </c>
      <c r="J2" s="103" t="s">
        <v>2524</v>
      </c>
      <c r="K2" s="103" t="s">
        <v>1910</v>
      </c>
      <c r="L2" s="104" t="s">
        <v>2525</v>
      </c>
    </row>
    <row r="3" spans="1:12" ht="15" thickTop="1" thickBot="1" x14ac:dyDescent="0.3">
      <c r="A3" s="21" t="s">
        <v>1102</v>
      </c>
      <c r="B3" s="21">
        <v>4</v>
      </c>
      <c r="C3" s="41">
        <f>B3/B15*100</f>
        <v>1.9704433497536946</v>
      </c>
      <c r="D3" s="21" t="s">
        <v>1257</v>
      </c>
      <c r="E3" s="21">
        <v>26</v>
      </c>
      <c r="F3" s="41">
        <f>E3/E33*100</f>
        <v>12.807881773399016</v>
      </c>
      <c r="G3" s="21" t="s">
        <v>2399</v>
      </c>
      <c r="H3" s="21">
        <v>9</v>
      </c>
      <c r="I3" s="41">
        <f>H3/H8*100</f>
        <v>4.4334975369458132</v>
      </c>
      <c r="J3" s="21">
        <v>2011</v>
      </c>
      <c r="K3" s="21">
        <v>1</v>
      </c>
      <c r="L3" s="41">
        <f>K3/K11*100</f>
        <v>0.49261083743842365</v>
      </c>
    </row>
    <row r="4" spans="1:12" ht="15" thickTop="1" thickBot="1" x14ac:dyDescent="0.3">
      <c r="A4" s="21" t="s">
        <v>34</v>
      </c>
      <c r="B4" s="21">
        <v>40</v>
      </c>
      <c r="C4" s="41">
        <f>B4/B15*100</f>
        <v>19.704433497536947</v>
      </c>
      <c r="D4" s="21" t="s">
        <v>794</v>
      </c>
      <c r="E4" s="21">
        <v>5</v>
      </c>
      <c r="F4" s="41">
        <f>E4/E33*100</f>
        <v>2.4630541871921183</v>
      </c>
      <c r="G4" s="31" t="s">
        <v>2263</v>
      </c>
      <c r="H4" s="21">
        <v>33</v>
      </c>
      <c r="I4" s="41">
        <f>H4/H8*100</f>
        <v>16.256157635467979</v>
      </c>
      <c r="J4" s="21">
        <v>2012</v>
      </c>
      <c r="K4" s="21">
        <v>5</v>
      </c>
      <c r="L4" s="41">
        <f>K4/K11*100</f>
        <v>2.4630541871921183</v>
      </c>
    </row>
    <row r="5" spans="1:12" ht="15" thickTop="1" thickBot="1" x14ac:dyDescent="0.3">
      <c r="A5" s="21" t="s">
        <v>354</v>
      </c>
      <c r="B5" s="21">
        <v>7</v>
      </c>
      <c r="C5" s="41">
        <f>B5/B15*100</f>
        <v>3.4482758620689653</v>
      </c>
      <c r="D5" s="21" t="s">
        <v>617</v>
      </c>
      <c r="E5" s="21">
        <v>6</v>
      </c>
      <c r="F5" s="41">
        <f>E5/E33*100</f>
        <v>2.9556650246305418</v>
      </c>
      <c r="G5" s="21" t="s">
        <v>958</v>
      </c>
      <c r="H5" s="21">
        <v>102</v>
      </c>
      <c r="I5" s="41">
        <f>H5/H8*100</f>
        <v>50.246305418719217</v>
      </c>
      <c r="J5" s="21">
        <v>2013</v>
      </c>
      <c r="K5" s="21">
        <v>8</v>
      </c>
      <c r="L5" s="41">
        <f>K5/K11*100</f>
        <v>3.9408866995073892</v>
      </c>
    </row>
    <row r="6" spans="1:12" ht="15" thickTop="1" thickBot="1" x14ac:dyDescent="0.3">
      <c r="A6" s="21" t="s">
        <v>1081</v>
      </c>
      <c r="B6" s="21">
        <v>21</v>
      </c>
      <c r="C6" s="41">
        <f>B6/B15*100</f>
        <v>10.344827586206897</v>
      </c>
      <c r="D6" s="31" t="s">
        <v>808</v>
      </c>
      <c r="E6" s="21">
        <v>6</v>
      </c>
      <c r="F6" s="41">
        <f>E6/E33*100</f>
        <v>2.9556650246305418</v>
      </c>
      <c r="G6" s="31" t="s">
        <v>2530</v>
      </c>
      <c r="H6" s="21">
        <v>34</v>
      </c>
      <c r="I6" s="41">
        <f>H6/H8*100</f>
        <v>16.748768472906402</v>
      </c>
      <c r="J6" s="21">
        <v>2014</v>
      </c>
      <c r="K6" s="21">
        <v>20</v>
      </c>
      <c r="L6" s="41">
        <f>K6/K11*100</f>
        <v>9.8522167487684733</v>
      </c>
    </row>
    <row r="7" spans="1:12" ht="15" thickTop="1" thickBot="1" x14ac:dyDescent="0.3">
      <c r="A7" s="21" t="s">
        <v>648</v>
      </c>
      <c r="B7" s="21">
        <v>6</v>
      </c>
      <c r="C7" s="41">
        <f>B7/B15*100</f>
        <v>2.9556650246305418</v>
      </c>
      <c r="D7" s="31" t="s">
        <v>957</v>
      </c>
      <c r="E7" s="21">
        <v>8</v>
      </c>
      <c r="F7" s="41">
        <f>E7/E33*100</f>
        <v>3.9408866995073892</v>
      </c>
      <c r="G7" s="21" t="s">
        <v>1144</v>
      </c>
      <c r="H7" s="21">
        <v>25</v>
      </c>
      <c r="I7" s="41">
        <f>H7/H8*100</f>
        <v>12.315270935960591</v>
      </c>
      <c r="J7" s="21">
        <v>2015</v>
      </c>
      <c r="K7" s="21">
        <v>28</v>
      </c>
      <c r="L7" s="41">
        <f>K7/K11*100</f>
        <v>13.793103448275861</v>
      </c>
    </row>
    <row r="8" spans="1:12" ht="15" thickTop="1" thickBot="1" x14ac:dyDescent="0.3">
      <c r="A8" s="21" t="s">
        <v>55</v>
      </c>
      <c r="B8" s="21">
        <v>8</v>
      </c>
      <c r="C8" s="41">
        <f>B8/B15*100</f>
        <v>3.9408866995073892</v>
      </c>
      <c r="D8" s="21" t="s">
        <v>2427</v>
      </c>
      <c r="E8" s="21">
        <v>3</v>
      </c>
      <c r="F8" s="41">
        <f>E8/E33*100</f>
        <v>1.4778325123152709</v>
      </c>
      <c r="G8" s="31" t="s">
        <v>1904</v>
      </c>
      <c r="H8" s="21">
        <f>SUM(H3:H7)</f>
        <v>203</v>
      </c>
      <c r="I8" s="41">
        <f>SUM(I3:I7)</f>
        <v>100</v>
      </c>
      <c r="J8" s="21">
        <v>2016</v>
      </c>
      <c r="K8" s="21">
        <v>20</v>
      </c>
      <c r="L8" s="41">
        <f>K8/K11*100</f>
        <v>9.8522167487684733</v>
      </c>
    </row>
    <row r="9" spans="1:12" ht="15" thickTop="1" thickBot="1" x14ac:dyDescent="0.3">
      <c r="A9" s="21" t="s">
        <v>49</v>
      </c>
      <c r="B9" s="21">
        <v>35</v>
      </c>
      <c r="C9" s="41">
        <f>B9/B15*100</f>
        <v>17.241379310344829</v>
      </c>
      <c r="D9" s="31" t="s">
        <v>1635</v>
      </c>
      <c r="E9" s="21">
        <v>8</v>
      </c>
      <c r="F9" s="41">
        <f>E9/E33*100</f>
        <v>3.9408866995073892</v>
      </c>
      <c r="J9" s="21">
        <v>2017</v>
      </c>
      <c r="K9" s="21">
        <v>33</v>
      </c>
      <c r="L9" s="41">
        <f>K9/K11*100</f>
        <v>16.256157635467979</v>
      </c>
    </row>
    <row r="10" spans="1:12" ht="15" thickTop="1" thickBot="1" x14ac:dyDescent="0.3">
      <c r="A10" s="21" t="s">
        <v>85</v>
      </c>
      <c r="B10" s="21">
        <v>27</v>
      </c>
      <c r="C10" s="41">
        <f>B10/B15*100</f>
        <v>13.300492610837439</v>
      </c>
      <c r="D10" s="31" t="s">
        <v>1645</v>
      </c>
      <c r="E10" s="21">
        <v>1</v>
      </c>
      <c r="F10" s="41">
        <f>E10/E33*100</f>
        <v>0.49261083743842365</v>
      </c>
      <c r="J10" s="21">
        <v>2018</v>
      </c>
      <c r="K10" s="21">
        <v>88</v>
      </c>
      <c r="L10" s="41">
        <f>K10/K11*100</f>
        <v>43.349753694581281</v>
      </c>
    </row>
    <row r="11" spans="1:12" ht="15" thickTop="1" thickBot="1" x14ac:dyDescent="0.3">
      <c r="A11" s="21" t="s">
        <v>1392</v>
      </c>
      <c r="B11" s="21">
        <v>1</v>
      </c>
      <c r="C11" s="41">
        <f>B11/B15*100</f>
        <v>0.49261083743842365</v>
      </c>
      <c r="D11" s="31" t="s">
        <v>414</v>
      </c>
      <c r="E11" s="21">
        <v>4</v>
      </c>
      <c r="F11" s="41">
        <f>E11/E33*100</f>
        <v>1.9704433497536946</v>
      </c>
      <c r="J11" s="21" t="s">
        <v>1904</v>
      </c>
      <c r="K11" s="21">
        <f>SUM(K3:K10)</f>
        <v>203</v>
      </c>
      <c r="L11" s="41">
        <f>SUM(L3:L10)</f>
        <v>100</v>
      </c>
    </row>
    <row r="12" spans="1:12" ht="15" thickTop="1" thickBot="1" x14ac:dyDescent="0.3">
      <c r="A12" s="21" t="s">
        <v>1381</v>
      </c>
      <c r="B12" s="21">
        <v>37</v>
      </c>
      <c r="C12" s="41">
        <f>B12/B15*100</f>
        <v>18.226600985221676</v>
      </c>
      <c r="D12" s="31" t="s">
        <v>1315</v>
      </c>
      <c r="E12" s="21">
        <v>2</v>
      </c>
      <c r="F12" s="41">
        <f>E12/E33*100</f>
        <v>0.98522167487684731</v>
      </c>
    </row>
    <row r="13" spans="1:12" ht="15" thickTop="1" thickBot="1" x14ac:dyDescent="0.3">
      <c r="A13" s="21" t="s">
        <v>1432</v>
      </c>
      <c r="B13" s="21">
        <v>2</v>
      </c>
      <c r="C13" s="41">
        <f>B13/B15*100</f>
        <v>0.98522167487684731</v>
      </c>
      <c r="D13" s="21" t="s">
        <v>626</v>
      </c>
      <c r="E13" s="21">
        <v>1</v>
      </c>
      <c r="F13" s="41">
        <f>E13/E33*100</f>
        <v>0.49261083743842365</v>
      </c>
    </row>
    <row r="14" spans="1:12" ht="15" thickTop="1" thickBot="1" x14ac:dyDescent="0.3">
      <c r="A14" s="21" t="s">
        <v>1243</v>
      </c>
      <c r="B14" s="21">
        <v>15</v>
      </c>
      <c r="C14" s="41">
        <f>B14/B15*100</f>
        <v>7.389162561576355</v>
      </c>
      <c r="D14" s="31" t="s">
        <v>1967</v>
      </c>
      <c r="E14" s="21">
        <v>3</v>
      </c>
      <c r="F14" s="41">
        <f>E14/E33*100</f>
        <v>1.4778325123152709</v>
      </c>
    </row>
    <row r="15" spans="1:12" ht="15" thickTop="1" thickBot="1" x14ac:dyDescent="0.3">
      <c r="A15" s="21" t="s">
        <v>1904</v>
      </c>
      <c r="B15" s="21">
        <f>SUM(B3:B14)</f>
        <v>203</v>
      </c>
      <c r="C15" s="41">
        <f>SUM(C3:C14)</f>
        <v>100.00000000000001</v>
      </c>
      <c r="D15" s="31" t="s">
        <v>2262</v>
      </c>
      <c r="E15" s="21">
        <v>13</v>
      </c>
      <c r="F15" s="41">
        <f>E15/E33*100</f>
        <v>6.403940886699508</v>
      </c>
    </row>
    <row r="16" spans="1:12" ht="15" thickTop="1" thickBot="1" x14ac:dyDescent="0.3">
      <c r="D16" s="31" t="s">
        <v>2218</v>
      </c>
      <c r="E16" s="21">
        <v>2</v>
      </c>
      <c r="F16" s="41">
        <f>E16/E33*100</f>
        <v>0.98522167487684731</v>
      </c>
    </row>
    <row r="17" spans="4:6" ht="15" thickTop="1" thickBot="1" x14ac:dyDescent="0.3">
      <c r="D17" s="31" t="s">
        <v>984</v>
      </c>
      <c r="E17" s="21">
        <v>11</v>
      </c>
      <c r="F17" s="41">
        <f>E17/E33*100</f>
        <v>5.4187192118226601</v>
      </c>
    </row>
    <row r="18" spans="4:6" ht="15" thickTop="1" thickBot="1" x14ac:dyDescent="0.3">
      <c r="D18" s="31" t="s">
        <v>373</v>
      </c>
      <c r="E18" s="21">
        <v>23</v>
      </c>
      <c r="F18" s="41">
        <f>E18/E33*100</f>
        <v>11.330049261083744</v>
      </c>
    </row>
    <row r="19" spans="4:6" ht="15" thickTop="1" thickBot="1" x14ac:dyDescent="0.3">
      <c r="D19" s="21" t="s">
        <v>2437</v>
      </c>
      <c r="E19" s="21">
        <v>1</v>
      </c>
      <c r="F19" s="41">
        <f>E19/E33*100</f>
        <v>0.49261083743842365</v>
      </c>
    </row>
    <row r="20" spans="4:6" ht="15" thickTop="1" thickBot="1" x14ac:dyDescent="0.3">
      <c r="D20" s="31" t="s">
        <v>2139</v>
      </c>
      <c r="E20" s="21">
        <v>2</v>
      </c>
      <c r="F20" s="41">
        <f>E20/E33*100</f>
        <v>0.98522167487684731</v>
      </c>
    </row>
    <row r="21" spans="4:6" ht="15" thickTop="1" thickBot="1" x14ac:dyDescent="0.3">
      <c r="D21" s="31" t="s">
        <v>2321</v>
      </c>
      <c r="E21" s="21">
        <v>1</v>
      </c>
      <c r="F21" s="41">
        <f>E21/E33*100</f>
        <v>0.49261083743842365</v>
      </c>
    </row>
    <row r="22" spans="4:6" ht="15" thickTop="1" thickBot="1" x14ac:dyDescent="0.3">
      <c r="D22" s="31" t="s">
        <v>27</v>
      </c>
      <c r="E22" s="21">
        <v>17</v>
      </c>
      <c r="F22" s="41">
        <f>E22/E33*100</f>
        <v>8.3743842364532011</v>
      </c>
    </row>
    <row r="23" spans="4:6" ht="15" thickTop="1" thickBot="1" x14ac:dyDescent="0.3">
      <c r="D23" s="31" t="s">
        <v>857</v>
      </c>
      <c r="E23" s="21">
        <v>5</v>
      </c>
      <c r="F23" s="41">
        <f>E23/E33*100</f>
        <v>2.4630541871921183</v>
      </c>
    </row>
    <row r="24" spans="4:6" ht="15" thickTop="1" thickBot="1" x14ac:dyDescent="0.3">
      <c r="D24" s="31" t="s">
        <v>2294</v>
      </c>
      <c r="E24" s="21">
        <v>6</v>
      </c>
      <c r="F24" s="41">
        <f>E24/E33*100</f>
        <v>2.9556650246305418</v>
      </c>
    </row>
    <row r="25" spans="4:6" ht="15" thickTop="1" thickBot="1" x14ac:dyDescent="0.3">
      <c r="D25" s="31" t="s">
        <v>2310</v>
      </c>
      <c r="E25" s="21">
        <v>5</v>
      </c>
      <c r="F25" s="41">
        <f>E25/E33*100</f>
        <v>2.4630541871921183</v>
      </c>
    </row>
    <row r="26" spans="4:6" ht="15" thickTop="1" thickBot="1" x14ac:dyDescent="0.3">
      <c r="D26" s="21" t="s">
        <v>2414</v>
      </c>
      <c r="E26" s="21">
        <v>1</v>
      </c>
      <c r="F26" s="41">
        <f>E26/E33*100</f>
        <v>0.49261083743842365</v>
      </c>
    </row>
    <row r="27" spans="4:6" ht="15" thickTop="1" thickBot="1" x14ac:dyDescent="0.3">
      <c r="D27" s="31" t="s">
        <v>21</v>
      </c>
      <c r="E27" s="21">
        <v>31</v>
      </c>
      <c r="F27" s="41">
        <f>E27/E33*100</f>
        <v>15.270935960591133</v>
      </c>
    </row>
    <row r="28" spans="4:6" ht="15" thickTop="1" thickBot="1" x14ac:dyDescent="0.3">
      <c r="D28" s="31" t="s">
        <v>211</v>
      </c>
      <c r="E28" s="21">
        <v>5</v>
      </c>
      <c r="F28" s="41">
        <f>E28/E33*100</f>
        <v>2.4630541871921183</v>
      </c>
    </row>
    <row r="29" spans="4:6" ht="15" thickTop="1" thickBot="1" x14ac:dyDescent="0.3">
      <c r="D29" s="31" t="s">
        <v>1417</v>
      </c>
      <c r="E29" s="21">
        <v>1</v>
      </c>
      <c r="F29" s="41">
        <f>E29/E33*100</f>
        <v>0.49261083743842365</v>
      </c>
    </row>
    <row r="30" spans="4:6" ht="15" thickTop="1" thickBot="1" x14ac:dyDescent="0.3">
      <c r="D30" s="31" t="s">
        <v>435</v>
      </c>
      <c r="E30" s="21">
        <v>4</v>
      </c>
      <c r="F30" s="41">
        <f>E30/E33*100</f>
        <v>1.9704433497536946</v>
      </c>
    </row>
    <row r="31" spans="4:6" ht="15" thickTop="1" thickBot="1" x14ac:dyDescent="0.3">
      <c r="D31" s="31" t="s">
        <v>2129</v>
      </c>
      <c r="E31" s="21">
        <v>1</v>
      </c>
      <c r="F31" s="41">
        <f>E31/E33*100</f>
        <v>0.49261083743842365</v>
      </c>
    </row>
    <row r="32" spans="4:6" ht="15" thickTop="1" thickBot="1" x14ac:dyDescent="0.3">
      <c r="D32" s="31" t="s">
        <v>1398</v>
      </c>
      <c r="E32" s="21">
        <v>1</v>
      </c>
      <c r="F32" s="41">
        <f>E32/E33*100</f>
        <v>0.49261083743842365</v>
      </c>
    </row>
    <row r="33" spans="4:6" ht="15" thickTop="1" thickBot="1" x14ac:dyDescent="0.3">
      <c r="D33" s="31" t="s">
        <v>1904</v>
      </c>
      <c r="E33" s="21">
        <f>SUM(E3:E32)</f>
        <v>203</v>
      </c>
      <c r="F33" s="41">
        <f>SUM(F3:F32)</f>
        <v>99.999999999999986</v>
      </c>
    </row>
    <row r="34" spans="4:6" ht="14.25" thickTop="1" x14ac:dyDescent="0.25"/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28" zoomScale="96" zoomScaleNormal="96" workbookViewId="0">
      <selection activeCell="T21" sqref="T21"/>
    </sheetView>
  </sheetViews>
  <sheetFormatPr baseColWidth="10" defaultRowHeight="15" x14ac:dyDescent="0.25"/>
  <sheetData>
    <row r="1" spans="1:19" x14ac:dyDescent="0.25">
      <c r="A1" s="154" t="s">
        <v>1900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15" spans="1:19" x14ac:dyDescent="0.25">
      <c r="A15" s="156" t="s">
        <v>2521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</row>
    <row r="29" spans="1:19" x14ac:dyDescent="0.25">
      <c r="A29" s="158" t="s">
        <v>1907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</row>
    <row r="41" spans="1:19" x14ac:dyDescent="0.25">
      <c r="A41" s="152" t="s">
        <v>2524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</row>
  </sheetData>
  <mergeCells count="4">
    <mergeCell ref="A1:S1"/>
    <mergeCell ref="A15:S15"/>
    <mergeCell ref="A29:S29"/>
    <mergeCell ref="A41:S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SALIENTES</vt:lpstr>
      <vt:lpstr>RECUENTO POR AÑO</vt:lpstr>
      <vt:lpstr>RECUENTO FINAL SALIENTES</vt:lpstr>
      <vt:lpstr>Graficas Salientes</vt:lpstr>
      <vt:lpstr>ENTRANTRES</vt:lpstr>
      <vt:lpstr>RECUENTO POR AÑO </vt:lpstr>
      <vt:lpstr>RECUENTO FINAL ENTRANTES</vt:lpstr>
      <vt:lpstr>GRAFICAS ENTRANTES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SANCHEZ NUÑEZ</dc:creator>
  <cp:lastModifiedBy>Mayra Alejandra</cp:lastModifiedBy>
  <dcterms:created xsi:type="dcterms:W3CDTF">2018-08-16T19:28:49Z</dcterms:created>
  <dcterms:modified xsi:type="dcterms:W3CDTF">2018-10-24T14:13:27Z</dcterms:modified>
</cp:coreProperties>
</file>