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date1904="1"/>
  <mc:AlternateContent xmlns:mc="http://schemas.openxmlformats.org/markup-compatibility/2006">
    <mc:Choice Requires="x15">
      <x15ac:absPath xmlns:x15ac="http://schemas.microsoft.com/office/spreadsheetml/2010/11/ac" url="C:\Users\erena\OneDrive\Desktop\"/>
    </mc:Choice>
  </mc:AlternateContent>
  <xr:revisionPtr revIDLastSave="0" documentId="13_ncr:1_{23C75445-F382-4A8E-8CB7-0BEA54A1A0C1}" xr6:coauthVersionLast="47" xr6:coauthVersionMax="47" xr10:uidLastSave="{00000000-0000-0000-0000-000000000000}"/>
  <workbookProtection workbookAlgorithmName="SHA-512" workbookHashValue="C0s4NS+s8kjiDK0V323AkqVgt+4b+jIPWfiT8zDfhnX16tkfcEqcP/JiMtIg6Z/Et8PORjdAhD6kB3DHnJCtIg==" workbookSaltValue="RbbZcbxOait10B3urXZn6w==" workbookSpinCount="100000" lockStructure="1"/>
  <bookViews>
    <workbookView xWindow="-120" yWindow="-120" windowWidth="29040" windowHeight="15840" tabRatio="194" firstSheet="1" activeTab="1" xr2:uid="{00000000-000D-0000-FFFF-FFFF00000000}"/>
  </bookViews>
  <sheets>
    <sheet name="Tabelle1" sheetId="3" state="hidden" r:id="rId1"/>
    <sheet name="Blatt 1" sheetId="1" r:id="rId2"/>
  </sheets>
  <definedNames>
    <definedName name="_xlnm.Print_Area" localSheetId="1">'Blatt 1'!$A$1:$O$24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3" l="1" a="1"/>
  <c r="A3" i="3" s="1"/>
  <c r="E4" i="3" l="1"/>
  <c r="E3" i="3"/>
  <c r="B22" i="1" s="1"/>
  <c r="M22" i="1" s="1"/>
  <c r="C5" i="3"/>
  <c r="B6" i="3" s="1"/>
  <c r="C21" i="1" l="1"/>
  <c r="C17" i="1"/>
  <c r="C19" i="1"/>
  <c r="C6" i="3"/>
  <c r="B7" i="3" s="1"/>
  <c r="E5" i="3"/>
  <c r="C4" i="1" s="1"/>
  <c r="E2" i="1"/>
  <c r="C2" i="1"/>
  <c r="C7" i="3" l="1"/>
  <c r="B8" i="3" s="1"/>
  <c r="E6" i="3"/>
  <c r="E4" i="1" s="1"/>
  <c r="C8" i="3" l="1"/>
  <c r="B9" i="3" s="1"/>
  <c r="E7" i="3"/>
  <c r="E5" i="1" s="1"/>
  <c r="C9" i="3" l="1"/>
  <c r="B10" i="3" s="1"/>
  <c r="E10" i="3" s="1"/>
  <c r="E8" i="3"/>
  <c r="E6" i="1" s="1"/>
  <c r="E9" i="3" l="1"/>
  <c r="E7" i="1" s="1"/>
  <c r="E8" i="1"/>
  <c r="C10"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<sst xmlns="http://schemas.openxmlformats.org/spreadsheetml/2006/main" count="42" uniqueCount="36">
  <si>
    <t>von</t>
  </si>
  <si>
    <t>bis</t>
  </si>
  <si>
    <t>Seite</t>
  </si>
  <si>
    <t>Abteilung</t>
  </si>
  <si>
    <t>Titel</t>
  </si>
  <si>
    <t>Name1</t>
  </si>
  <si>
    <t>Name2</t>
  </si>
  <si>
    <t>Name3</t>
  </si>
  <si>
    <t>Name4</t>
  </si>
  <si>
    <t>Name5</t>
  </si>
  <si>
    <t>EL</t>
  </si>
  <si>
    <t>ELEKTRONIK</t>
  </si>
  <si>
    <t>HO</t>
  </si>
  <si>
    <t>HOLZBAU</t>
  </si>
  <si>
    <t>BT</t>
  </si>
  <si>
    <t>TB</t>
  </si>
  <si>
    <t>TIEFBAU</t>
  </si>
  <si>
    <t>HB</t>
  </si>
  <si>
    <t>HOCHBAU</t>
  </si>
  <si>
    <t>BS</t>
  </si>
  <si>
    <t>HEIZUNG &amp; LÜFTUNG</t>
  </si>
  <si>
    <t>FE</t>
  </si>
  <si>
    <t>ProjektbetreuerInnen:</t>
  </si>
  <si>
    <t>ProjektpartnerInnen:</t>
  </si>
  <si>
    <t xml:space="preserve">Das geplante Ergebnis ist eine kostengünstige Alternative zur konventionellen Nixie-Uhr, die zugleich günstig und energiesparend ist und mit niedriger Betriebsspannung und LEDs funktioniert. Die Steuerung der Uhr wird über ein Tastenfeld bewerkstelligt. Optional lässt sich auch die Farbe der LEDs anpassen sowie die Uhr mithilfe eines DCF77-Empfängers einstellen. Die Uhr wird aus sechs Segmenten bestehen, die jeweils die Zahlen von 0 bis 9 anzeigen sollen.  </t>
  </si>
  <si>
    <t>Julius Blum GmbH</t>
  </si>
  <si>
    <t>3D-Design von der Uhr</t>
  </si>
  <si>
    <t>Inbetriebnahme von der Lixie-Uhr</t>
  </si>
  <si>
    <t>Funktionstest der LEDs</t>
  </si>
  <si>
    <t>Am Anfang entschied man sich für eine Nixie-Uhr. Allerdings stellen die hohen Spannungen, die zum Betrieb benötigt werden, ein großes Problem dar. Zum einen die hohen Spannungen, zum anderen der große Energieverbrauch. Daher soll eine energiesparende Alternative mit niedriger Spannung entwickelt werden. In diesem Fall wurde sich für eine Lixie-Uhr entschieden.</t>
  </si>
  <si>
    <t xml:space="preserve">Das Ziel des Projekts ist die Entwicklung einer voll funktionsfähigen Lixie-Uhr, die mit LEDs betrieben wird. Die Ziffern der Uhr werden dabei über Plexigläsern, in die die Ziffern eingefräst werden, dargestellt. Die Ansteuerung der LEDs läuft über eine seperate Masterplatine ab. Die Masterplatine beinhaltet einen Mikrocontroller und einen USB-/UART Wandler. Durch die Komponente kann man die Uhr über eine Schnittstelle vom Computer aus steuern. Für das Erstellen der Gehäuseteile wird der 3D-Drucker benutzt. </t>
  </si>
  <si>
    <t>Fräsvorgang mit Vakuum</t>
  </si>
  <si>
    <t>Testaufbau</t>
  </si>
  <si>
    <t>Segment</t>
  </si>
  <si>
    <t>Für das Zuschneiden und dem Fräsen hat uns BLUM sehr geholfen. Die CNC-Fräse hat 3 Achsen die in X, Y und Z-Achsen bewegen können. Beim Fräsen wird das Plexiglas mithilfe eines Vakuums festgehalten damit sie nicht verschoben wird. Während dem Fräsvorgang wird durch Düsen ein Wasser-Öl Gemisch zugeführt damit der Fräskopf nicht zu heiß wird und das Plexiglas schmilzt.</t>
  </si>
  <si>
    <t>Ing. Raffael Gächter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</si>
</sst>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3">
    <font>
      <sz val="10"/>
      <color indexed="8"/>
      <name val="Helvetica Neue"/>
    </font>
    <font>
      <sz val="10"/>
      <color indexed="8"/>
      <name val="Arial Narrow"/>
      <family val="2"/>
    </font>
    <font>
      <sz val="10"/>
      <color indexed="9"/>
      <name val="Arial Narrow"/>
      <family val="2"/>
    </font>
    <font>
      <b/>
      <sz val="10"/>
      <color indexed="9"/>
      <name val="Arial Narrow"/>
      <family val="2"/>
    </font>
    <font>
      <sz val="10"/>
      <name val="Arial Narrow"/>
      <family val="2"/>
    </font>
    <font>
      <b/>
      <sz val="27"/>
      <color indexed="12"/>
      <name val="Arial Narrow"/>
      <family val="2"/>
    </font>
    <font>
      <sz val="10"/>
      <color rgb="FFFF0000"/>
      <name val="Helvetica Neue"/>
      <family val="2"/>
    </font>
    <font>
      <sz val="10"/>
      <name val="Helvetica Neue"/>
      <family val="2"/>
    </font>
    <font>
      <b/>
      <sz val="11"/>
      <color indexed="9"/>
      <name val="Arial Narrow"/>
      <family val="2"/>
    </font>
    <font>
      <b/>
      <sz val="20"/>
      <color indexed="8"/>
      <name val="Arial"/>
      <family val="2"/>
    </font>
    <font>
      <sz val="10"/>
      <color rgb="FF000000"/>
      <name val="Arial Narrow"/>
      <family val="2"/>
    </font>
    <font>
      <b/>
      <sz val="9"/>
      <color indexed="9"/>
      <name val="Arial Narrow"/>
      <family val="2"/>
    </font>
    <font>
      <b/>
      <sz val="11"/>
      <color rgb="FF000000"/>
      <name val="Arial Narrow"/>
      <family val="2"/>
    </font>
  </fonts>
  <fills count="3">
    <fill>
      <patternFill patternType="none"/>
    </fill>
    <fill>
      <patternFill patternType="gray125"/>
    </fill>
    <fill>
      <patternFill patternType="solid">
        <fgColor theme="4"/>
        <bgColor indexed="64"/>
      </patternFill>
    </fill>
  </fills>
  <borders count="1">
    <border>
      <left/>
      <right/>
      <top/>
      <bottom/>
      <diagonal/>
    </border>
  </borders>
  <cellStyleXfs count="1">
    <xf numFmtId="0" fontId="0" fillId="0" borderId="0" applyNumberFormat="0" applyFill="0" applyBorder="0" applyProtection="0">
      <alignment vertical="top" wrapText="1"/>
    </xf>
  </cellStyleXfs>
  <cellXfs count="32">
    <xf numFmtId="0" fontId="0" fillId="0" borderId="0" xfId="0">
      <alignment vertical="top" wrapText="1"/>
    </xf>
    <xf numFmtId="0" fontId="7" fillId="0" borderId="0" xfId="0" applyFont="1">
      <alignment vertical="top" wrapText="1"/>
    </xf>
    <xf numFmtId="164" fontId="7" fillId="0" borderId="0" xfId="0" applyNumberFormat="1" applyFont="1" applyAlignment="1">
      <alignment horizontal="left" vertical="top" wrapText="1"/>
    </xf>
    <xf numFmtId="0" fontId="4" fillId="0" borderId="0" xfId="0" applyFont="1" applyProtection="1">
      <alignment vertical="top" wrapText="1"/>
      <protection locked="0"/>
    </xf>
    <xf numFmtId="0" fontId="2" fillId="0" borderId="0" xfId="0" applyFont="1" applyProtection="1">
      <alignment vertical="top" wrapText="1"/>
      <protection locked="0"/>
    </xf>
    <xf numFmtId="49" fontId="3" fillId="0" borderId="0" xfId="0" applyNumberFormat="1" applyFont="1" applyProtection="1">
      <alignment vertical="top" wrapText="1"/>
      <protection locked="0"/>
    </xf>
    <xf numFmtId="49" fontId="11" fillId="0" borderId="0" xfId="0" applyNumberFormat="1" applyFont="1" applyProtection="1">
      <alignment vertical="top" wrapText="1"/>
      <protection locked="0"/>
    </xf>
    <xf numFmtId="49" fontId="3" fillId="0" borderId="0" xfId="0" applyNumberFormat="1" applyFont="1" applyAlignment="1" applyProtection="1">
      <alignment horizontal="left" vertical="center" wrapText="1"/>
      <protection locked="0"/>
    </xf>
    <xf numFmtId="2" fontId="9" fillId="2" borderId="0" xfId="0" applyNumberFormat="1" applyFont="1" applyFill="1" applyAlignment="1" applyProtection="1">
      <alignment horizontal="right" wrapText="1"/>
    </xf>
    <xf numFmtId="0" fontId="0" fillId="0" borderId="0" xfId="0" applyProtection="1">
      <alignment vertical="top" wrapText="1"/>
    </xf>
    <xf numFmtId="1" fontId="9" fillId="2" borderId="0" xfId="0" applyNumberFormat="1" applyFont="1" applyFill="1" applyAlignment="1" applyProtection="1">
      <alignment horizontal="right" wrapText="1"/>
    </xf>
    <xf numFmtId="0" fontId="1" fillId="0" borderId="0" xfId="0" applyFont="1" applyProtection="1">
      <alignment vertical="top" wrapText="1"/>
    </xf>
    <xf numFmtId="0" fontId="2" fillId="0" borderId="0" xfId="0" applyFont="1" applyAlignment="1" applyProtection="1">
      <alignment horizontal="left" vertical="top" wrapText="1"/>
    </xf>
    <xf numFmtId="0" fontId="2" fillId="0" borderId="0" xfId="0" applyFont="1" applyProtection="1">
      <alignment vertical="top" wrapText="1"/>
    </xf>
    <xf numFmtId="0" fontId="2" fillId="0" borderId="0" xfId="0" applyFont="1" applyAlignment="1" applyProtection="1">
      <alignment horizontal="right" vertical="top" wrapText="1"/>
    </xf>
    <xf numFmtId="0" fontId="12" fillId="0" borderId="0" xfId="0" applyFont="1" applyAlignment="1" applyProtection="1">
      <alignment vertical="center" wrapText="1"/>
    </xf>
    <xf numFmtId="0" fontId="8" fillId="0" borderId="0" xfId="0" applyFont="1" applyAlignment="1" applyProtection="1">
      <alignment horizontal="right" vertical="center" wrapText="1"/>
    </xf>
    <xf numFmtId="49" fontId="2" fillId="0" borderId="0" xfId="0" applyNumberFormat="1" applyFont="1" applyAlignment="1" applyProtection="1">
      <alignment horizontal="left" vertical="top" wrapText="1"/>
    </xf>
    <xf numFmtId="0" fontId="8" fillId="0" borderId="0" xfId="0" applyFont="1" applyAlignment="1" applyProtection="1">
      <alignment horizontal="right" vertical="top" wrapText="1"/>
    </xf>
    <xf numFmtId="164" fontId="5" fillId="0" borderId="0" xfId="0" applyNumberFormat="1" applyFont="1" applyAlignment="1" applyProtection="1">
      <alignment horizontal="right" wrapText="1"/>
    </xf>
    <xf numFmtId="164" fontId="5" fillId="0" borderId="0" xfId="0" applyNumberFormat="1" applyFont="1" applyAlignment="1" applyProtection="1">
      <alignment horizontal="left" wrapText="1"/>
    </xf>
    <xf numFmtId="0" fontId="6" fillId="0" borderId="0" xfId="0" applyFont="1" applyProtection="1">
      <alignment vertical="top" wrapText="1"/>
    </xf>
    <xf numFmtId="0" fontId="8" fillId="0" borderId="0" xfId="0" applyFont="1" applyAlignment="1" applyProtection="1">
      <alignment horizontal="right" vertical="center" wrapText="1"/>
      <protection locked="0"/>
    </xf>
    <xf numFmtId="0" fontId="12" fillId="0" borderId="0" xfId="0" applyFont="1" applyAlignment="1" applyProtection="1">
      <alignment vertical="center" wrapText="1"/>
      <protection locked="0"/>
    </xf>
    <xf numFmtId="0" fontId="10" fillId="0" borderId="0" xfId="0" applyFont="1" applyProtection="1">
      <alignment vertical="top" wrapText="1"/>
      <protection locked="0"/>
    </xf>
    <xf numFmtId="49" fontId="11" fillId="0" borderId="0" xfId="0" applyNumberFormat="1" applyFont="1" applyAlignment="1" applyProtection="1">
      <alignment wrapText="1"/>
      <protection locked="0"/>
    </xf>
    <xf numFmtId="0" fontId="3" fillId="0" borderId="0" xfId="0" applyNumberFormat="1" applyFont="1" applyProtection="1">
      <alignment vertical="top" wrapText="1"/>
    </xf>
    <xf numFmtId="49" fontId="3" fillId="0" borderId="0" xfId="0" applyNumberFormat="1" applyFont="1" applyProtection="1">
      <alignment vertical="top" wrapText="1"/>
    </xf>
    <xf numFmtId="0" fontId="2" fillId="0" borderId="0" xfId="0" applyFont="1" applyProtection="1">
      <alignment vertical="top" wrapText="1"/>
      <protection locked="0"/>
    </xf>
    <xf numFmtId="0" fontId="2" fillId="0" borderId="0" xfId="0" applyFont="1" applyAlignment="1" applyProtection="1">
      <alignment horizontal="left" vertical="top" wrapText="1"/>
      <protection locked="0"/>
    </xf>
    <xf numFmtId="2" fontId="9" fillId="2" borderId="0" xfId="0" applyNumberFormat="1" applyFont="1" applyFill="1" applyAlignment="1" applyProtection="1">
      <alignment horizontal="left" wrapText="1"/>
    </xf>
    <xf numFmtId="0" fontId="0" fillId="0" borderId="0" xfId="0" applyAlignment="1">
      <alignment wrapText="1"/>
    </xf>
  </cellXfs>
  <cellStyles count="1">
    <cellStyle name="Standard" xfId="0" builtinId="0"/>
  </cellStyles>
  <dxfs count="9">
    <dxf>
      <fill>
        <patternFill>
          <bgColor rgb="FFCBD000"/>
        </patternFill>
      </fill>
    </dxf>
    <dxf>
      <fill>
        <patternFill>
          <bgColor rgb="FFE95E3F"/>
        </patternFill>
      </fill>
    </dxf>
    <dxf>
      <fill>
        <patternFill>
          <bgColor rgb="FFCBD000"/>
        </patternFill>
      </fill>
    </dxf>
    <dxf>
      <fill>
        <patternFill>
          <bgColor rgb="FFE95E3F"/>
        </patternFill>
      </fill>
    </dxf>
    <dxf>
      <fill>
        <patternFill>
          <bgColor rgb="FFCBD000"/>
        </patternFill>
      </fill>
    </dxf>
    <dxf>
      <fill>
        <patternFill>
          <bgColor rgb="FFE95E3F"/>
        </patternFill>
      </fill>
    </dxf>
    <dxf>
      <fill>
        <patternFill>
          <bgColor rgb="FFCBD000"/>
        </patternFill>
      </fill>
    </dxf>
    <dxf>
      <fill>
        <patternFill>
          <bgColor rgb="FFE95E3F"/>
        </patternFill>
      </fill>
    </dxf>
    <dxf>
      <fill>
        <patternFill patternType="none">
          <bgColor auto="1"/>
        </patternFill>
      </fill>
    </dxf>
  </dxfs>
  <tableStyles count="0"/>
  <colors>
    <indexedColors>
      <rgbColor rgb="FF000000"/>
      <rgbColor rgb="FFFFFFFF"/>
      <rgbColor rgb="FFFF0000"/>
      <rgbColor rgb="FF00FF00"/>
      <rgbColor rgb="FF0000FF"/>
      <rgbColor rgb="FFFFFF00"/>
      <rgbColor rgb="FFFF00FF"/>
      <rgbColor rgb="FF00FFFF"/>
      <rgbColor rgb="FFFEFEFE"/>
      <rgbColor rgb="FF000000"/>
      <rgbColor rgb="FFA5A5A5"/>
      <rgbColor rgb="FF56C1FE"/>
      <rgbColor rgb="FF919191"/>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E95E3F"/>
      <color rgb="FFCBD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eetMetadata" Target="metadata.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eg"/><Relationship Id="rId3" Type="http://schemas.openxmlformats.org/officeDocument/2006/relationships/image" Target="../media/image3.jpe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jpe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3</xdr:col>
      <xdr:colOff>142875</xdr:colOff>
      <xdr:row>16</xdr:row>
      <xdr:rowOff>142875</xdr:rowOff>
    </xdr:from>
    <xdr:to>
      <xdr:col>4</xdr:col>
      <xdr:colOff>2819400</xdr:colOff>
      <xdr:row>17</xdr:row>
      <xdr:rowOff>2286001</xdr:rowOff>
    </xdr:to>
    <xdr:sp macro="" textlink="">
      <xdr:nvSpPr>
        <xdr:cNvPr id="1025" name="AutoShape 1">
          <a:extLst>
            <a:ext uri="{FF2B5EF4-FFF2-40B4-BE49-F238E27FC236}">
              <a16:creationId xmlns:a16="http://schemas.microsoft.com/office/drawing/2014/main" id="{00000000-0008-0000-0100-000001040000}"/>
            </a:ext>
          </a:extLst>
        </xdr:cNvPr>
        <xdr:cNvSpPr>
          <a:spLocks noChangeAspect="1" noChangeArrowheads="1"/>
        </xdr:cNvSpPr>
      </xdr:nvSpPr>
      <xdr:spPr bwMode="auto">
        <a:xfrm>
          <a:off x="3667125" y="2847975"/>
          <a:ext cx="2828925" cy="2314575"/>
        </a:xfrm>
        <a:prstGeom prst="rect">
          <a:avLst/>
        </a:prstGeom>
        <a:noFill/>
        <a:extLst>
          <a:ext uri="{909E8E84-426E-40DD-AFC4-6F175D3DCCD1}">
            <a14:hiddenFill xmlns:a14="http://schemas.microsoft.com/office/drawing/2010/main">
              <a:solidFill>
                <a:srgbClr val="FFFFFF"/>
              </a:solidFill>
            </a14:hiddenFill>
          </a:ext>
        </a:extLst>
      </xdr:spPr>
      <xdr:txBody>
        <a:bodyPr/>
        <a:lstStyle/>
        <a:p>
          <a:endParaRPr lang="de-DE"/>
        </a:p>
      </xdr:txBody>
    </xdr:sp>
    <xdr:clientData/>
  </xdr:twoCellAnchor>
  <xdr:twoCellAnchor editAs="oneCell">
    <xdr:from>
      <xdr:col>4</xdr:col>
      <xdr:colOff>131885</xdr:colOff>
      <xdr:row>17</xdr:row>
      <xdr:rowOff>29307</xdr:rowOff>
    </xdr:from>
    <xdr:to>
      <xdr:col>4</xdr:col>
      <xdr:colOff>2769578</xdr:colOff>
      <xdr:row>17</xdr:row>
      <xdr:rowOff>2229082</xdr:rowOff>
    </xdr:to>
    <xdr:pic>
      <xdr:nvPicPr>
        <xdr:cNvPr id="4" name="Grafik 3">
          <a:extLst>
            <a:ext uri="{FF2B5EF4-FFF2-40B4-BE49-F238E27FC236}">
              <a16:creationId xmlns:a16="http://schemas.microsoft.com/office/drawing/2014/main" id="{1FFD029B-3D1D-A7CB-0EAE-AE81A237648D}"/>
            </a:ext>
          </a:extLst>
        </xdr:cNvPr>
        <xdr:cNvPicPr>
          <a:picLocks noChangeAspect="1"/>
        </xdr:cNvPicPr>
      </xdr:nvPicPr>
      <xdr:blipFill>
        <a:blip xmlns:r="http://schemas.openxmlformats.org/officeDocument/2006/relationships" r:embed="rId1"/>
        <a:stretch>
          <a:fillRect/>
        </a:stretch>
      </xdr:blipFill>
      <xdr:spPr>
        <a:xfrm>
          <a:off x="3808535" y="2886807"/>
          <a:ext cx="2637693" cy="2199775"/>
        </a:xfrm>
        <a:prstGeom prst="rect">
          <a:avLst/>
        </a:prstGeom>
      </xdr:spPr>
    </xdr:pic>
    <xdr:clientData/>
  </xdr:twoCellAnchor>
  <xdr:twoCellAnchor editAs="oneCell">
    <xdr:from>
      <xdr:col>4</xdr:col>
      <xdr:colOff>5412</xdr:colOff>
      <xdr:row>21</xdr:row>
      <xdr:rowOff>8116</xdr:rowOff>
    </xdr:from>
    <xdr:to>
      <xdr:col>4</xdr:col>
      <xdr:colOff>2828568</xdr:colOff>
      <xdr:row>21</xdr:row>
      <xdr:rowOff>1885293</xdr:rowOff>
    </xdr:to>
    <xdr:pic>
      <xdr:nvPicPr>
        <xdr:cNvPr id="3" name="Grafik 2">
          <a:extLst>
            <a:ext uri="{FF2B5EF4-FFF2-40B4-BE49-F238E27FC236}">
              <a16:creationId xmlns:a16="http://schemas.microsoft.com/office/drawing/2014/main" id="{0F4409E3-73D4-73CC-93FB-319FE6AA1C9B}"/>
            </a:ext>
          </a:extLst>
        </xdr:cNvPr>
        <xdr:cNvPicPr>
          <a:picLocks noChangeAspect="1"/>
        </xdr:cNvPicPr>
      </xdr:nvPicPr>
      <xdr:blipFill>
        <a:blip xmlns:r="http://schemas.openxmlformats.org/officeDocument/2006/relationships" r:embed="rId2"/>
        <a:stretch>
          <a:fillRect/>
        </a:stretch>
      </xdr:blipFill>
      <xdr:spPr>
        <a:xfrm>
          <a:off x="3684033" y="7949995"/>
          <a:ext cx="2823156" cy="1877177"/>
        </a:xfrm>
        <a:prstGeom prst="rect">
          <a:avLst/>
        </a:prstGeom>
      </xdr:spPr>
    </xdr:pic>
    <xdr:clientData/>
  </xdr:twoCellAnchor>
  <xdr:twoCellAnchor editAs="oneCell">
    <xdr:from>
      <xdr:col>3</xdr:col>
      <xdr:colOff>149827</xdr:colOff>
      <xdr:row>19</xdr:row>
      <xdr:rowOff>4040</xdr:rowOff>
    </xdr:from>
    <xdr:to>
      <xdr:col>4</xdr:col>
      <xdr:colOff>2830953</xdr:colOff>
      <xdr:row>19</xdr:row>
      <xdr:rowOff>2128344</xdr:rowOff>
    </xdr:to>
    <xdr:pic>
      <xdr:nvPicPr>
        <xdr:cNvPr id="5" name="Grafik 4" descr="Ein Bild, das weiß enthält.&#10;&#10;Automatisch generierte Beschreibung">
          <a:extLst>
            <a:ext uri="{FF2B5EF4-FFF2-40B4-BE49-F238E27FC236}">
              <a16:creationId xmlns:a16="http://schemas.microsoft.com/office/drawing/2014/main" id="{BACE3E69-2B24-AACC-DABC-FE65FB1A270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4031316" y="5049775"/>
          <a:ext cx="2124304" cy="2832213"/>
        </a:xfrm>
        <a:prstGeom prst="rect">
          <a:avLst/>
        </a:prstGeom>
        <a:noFill/>
        <a:ln>
          <a:noFill/>
        </a:ln>
      </xdr:spPr>
    </xdr:pic>
    <xdr:clientData/>
  </xdr:twoCellAnchor>
  <xdr:twoCellAnchor editAs="oneCell">
    <xdr:from>
      <xdr:col>9</xdr:col>
      <xdr:colOff>8791</xdr:colOff>
      <xdr:row>17</xdr:row>
      <xdr:rowOff>10992</xdr:rowOff>
    </xdr:from>
    <xdr:to>
      <xdr:col>9</xdr:col>
      <xdr:colOff>2811338</xdr:colOff>
      <xdr:row>17</xdr:row>
      <xdr:rowOff>2190750</xdr:rowOff>
    </xdr:to>
    <xdr:pic>
      <xdr:nvPicPr>
        <xdr:cNvPr id="6" name="Grafik 5">
          <a:extLst>
            <a:ext uri="{FF2B5EF4-FFF2-40B4-BE49-F238E27FC236}">
              <a16:creationId xmlns:a16="http://schemas.microsoft.com/office/drawing/2014/main" id="{48CDCFC0-CCC9-38F1-6FF1-2550E999CCBD}"/>
            </a:ext>
          </a:extLst>
        </xdr:cNvPr>
        <xdr:cNvPicPr>
          <a:picLocks noChangeAspect="1" noChangeArrowheads="1"/>
        </xdr:cNvPicPr>
      </xdr:nvPicPr>
      <xdr:blipFill rotWithShape="1">
        <a:blip xmlns:r="http://schemas.openxmlformats.org/officeDocument/2006/relationships" r:embed="rId4" cstate="print">
          <a:extLst>
            <a:ext uri="{28A0092B-C50C-407E-A947-70E740481C1C}">
              <a14:useLocalDpi xmlns:a14="http://schemas.microsoft.com/office/drawing/2010/main" val="0"/>
            </a:ext>
          </a:extLst>
        </a:blip>
        <a:srcRect l="11159" t="10614" r="9319" b="9060"/>
        <a:stretch/>
      </xdr:blipFill>
      <xdr:spPr bwMode="auto">
        <a:xfrm>
          <a:off x="6971566" y="2868492"/>
          <a:ext cx="2802547" cy="21797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19050</xdr:colOff>
      <xdr:row>17</xdr:row>
      <xdr:rowOff>9524</xdr:rowOff>
    </xdr:from>
    <xdr:to>
      <xdr:col>11</xdr:col>
      <xdr:colOff>2821924</xdr:colOff>
      <xdr:row>17</xdr:row>
      <xdr:rowOff>2190749</xdr:rowOff>
    </xdr:to>
    <xdr:pic>
      <xdr:nvPicPr>
        <xdr:cNvPr id="7" name="Grafik 6" descr="Ein Bild, das Text, drinnen, Tisch, Schreibtisch enthält.&#10;&#10;Automatisch generierte Beschreibung">
          <a:extLst>
            <a:ext uri="{FF2B5EF4-FFF2-40B4-BE49-F238E27FC236}">
              <a16:creationId xmlns:a16="http://schemas.microsoft.com/office/drawing/2014/main" id="{84BEE142-B78F-52C0-083B-8860A532BBCC}"/>
            </a:ext>
          </a:extLst>
        </xdr:cNvPr>
        <xdr:cNvPicPr>
          <a:picLocks noChangeAspect="1"/>
        </xdr:cNvPicPr>
      </xdr:nvPicPr>
      <xdr:blipFill rotWithShape="1">
        <a:blip xmlns:r="http://schemas.openxmlformats.org/officeDocument/2006/relationships" r:embed="rId5"/>
        <a:srcRect l="9098" r="10279"/>
        <a:stretch/>
      </xdr:blipFill>
      <xdr:spPr>
        <a:xfrm>
          <a:off x="9963150" y="2867024"/>
          <a:ext cx="2802874" cy="2181225"/>
        </a:xfrm>
        <a:prstGeom prst="rect">
          <a:avLst/>
        </a:prstGeom>
      </xdr:spPr>
    </xdr:pic>
    <xdr:clientData/>
  </xdr:twoCellAnchor>
  <xdr:twoCellAnchor editAs="oneCell">
    <xdr:from>
      <xdr:col>9</xdr:col>
      <xdr:colOff>485775</xdr:colOff>
      <xdr:row>19</xdr:row>
      <xdr:rowOff>47625</xdr:rowOff>
    </xdr:from>
    <xdr:to>
      <xdr:col>9</xdr:col>
      <xdr:colOff>2366269</xdr:colOff>
      <xdr:row>19</xdr:row>
      <xdr:rowOff>2238375</xdr:rowOff>
    </xdr:to>
    <xdr:pic>
      <xdr:nvPicPr>
        <xdr:cNvPr id="8" name="Grafik 7" descr="Ein Bild, das stationär, Fan enthält.&#10;&#10;Automatisch generierte Beschreibung">
          <a:extLst>
            <a:ext uri="{FF2B5EF4-FFF2-40B4-BE49-F238E27FC236}">
              <a16:creationId xmlns:a16="http://schemas.microsoft.com/office/drawing/2014/main" id="{502DDC3B-CDEF-4522-8A85-CDB34D78FDF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448550" y="5448300"/>
          <a:ext cx="1880494" cy="2190750"/>
        </a:xfrm>
        <a:prstGeom prst="rect">
          <a:avLst/>
        </a:prstGeom>
      </xdr:spPr>
    </xdr:pic>
    <xdr:clientData/>
  </xdr:twoCellAnchor>
  <xdr:twoCellAnchor editAs="oneCell">
    <xdr:from>
      <xdr:col>11</xdr:col>
      <xdr:colOff>19050</xdr:colOff>
      <xdr:row>3</xdr:row>
      <xdr:rowOff>28574</xdr:rowOff>
    </xdr:from>
    <xdr:to>
      <xdr:col>12</xdr:col>
      <xdr:colOff>2905</xdr:colOff>
      <xdr:row>13</xdr:row>
      <xdr:rowOff>133349</xdr:rowOff>
    </xdr:to>
    <xdr:pic>
      <xdr:nvPicPr>
        <xdr:cNvPr id="10" name="Grafik 9">
          <a:extLst>
            <a:ext uri="{FF2B5EF4-FFF2-40B4-BE49-F238E27FC236}">
              <a16:creationId xmlns:a16="http://schemas.microsoft.com/office/drawing/2014/main" id="{3AFB306F-8B3B-2936-5E58-64AAA9C2EAF6}"/>
            </a:ext>
          </a:extLst>
        </xdr:cNvPr>
        <xdr:cNvPicPr>
          <a:picLocks noChangeAspect="1"/>
        </xdr:cNvPicPr>
      </xdr:nvPicPr>
      <xdr:blipFill rotWithShape="1">
        <a:blip xmlns:r="http://schemas.openxmlformats.org/officeDocument/2006/relationships" r:embed="rId7"/>
        <a:srcRect l="7893" t="10868" r="22598"/>
        <a:stretch/>
      </xdr:blipFill>
      <xdr:spPr>
        <a:xfrm>
          <a:off x="9963150" y="647699"/>
          <a:ext cx="2812780" cy="1819275"/>
        </a:xfrm>
        <a:prstGeom prst="rect">
          <a:avLst/>
        </a:prstGeom>
      </xdr:spPr>
    </xdr:pic>
    <xdr:clientData/>
  </xdr:twoCellAnchor>
  <xdr:twoCellAnchor editAs="oneCell">
    <xdr:from>
      <xdr:col>9</xdr:col>
      <xdr:colOff>66676</xdr:colOff>
      <xdr:row>3</xdr:row>
      <xdr:rowOff>19049</xdr:rowOff>
    </xdr:from>
    <xdr:to>
      <xdr:col>9</xdr:col>
      <xdr:colOff>2733676</xdr:colOff>
      <xdr:row>13</xdr:row>
      <xdr:rowOff>131266</xdr:rowOff>
    </xdr:to>
    <xdr:pic>
      <xdr:nvPicPr>
        <xdr:cNvPr id="12" name="Grafik 11" descr="Ein Bild, das gelb, Im Haus, Gebäude, Tür enthält.&#10;&#10;Automatisch generierte Beschreibung">
          <a:extLst>
            <a:ext uri="{FF2B5EF4-FFF2-40B4-BE49-F238E27FC236}">
              <a16:creationId xmlns:a16="http://schemas.microsoft.com/office/drawing/2014/main" id="{D744A93D-0127-45B1-7C52-5C8C5DFC0B65}"/>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t="8624"/>
        <a:stretch/>
      </xdr:blipFill>
      <xdr:spPr bwMode="auto">
        <a:xfrm>
          <a:off x="7029451" y="638174"/>
          <a:ext cx="2667000" cy="1826717"/>
        </a:xfrm>
        <a:prstGeom prst="rect">
          <a:avLst/>
        </a:prstGeom>
        <a:noFill/>
        <a:ln>
          <a:noFill/>
        </a:ln>
      </xdr:spPr>
    </xdr:pic>
    <xdr:clientData/>
  </xdr:twoCellAnchor>
  <xdr:twoCellAnchor editAs="oneCell">
    <xdr:from>
      <xdr:col>9</xdr:col>
      <xdr:colOff>150495</xdr:colOff>
      <xdr:row>21</xdr:row>
      <xdr:rowOff>23603</xdr:rowOff>
    </xdr:from>
    <xdr:to>
      <xdr:col>9</xdr:col>
      <xdr:colOff>2705961</xdr:colOff>
      <xdr:row>21</xdr:row>
      <xdr:rowOff>2352675</xdr:rowOff>
    </xdr:to>
    <xdr:pic>
      <xdr:nvPicPr>
        <xdr:cNvPr id="17" name="Grafik 16">
          <a:extLst>
            <a:ext uri="{FF2B5EF4-FFF2-40B4-BE49-F238E27FC236}">
              <a16:creationId xmlns:a16="http://schemas.microsoft.com/office/drawing/2014/main" id="{1D4A456F-764F-A693-E72F-82DDDFDF1D0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113270" y="7967453"/>
          <a:ext cx="2555466" cy="2329072"/>
        </a:xfrm>
        <a:prstGeom prst="rect">
          <a:avLst/>
        </a:prstGeom>
      </xdr:spPr>
    </xdr:pic>
    <xdr:clientData/>
  </xdr:twoCellAnchor>
  <xdr:twoCellAnchor editAs="oneCell">
    <xdr:from>
      <xdr:col>11</xdr:col>
      <xdr:colOff>200025</xdr:colOff>
      <xdr:row>21</xdr:row>
      <xdr:rowOff>5227</xdr:rowOff>
    </xdr:from>
    <xdr:to>
      <xdr:col>11</xdr:col>
      <xdr:colOff>2634065</xdr:colOff>
      <xdr:row>21</xdr:row>
      <xdr:rowOff>2362200</xdr:rowOff>
    </xdr:to>
    <xdr:pic>
      <xdr:nvPicPr>
        <xdr:cNvPr id="18" name="Grafik 17">
          <a:extLst>
            <a:ext uri="{FF2B5EF4-FFF2-40B4-BE49-F238E27FC236}">
              <a16:creationId xmlns:a16="http://schemas.microsoft.com/office/drawing/2014/main" id="{958E84CC-3474-6E23-98B7-181A80975175}"/>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144125" y="7949077"/>
          <a:ext cx="2434040" cy="2356973"/>
        </a:xfrm>
        <a:prstGeom prst="rect">
          <a:avLst/>
        </a:prstGeom>
      </xdr:spPr>
    </xdr:pic>
    <xdr:clientData/>
  </xdr:twoCellAnchor>
</xdr:wsDr>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AE232"/>
      </a:accent4>
      <a:accent5>
        <a:srgbClr val="FF644E"/>
      </a:accent5>
      <a:accent6>
        <a:srgbClr val="EF5FA7"/>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1"/>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457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F17"/>
  <sheetViews>
    <sheetView zoomScale="145" zoomScaleNormal="145" workbookViewId="0">
      <selection activeCell="E12" sqref="E12"/>
    </sheetView>
  </sheetViews>
  <sheetFormatPr baseColWidth="10" defaultColWidth="11.42578125" defaultRowHeight="12.75"/>
  <cols>
    <col min="1" max="1" width="84" style="1" customWidth="1"/>
    <col min="2" max="4" width="11.42578125" style="1"/>
    <col min="5" max="5" width="20.42578125" style="1" bestFit="1" customWidth="1"/>
    <col min="6" max="16384" width="11.42578125" style="1"/>
  </cols>
  <sheetData>
    <row r="2" spans="1:6">
      <c r="B2" s="1" t="s">
        <v>0</v>
      </c>
      <c r="C2" s="1" t="s">
        <v>1</v>
      </c>
    </row>
    <row r="3" spans="1:6">
      <c r="A3" s="1" t="str" cm="1">
        <f t="array" aca="1" ref="A3" ca="1">MID(CELL("Dateiname"),1+FIND("[",CELL("Dateiname")),FIND("]",CELL("Dateiname"))-FIND("[",CELL("Dateiname"))-1)</f>
        <v>01_EL_Lixieuhr - LED Nixie Uhr_Akpinar Eren&amp;El-Farfar Samir&amp;Hoener Ken Simon.xlsx</v>
      </c>
      <c r="B3" s="1">
        <v>1</v>
      </c>
      <c r="C3" s="1">
        <v>3</v>
      </c>
      <c r="D3" s="1" t="s">
        <v>2</v>
      </c>
      <c r="E3" s="2">
        <f ca="1">VALUE(MID($A$3,B3,C3-B3))</f>
        <v>1</v>
      </c>
    </row>
    <row r="4" spans="1:6">
      <c r="B4" s="1">
        <v>4</v>
      </c>
      <c r="C4" s="1">
        <v>6</v>
      </c>
      <c r="D4" s="1" t="s">
        <v>3</v>
      </c>
      <c r="E4" s="1" t="str">
        <f ca="1">UPPER(MID($A$3,B4,C4-B4))</f>
        <v>EL</v>
      </c>
    </row>
    <row r="5" spans="1:6" ht="25.5">
      <c r="B5" s="1">
        <v>7</v>
      </c>
      <c r="C5" s="1">
        <f ca="1">SEARCH("_",A3,B5)</f>
        <v>31</v>
      </c>
      <c r="D5" s="1" t="s">
        <v>4</v>
      </c>
      <c r="E5" s="1" t="str">
        <f ca="1">MID($A$3,B5,C5-B5)</f>
        <v>Lixieuhr - LED Nixie Uhr</v>
      </c>
    </row>
    <row r="6" spans="1:6">
      <c r="B6" s="1">
        <f ca="1">C5+1</f>
        <v>32</v>
      </c>
      <c r="C6" s="1">
        <f ca="1">SEARCH("&amp;",$A$3,B6)</f>
        <v>44</v>
      </c>
      <c r="D6" s="1" t="s">
        <v>5</v>
      </c>
      <c r="E6" s="1" t="str">
        <f ca="1">IF(ISERROR(B6),"",IF(ISERROR(C6),MID($A$3,B6,LEN($A$3)-B6-4),MID($A$3,B6,C6-B6)))</f>
        <v>Akpinar Eren</v>
      </c>
    </row>
    <row r="7" spans="1:6">
      <c r="B7" s="1">
        <f ca="1">C6+1</f>
        <v>45</v>
      </c>
      <c r="C7" s="1">
        <f ca="1">SEARCH("&amp;",$A$3,B7)</f>
        <v>60</v>
      </c>
      <c r="D7" s="1" t="s">
        <v>6</v>
      </c>
      <c r="E7" s="1" t="str">
        <f ca="1">IF(ISERROR(B7),"",IF(ISERROR(C7),MID($A$3,B7,LEN($A$3)-B7-4),MID($A$3,B7,C7-B7)))</f>
        <v>El-Farfar Samir</v>
      </c>
    </row>
    <row r="8" spans="1:6">
      <c r="B8" s="1">
        <f ca="1">C7+1</f>
        <v>61</v>
      </c>
      <c r="C8" s="1" t="e">
        <f ca="1">SEARCH("&amp;",$A$3,B8)</f>
        <v>#VALUE!</v>
      </c>
      <c r="D8" s="1" t="s">
        <v>7</v>
      </c>
      <c r="E8" s="1" t="str">
        <f ca="1">IF(ISERROR(B8),"",IF(ISERROR(C8),MID($A$3,B8,LEN($A$3)-B8-4),MID($A$3,B8,C8-B8)))</f>
        <v>Hoener Ken Simon</v>
      </c>
    </row>
    <row r="9" spans="1:6">
      <c r="B9" s="1" t="e">
        <f ca="1">C8+1</f>
        <v>#VALUE!</v>
      </c>
      <c r="C9" s="1" t="e">
        <f ca="1">SEARCH("&amp;",$A$3,B9)</f>
        <v>#VALUE!</v>
      </c>
      <c r="D9" s="1" t="s">
        <v>8</v>
      </c>
      <c r="E9" s="1" t="str">
        <f ca="1">IF(ISERROR(B9),"",IF(ISERROR(C9),MID($A$3,B9,LEN($A$3)-B9-4),MID($A$3,B9,C9-B9)))</f>
        <v/>
      </c>
    </row>
    <row r="10" spans="1:6">
      <c r="B10" s="1" t="e">
        <f ca="1">C9+1</f>
        <v>#VALUE!</v>
      </c>
      <c r="C10" s="1" t="e">
        <f ca="1">SEARCH("&amp;",$A$3,B10)</f>
        <v>#VALUE!</v>
      </c>
      <c r="D10" s="1" t="s">
        <v>9</v>
      </c>
      <c r="E10" s="1" t="str">
        <f ca="1">IF(ISERROR(B10),"",IF(ISERROR(C10),MID($A$3,B10,LEN($A$3)-B10-4),MID($A$3,B10,C10-B10)))</f>
        <v/>
      </c>
    </row>
    <row r="12" spans="1:6">
      <c r="D12" s="1" t="s">
        <v>10</v>
      </c>
      <c r="E12" s="1" t="s">
        <v>11</v>
      </c>
      <c r="F12" s="1" t="s">
        <v>10</v>
      </c>
    </row>
    <row r="13" spans="1:6">
      <c r="D13" s="1" t="s">
        <v>12</v>
      </c>
      <c r="E13" s="1" t="s">
        <v>13</v>
      </c>
      <c r="F13" s="1" t="s">
        <v>14</v>
      </c>
    </row>
    <row r="14" spans="1:6">
      <c r="D14" s="1" t="s">
        <v>15</v>
      </c>
      <c r="E14" s="1" t="s">
        <v>16</v>
      </c>
      <c r="F14" s="1" t="s">
        <v>14</v>
      </c>
    </row>
    <row r="15" spans="1:6">
      <c r="D15" s="1" t="s">
        <v>17</v>
      </c>
      <c r="E15" s="1" t="s">
        <v>18</v>
      </c>
      <c r="F15" s="1" t="s">
        <v>14</v>
      </c>
    </row>
    <row r="16" spans="1:6">
      <c r="D16" s="1" t="s">
        <v>19</v>
      </c>
      <c r="E16" s="1" t="s">
        <v>20</v>
      </c>
      <c r="F16" s="1" t="s">
        <v>14</v>
      </c>
    </row>
    <row r="17" spans="4:6">
      <c r="D17" s="1" t="s">
        <v>21</v>
      </c>
      <c r="E17" s="1" t="s">
        <v>11</v>
      </c>
      <c r="F17" s="1" t="s">
        <v>10</v>
      </c>
    </row>
  </sheetData>
  <sheetProtection algorithmName="SHA-512" hashValue="blf+i51EElo4H/2wA3huMIrdB8EmPw2y98LCLn9RroVt5SeY0dd094AgXV6+eJmp6Empgv5pNEkspcDeJEB4Yg==" saltValue="gx0pmFVgEtvP6A+OQNTLnA==" spinCount="100000" sheet="1" objects="1" scenarios="1"/>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5"/>
  <sheetViews>
    <sheetView tabSelected="1" view="pageBreakPreview" zoomScaleNormal="130" zoomScaleSheetLayoutView="100" zoomScalePageLayoutView="30" workbookViewId="0">
      <selection activeCell="C7" sqref="C7"/>
    </sheetView>
  </sheetViews>
  <sheetFormatPr baseColWidth="10" defaultColWidth="16.140625" defaultRowHeight="20.100000000000001" customHeight="1"/>
  <cols>
    <col min="1" max="1" width="1.140625" style="9" customWidth="1"/>
    <col min="2" max="2" width="9.28515625" style="9" customWidth="1"/>
    <col min="3" max="3" width="42.42578125" style="9" customWidth="1"/>
    <col min="4" max="4" width="2.28515625" style="9" customWidth="1"/>
    <col min="5" max="5" width="42.42578125" style="9" customWidth="1"/>
    <col min="6" max="6" width="2.28515625" style="9" customWidth="1"/>
    <col min="7" max="8" width="1.140625" style="9" customWidth="1"/>
    <col min="9" max="9" width="2.28515625" style="9" customWidth="1"/>
    <col min="10" max="10" width="42.42578125" style="9" customWidth="1"/>
    <col min="11" max="11" width="2.28515625" style="9" customWidth="1"/>
    <col min="12" max="12" width="42.42578125" style="9" customWidth="1"/>
    <col min="13" max="13" width="9.28515625" style="9" customWidth="1"/>
    <col min="14" max="14" width="2.28515625" style="9" customWidth="1"/>
    <col min="15" max="15" width="1.140625" style="9" customWidth="1"/>
    <col min="16" max="262" width="16.28515625" style="9" customWidth="1"/>
    <col min="263" max="16384" width="16.140625" style="9"/>
  </cols>
  <sheetData>
    <row r="1" spans="1:15" ht="6" customHeight="1">
      <c r="A1" s="8"/>
      <c r="B1" s="8"/>
      <c r="C1" s="8"/>
      <c r="D1" s="8"/>
      <c r="E1" s="8"/>
      <c r="F1" s="8"/>
      <c r="G1" s="8"/>
      <c r="H1" s="8"/>
      <c r="I1" s="8"/>
      <c r="J1" s="8"/>
      <c r="K1" s="8"/>
      <c r="L1" s="8"/>
      <c r="M1" s="8"/>
      <c r="N1" s="8"/>
      <c r="O1" s="8"/>
    </row>
    <row r="2" spans="1:15" ht="36" customHeight="1">
      <c r="A2" s="8"/>
      <c r="B2" s="8"/>
      <c r="C2" s="30" t="str">
        <f ca="1">IF(Tabelle1!E4="FE","ABSCHLUSSARBEITEN","DIPLOMARBEITEN")</f>
        <v>DIPLOMARBEITEN</v>
      </c>
      <c r="D2" s="31"/>
      <c r="E2" s="8" t="str">
        <f ca="1">VLOOKUP(Tabelle1!E4,Tabelle1!D12:E20,2,FALSE)</f>
        <v>ELEKTRONIK</v>
      </c>
      <c r="F2" s="8"/>
      <c r="G2" s="8"/>
      <c r="H2" s="8"/>
      <c r="I2" s="8"/>
      <c r="J2" s="8"/>
      <c r="K2" s="8"/>
      <c r="L2" s="10">
        <v>2023</v>
      </c>
      <c r="M2" s="8"/>
      <c r="N2" s="8"/>
      <c r="O2" s="8"/>
    </row>
    <row r="3" spans="1:15" ht="6.95" customHeight="1">
      <c r="A3" s="11"/>
      <c r="B3" s="11"/>
      <c r="C3" s="12"/>
      <c r="D3" s="13"/>
      <c r="E3" s="14"/>
      <c r="F3" s="11"/>
      <c r="G3" s="11"/>
      <c r="H3" s="11"/>
      <c r="I3" s="11"/>
      <c r="J3" s="12"/>
      <c r="K3" s="13"/>
      <c r="L3" s="14"/>
      <c r="M3" s="11"/>
      <c r="N3" s="11"/>
      <c r="O3" s="11"/>
    </row>
    <row r="4" spans="1:15" ht="14.1" customHeight="1">
      <c r="A4" s="11"/>
      <c r="B4" s="11"/>
      <c r="C4" s="15" t="str">
        <f ca="1">Tabelle1!E5</f>
        <v>Lixieuhr - LED Nixie Uhr</v>
      </c>
      <c r="D4" s="13"/>
      <c r="E4" s="16" t="str">
        <f ca="1">Tabelle1!$E$6</f>
        <v>Akpinar Eren</v>
      </c>
      <c r="F4" s="11"/>
      <c r="G4" s="11"/>
      <c r="H4" s="11"/>
      <c r="I4" s="11"/>
      <c r="J4" s="28"/>
      <c r="K4" s="13"/>
      <c r="L4" s="29"/>
      <c r="M4" s="11"/>
      <c r="N4" s="11"/>
      <c r="O4" s="11"/>
    </row>
    <row r="5" spans="1:15" ht="14.1" customHeight="1">
      <c r="A5" s="11"/>
      <c r="B5" s="11"/>
      <c r="C5" s="22"/>
      <c r="D5" s="13"/>
      <c r="E5" s="16" t="str">
        <f ca="1">Tabelle1!$E$7</f>
        <v>El-Farfar Samir</v>
      </c>
      <c r="F5" s="11"/>
      <c r="G5" s="11"/>
      <c r="H5" s="11"/>
      <c r="I5" s="11"/>
      <c r="J5" s="28"/>
      <c r="K5" s="13"/>
      <c r="L5" s="29"/>
      <c r="M5" s="11"/>
      <c r="N5" s="11"/>
      <c r="O5" s="11"/>
    </row>
    <row r="6" spans="1:15" ht="14.1" customHeight="1">
      <c r="A6" s="11"/>
      <c r="B6" s="11"/>
      <c r="C6" s="17" t="s">
        <v>22</v>
      </c>
      <c r="D6" s="13"/>
      <c r="E6" s="16" t="str">
        <f ca="1">Tabelle1!$E$8</f>
        <v>Hoener Ken Simon</v>
      </c>
      <c r="F6" s="11"/>
      <c r="G6" s="11"/>
      <c r="H6" s="11"/>
      <c r="I6" s="11"/>
      <c r="J6" s="28"/>
      <c r="K6" s="13"/>
      <c r="L6" s="29"/>
      <c r="M6" s="11"/>
      <c r="N6" s="11"/>
      <c r="O6" s="11"/>
    </row>
    <row r="7" spans="1:15" ht="14.1" customHeight="1">
      <c r="A7" s="11"/>
      <c r="B7" s="11"/>
      <c r="C7" s="7" t="s">
        <v>35</v>
      </c>
      <c r="D7" s="13"/>
      <c r="E7" s="18" t="str">
        <f ca="1">Tabelle1!$E$9</f>
        <v/>
      </c>
      <c r="F7" s="11"/>
      <c r="G7" s="11"/>
      <c r="H7" s="11"/>
      <c r="I7" s="11"/>
      <c r="J7" s="28"/>
      <c r="K7" s="13"/>
      <c r="L7" s="29"/>
      <c r="M7" s="11"/>
      <c r="N7" s="11"/>
      <c r="O7" s="11"/>
    </row>
    <row r="8" spans="1:15" ht="14.1" customHeight="1">
      <c r="A8" s="11"/>
      <c r="B8" s="11"/>
      <c r="C8" s="7"/>
      <c r="D8" s="13"/>
      <c r="E8" s="18" t="str">
        <f ca="1">Tabelle1!$E$10</f>
        <v/>
      </c>
      <c r="F8" s="11"/>
      <c r="G8" s="11"/>
      <c r="H8" s="11"/>
      <c r="I8" s="11"/>
      <c r="J8" s="28"/>
      <c r="K8" s="13"/>
      <c r="L8" s="29"/>
      <c r="M8" s="11"/>
      <c r="N8" s="11"/>
      <c r="O8" s="11"/>
    </row>
    <row r="9" spans="1:15" ht="14.1" customHeight="1">
      <c r="A9" s="11"/>
      <c r="B9" s="11"/>
      <c r="C9" s="7"/>
      <c r="D9" s="13"/>
      <c r="E9" s="14"/>
      <c r="F9" s="11"/>
      <c r="G9" s="11"/>
      <c r="H9" s="11"/>
      <c r="I9" s="11"/>
      <c r="J9" s="28"/>
      <c r="K9" s="13"/>
      <c r="L9" s="29"/>
      <c r="M9" s="11"/>
      <c r="N9" s="11"/>
      <c r="O9" s="11"/>
    </row>
    <row r="10" spans="1:15" ht="14.1" customHeight="1">
      <c r="A10" s="11"/>
      <c r="B10" s="11"/>
      <c r="C10" s="12"/>
      <c r="D10" s="13"/>
      <c r="E10" s="14"/>
      <c r="F10" s="11"/>
      <c r="G10" s="11"/>
      <c r="H10" s="11"/>
      <c r="I10" s="11"/>
      <c r="J10" s="28"/>
      <c r="K10" s="13"/>
      <c r="L10" s="29"/>
      <c r="M10" s="11"/>
      <c r="N10" s="11"/>
      <c r="O10" s="11"/>
    </row>
    <row r="11" spans="1:15" ht="14.1" customHeight="1">
      <c r="A11" s="11"/>
      <c r="B11" s="11"/>
      <c r="C11" s="17" t="s">
        <v>23</v>
      </c>
      <c r="D11" s="13"/>
      <c r="E11" s="14"/>
      <c r="F11" s="11"/>
      <c r="G11" s="11"/>
      <c r="H11" s="11"/>
      <c r="I11" s="11"/>
      <c r="J11" s="28"/>
      <c r="K11" s="13"/>
      <c r="L11" s="29"/>
      <c r="M11" s="11"/>
      <c r="N11" s="11"/>
      <c r="O11" s="11"/>
    </row>
    <row r="12" spans="1:15" ht="14.1" customHeight="1">
      <c r="A12" s="11"/>
      <c r="B12" s="11"/>
      <c r="C12" s="23" t="s">
        <v>25</v>
      </c>
      <c r="D12" s="13"/>
      <c r="E12" s="14"/>
      <c r="F12" s="11"/>
      <c r="G12" s="11"/>
      <c r="H12" s="11"/>
      <c r="I12" s="11"/>
      <c r="J12" s="28"/>
      <c r="K12" s="13"/>
      <c r="L12" s="29"/>
      <c r="M12" s="11"/>
      <c r="N12" s="11"/>
      <c r="O12" s="11"/>
    </row>
    <row r="13" spans="1:15" ht="14.1" customHeight="1">
      <c r="A13" s="11"/>
      <c r="B13" s="11"/>
      <c r="C13" s="23"/>
      <c r="D13" s="13"/>
      <c r="E13" s="14"/>
      <c r="F13" s="11"/>
      <c r="G13" s="11"/>
      <c r="H13" s="11"/>
      <c r="I13" s="11"/>
      <c r="J13" s="28"/>
      <c r="K13" s="13"/>
      <c r="L13" s="29"/>
      <c r="M13" s="11"/>
      <c r="N13" s="11"/>
      <c r="O13" s="11"/>
    </row>
    <row r="14" spans="1:15" ht="14.1" customHeight="1">
      <c r="A14" s="11"/>
      <c r="B14" s="11"/>
      <c r="C14" s="7"/>
      <c r="D14" s="13"/>
      <c r="E14" s="14"/>
      <c r="F14" s="11"/>
      <c r="G14" s="11"/>
      <c r="H14" s="11"/>
      <c r="I14" s="11"/>
      <c r="J14" s="28"/>
      <c r="K14" s="13"/>
      <c r="L14" s="29"/>
      <c r="M14" s="11"/>
      <c r="N14" s="11"/>
      <c r="O14" s="11"/>
    </row>
    <row r="15" spans="1:15" ht="7.7" customHeight="1">
      <c r="A15" s="11"/>
      <c r="B15" s="11"/>
      <c r="C15" s="12"/>
      <c r="D15" s="13"/>
      <c r="E15" s="14"/>
      <c r="F15" s="11"/>
      <c r="G15" s="11"/>
      <c r="H15" s="11"/>
      <c r="I15" s="11"/>
      <c r="J15" s="28"/>
      <c r="K15" s="13"/>
      <c r="L15" s="29"/>
      <c r="M15" s="11"/>
      <c r="N15" s="11"/>
      <c r="O15" s="11"/>
    </row>
    <row r="16" spans="1:15" ht="6.95" customHeight="1">
      <c r="A16" s="11"/>
      <c r="B16" s="11"/>
      <c r="C16" s="12"/>
      <c r="D16" s="13"/>
      <c r="E16" s="14"/>
      <c r="F16" s="11"/>
      <c r="G16" s="11"/>
      <c r="H16" s="11"/>
      <c r="I16" s="11"/>
      <c r="J16" s="28"/>
      <c r="K16" s="13"/>
      <c r="L16" s="29"/>
      <c r="M16" s="11"/>
      <c r="N16" s="11"/>
      <c r="O16" s="11"/>
    </row>
    <row r="17" spans="1:17" ht="14.1" customHeight="1">
      <c r="A17" s="11"/>
      <c r="B17" s="11"/>
      <c r="C17" s="26" t="str">
        <f ca="1">IF(OR(Tabelle1!E4="FE",Tabelle1!E4="EL"),"Ausgangslage","Situation")</f>
        <v>Ausgangslage</v>
      </c>
      <c r="D17" s="13"/>
      <c r="E17" s="25" t="s">
        <v>26</v>
      </c>
      <c r="F17" s="11"/>
      <c r="G17" s="11"/>
      <c r="H17" s="11"/>
      <c r="I17" s="11"/>
      <c r="J17" s="6" t="s">
        <v>31</v>
      </c>
      <c r="K17" s="13"/>
      <c r="L17" s="5" t="s">
        <v>32</v>
      </c>
      <c r="M17" s="11"/>
      <c r="N17" s="11"/>
      <c r="O17" s="11"/>
    </row>
    <row r="18" spans="1:17" ht="186.95" customHeight="1">
      <c r="A18" s="11"/>
      <c r="B18" s="11"/>
      <c r="C18" s="24" t="s">
        <v>29</v>
      </c>
      <c r="D18" s="13"/>
      <c r="E18" s="4"/>
      <c r="F18" s="11"/>
      <c r="G18" s="11"/>
      <c r="H18" s="11"/>
      <c r="I18" s="11"/>
      <c r="J18" s="3"/>
      <c r="K18" s="13"/>
      <c r="L18" s="4"/>
      <c r="M18" s="11"/>
      <c r="N18" s="11"/>
      <c r="O18" s="11"/>
    </row>
    <row r="19" spans="1:17" ht="14.1" customHeight="1">
      <c r="A19" s="11"/>
      <c r="B19" s="11"/>
      <c r="C19" s="26" t="str">
        <f ca="1">IF(OR(Tabelle1!E4="FE",Tabelle1!E4="EL"),"Umsetzung","Konzeption")</f>
        <v>Umsetzung</v>
      </c>
      <c r="D19" s="13"/>
      <c r="E19" s="6" t="s">
        <v>28</v>
      </c>
      <c r="F19" s="11"/>
      <c r="G19" s="11"/>
      <c r="H19" s="11"/>
      <c r="I19" s="11"/>
      <c r="J19" s="6" t="s">
        <v>33</v>
      </c>
      <c r="K19" s="13"/>
      <c r="L19" s="6"/>
      <c r="M19" s="11"/>
      <c r="N19" s="11"/>
      <c r="O19" s="11"/>
    </row>
    <row r="20" spans="1:17" ht="186.95" customHeight="1">
      <c r="A20" s="11"/>
      <c r="B20" s="11"/>
      <c r="C20" s="24" t="s">
        <v>30</v>
      </c>
      <c r="D20" s="13"/>
      <c r="E20" s="4"/>
      <c r="F20" s="11"/>
      <c r="G20" s="11"/>
      <c r="H20" s="11"/>
      <c r="I20" s="11"/>
      <c r="J20" s="3"/>
      <c r="K20" s="13"/>
      <c r="L20" s="4" t="s">
        <v>34</v>
      </c>
      <c r="M20" s="11"/>
      <c r="N20" s="11"/>
      <c r="O20" s="11"/>
    </row>
    <row r="21" spans="1:17" ht="14.1" customHeight="1">
      <c r="A21" s="11"/>
      <c r="B21" s="11"/>
      <c r="C21" s="26" t="str">
        <f ca="1">IF(OR(Tabelle1!E4="FE",Tabelle1!E4="EL"),"Ergebnis","Realisation")</f>
        <v>Ergebnis</v>
      </c>
      <c r="D21" s="13"/>
      <c r="E21" s="6" t="s">
        <v>27</v>
      </c>
      <c r="F21" s="11"/>
      <c r="G21" s="11"/>
      <c r="H21" s="11"/>
      <c r="I21" s="11"/>
      <c r="J21" s="6"/>
      <c r="K21" s="13"/>
      <c r="L21" s="6"/>
      <c r="M21" s="11"/>
      <c r="N21" s="11"/>
      <c r="O21" s="11"/>
    </row>
    <row r="22" spans="1:17" ht="186.95" customHeight="1">
      <c r="A22" s="11"/>
      <c r="B22" s="19">
        <f ca="1">Tabelle1!E3</f>
        <v>1</v>
      </c>
      <c r="C22" s="24" t="s">
        <v>24</v>
      </c>
      <c r="D22" s="13"/>
      <c r="E22" s="4"/>
      <c r="F22" s="11"/>
      <c r="G22" s="11"/>
      <c r="H22" s="11"/>
      <c r="I22" s="11"/>
      <c r="J22" s="3"/>
      <c r="K22" s="13"/>
      <c r="L22" s="4"/>
      <c r="M22" s="20">
        <f ca="1">B22+1</f>
        <v>2</v>
      </c>
      <c r="N22" s="11"/>
      <c r="O22" s="11"/>
      <c r="Q22" s="21"/>
    </row>
    <row r="23" spans="1:17" ht="14.1" customHeight="1">
      <c r="A23" s="11"/>
      <c r="B23" s="11"/>
      <c r="C23" s="27"/>
      <c r="D23" s="13"/>
      <c r="E23" s="6"/>
      <c r="F23" s="11"/>
      <c r="G23" s="11"/>
      <c r="H23" s="11"/>
      <c r="I23" s="11"/>
      <c r="J23" s="6"/>
      <c r="K23" s="13"/>
      <c r="L23" s="6"/>
      <c r="M23" s="11"/>
      <c r="N23" s="11"/>
      <c r="O23" s="11"/>
    </row>
    <row r="24" spans="1:17" ht="22.5" customHeight="1">
      <c r="A24" s="11"/>
      <c r="B24" s="11"/>
      <c r="D24" s="11"/>
      <c r="F24" s="11"/>
      <c r="G24" s="11"/>
      <c r="H24" s="11"/>
      <c r="I24" s="11"/>
      <c r="K24" s="11"/>
      <c r="M24" s="11"/>
      <c r="N24" s="11"/>
      <c r="O24" s="11"/>
    </row>
    <row r="25" spans="1:17" ht="6.95" customHeight="1">
      <c r="A25" s="11"/>
      <c r="B25" s="11"/>
      <c r="C25" s="11"/>
      <c r="D25" s="11"/>
      <c r="E25" s="11"/>
      <c r="F25" s="11"/>
      <c r="G25" s="11"/>
      <c r="H25" s="11"/>
      <c r="I25" s="11"/>
      <c r="J25" s="11"/>
      <c r="K25" s="11"/>
      <c r="L25" s="11"/>
      <c r="M25" s="11"/>
      <c r="N25" s="11"/>
      <c r="O25" s="11"/>
    </row>
  </sheetData>
  <sheetProtection algorithmName="SHA-512" hashValue="dhkyuEgeeUpT7Jxi2jy0JlUVD7uUkXbK3wXdW6636nB1N25PWjonkb72tsKBkPGIPDUQs/PD4YijPAint6ZNNg==" saltValue="doiY/4nn0aQWkxwrRbIitw==" spinCount="100000" sheet="1" scenarios="1"/>
  <mergeCells count="3">
    <mergeCell ref="J4:J16"/>
    <mergeCell ref="L4:L16"/>
    <mergeCell ref="C2:D2"/>
  </mergeCells>
  <conditionalFormatting sqref="A1:O24">
    <cfRule type="expression" dxfId="8" priority="1">
      <formula>CELL("Schutz",A1)=0</formula>
    </cfRule>
  </conditionalFormatting>
  <printOptions horizontalCentered="1" verticalCentered="1"/>
  <pageMargins left="0" right="0" top="0" bottom="0" header="0" footer="0"/>
  <pageSetup paperSize="12" scale="98" orientation="portrait" r:id="rId1"/>
  <colBreaks count="1" manualBreakCount="1">
    <brk id="7" max="23" man="1"/>
  </colBreaks>
  <drawing r:id="rId2"/>
  <extLst>
    <ext xmlns:x14="http://schemas.microsoft.com/office/spreadsheetml/2009/9/main" uri="{78C0D931-6437-407d-A8EE-F0AAD7539E65}">
      <x14:conditionalFormattings>
        <x14:conditionalFormatting xmlns:xm="http://schemas.microsoft.com/office/excel/2006/main">
          <x14:cfRule type="expression" priority="6" id="{82AFDBC0-9693-4E19-9A49-6D1E0201B6F9}">
            <xm:f>VLOOKUP($E$2,Tabelle1!$E$12:$F$20,2,FALSE)="BT"</xm:f>
            <x14:dxf>
              <fill>
                <patternFill>
                  <bgColor rgb="FFE95E3F"/>
                </patternFill>
              </fill>
            </x14:dxf>
          </x14:cfRule>
          <x14:cfRule type="expression" priority="9" id="{DA892271-01ED-4671-8A4A-6707F761CF15}">
            <xm:f>VLOOKUP($E$2,Tabelle1!$E$12:$F$20,2,FALSE)="EL"</xm:f>
            <x14:dxf>
              <fill>
                <patternFill>
                  <bgColor rgb="FFCBD000"/>
                </patternFill>
              </fill>
            </x14:dxf>
          </x14:cfRule>
          <xm:sqref>A1:F1 A2:C2 E2:F2</xm:sqref>
        </x14:conditionalFormatting>
        <x14:conditionalFormatting xmlns:xm="http://schemas.microsoft.com/office/excel/2006/main">
          <x14:cfRule type="expression" priority="7" id="{9D6DE02A-B3D3-4CC1-9577-8C28934447A4}">
            <xm:f>VLOOKUP($E$2,Tabelle1!$E$12:$F$20,2,FALSE)="BT"</xm:f>
            <x14:dxf>
              <fill>
                <patternFill>
                  <bgColor rgb="FFE95E3F"/>
                </patternFill>
              </fill>
            </x14:dxf>
          </x14:cfRule>
          <x14:cfRule type="expression" priority="8" id="{89BC644D-FD62-47C3-BA5F-3DA31C9F0C64}">
            <xm:f>VLOOKUP($E$2,Tabelle1!$E$12:$F$20,2,FALSE)="EL"</xm:f>
            <x14:dxf>
              <fill>
                <patternFill>
                  <bgColor rgb="FFCBD000"/>
                </patternFill>
              </fill>
            </x14:dxf>
          </x14:cfRule>
          <xm:sqref>H1:O2</xm:sqref>
        </x14:conditionalFormatting>
        <x14:conditionalFormatting xmlns:xm="http://schemas.microsoft.com/office/excel/2006/main">
          <x14:cfRule type="expression" priority="4" id="{81E8C190-7843-A345-AAA2-CF36BCA3196B}">
            <xm:f>VLOOKUP($E$2,Tabelle1!$E$12:$F$20,2,FALSE)="BT"</xm:f>
            <x14:dxf>
              <fill>
                <patternFill>
                  <bgColor rgb="FFE95E3F"/>
                </patternFill>
              </fill>
            </x14:dxf>
          </x14:cfRule>
          <x14:cfRule type="expression" priority="5" id="{6ED2BFB2-7234-E045-A5C0-BE6E3FB2CB97}">
            <xm:f>VLOOKUP($E$2,Tabelle1!$E$12:$F$20,2,FALSE)="EL"</xm:f>
            <x14:dxf>
              <fill>
                <patternFill>
                  <bgColor rgb="FFCBD000"/>
                </patternFill>
              </fill>
            </x14:dxf>
          </x14:cfRule>
          <xm:sqref>G2</xm:sqref>
        </x14:conditionalFormatting>
        <x14:conditionalFormatting xmlns:xm="http://schemas.microsoft.com/office/excel/2006/main">
          <x14:cfRule type="expression" priority="2" id="{ADE2D28E-716F-D749-92B3-0C2FA074AFC3}">
            <xm:f>VLOOKUP($E$2,Tabelle1!$E$12:$F$20,2,FALSE)="BT"</xm:f>
            <x14:dxf>
              <fill>
                <patternFill>
                  <bgColor rgb="FFE95E3F"/>
                </patternFill>
              </fill>
            </x14:dxf>
          </x14:cfRule>
          <x14:cfRule type="expression" priority="3" id="{A15CFE30-301D-8649-BEC8-0DCDE34BD2C6}">
            <xm:f>VLOOKUP($E$2,Tabelle1!$E$12:$F$20,2,FALSE)="EL"</xm:f>
            <x14:dxf>
              <fill>
                <patternFill>
                  <bgColor rgb="FFCBD000"/>
                </patternFill>
              </fill>
            </x14:dxf>
          </x14:cfRule>
          <xm:sqref>G1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2</vt:i4>
      </vt:variant>
      <vt:variant>
        <vt:lpstr>Benannte Bereiche</vt:lpstr>
      </vt:variant>
      <vt:variant>
        <vt:i4>1</vt:i4>
      </vt:variant>
    </vt:vector>
  </HeadingPairs>
  <TitlesOfParts>
    <vt:vector size="3" baseType="lpstr">
      <vt:lpstr>Tabelle1</vt:lpstr>
      <vt:lpstr>Blatt 1</vt:lpstr>
      <vt:lpstr>'Blatt 1'!Druckbereich</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Helmut RUSCH</dc:creator>
  <cp:keywords/>
  <dc:description/>
  <cp:lastModifiedBy>eren akpinar</cp:lastModifiedBy>
  <cp:revision/>
  <dcterms:created xsi:type="dcterms:W3CDTF">2019-03-27T16:03:48Z</dcterms:created>
  <dcterms:modified xsi:type="dcterms:W3CDTF">2023-03-18T14:23:36Z</dcterms:modified>
  <cp:category/>
  <cp:contentStatus/>
</cp:coreProperties>
</file>