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845"/>
  </bookViews>
  <sheets>
    <sheet name="middleware_messages" sheetId="2" r:id="rId1"/>
    <sheet name="locsim_messages(rs232)" sheetId="5" r:id="rId2"/>
    <sheet name="cabine_fabisch(rs232)" sheetId="6" r:id="rId3"/>
    <sheet name="Legende" sheetId="4" r:id="rId4"/>
    <sheet name="Tabelle1" sheetId="7" r:id="rId5"/>
  </sheets>
  <externalReferences>
    <externalReference r:id="rId6"/>
  </externalReferences>
  <definedNames>
    <definedName name="_xlnm._FilterDatabase" localSheetId="0" hidden="1">middleware_messages!$A$5:$T$295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B50" i="2"/>
  <c r="C50" i="2"/>
  <c r="D50" i="2"/>
  <c r="M50" i="2"/>
  <c r="N50" i="2"/>
  <c r="L51" i="2"/>
  <c r="B51" i="2"/>
  <c r="C51" i="2"/>
  <c r="D51" i="2"/>
  <c r="M51" i="2"/>
  <c r="N51" i="2"/>
  <c r="L52" i="2"/>
  <c r="B52" i="2"/>
  <c r="C52" i="2"/>
  <c r="D52" i="2"/>
  <c r="M52" i="2"/>
  <c r="N52" i="2"/>
  <c r="L53" i="2"/>
  <c r="B53" i="2"/>
  <c r="C53" i="2"/>
  <c r="D53" i="2"/>
  <c r="M53" i="2"/>
  <c r="N53" i="2"/>
  <c r="L54" i="2"/>
  <c r="B54" i="2"/>
  <c r="C54" i="2"/>
  <c r="D54" i="2"/>
  <c r="M54" i="2"/>
  <c r="N54" i="2"/>
  <c r="L55" i="2"/>
  <c r="B55" i="2"/>
  <c r="C55" i="2"/>
  <c r="D55" i="2"/>
  <c r="M55" i="2"/>
  <c r="N55" i="2"/>
  <c r="L56" i="2"/>
  <c r="B56" i="2"/>
  <c r="C56" i="2"/>
  <c r="D56" i="2"/>
  <c r="M56" i="2"/>
  <c r="N56" i="2"/>
  <c r="L57" i="2"/>
  <c r="B57" i="2"/>
  <c r="C57" i="2"/>
  <c r="D57" i="2"/>
  <c r="M57" i="2"/>
  <c r="N57" i="2"/>
  <c r="L58" i="2"/>
  <c r="B58" i="2"/>
  <c r="C58" i="2"/>
  <c r="D58" i="2"/>
  <c r="M58" i="2"/>
  <c r="N58" i="2"/>
  <c r="L59" i="2"/>
  <c r="B59" i="2"/>
  <c r="C59" i="2"/>
  <c r="D59" i="2"/>
  <c r="M59" i="2"/>
  <c r="N59" i="2"/>
  <c r="L60" i="2"/>
  <c r="B60" i="2"/>
  <c r="C60" i="2"/>
  <c r="D60" i="2"/>
  <c r="M60" i="2"/>
  <c r="N60" i="2"/>
  <c r="L61" i="2"/>
  <c r="B61" i="2"/>
  <c r="C61" i="2"/>
  <c r="D61" i="2"/>
  <c r="M61" i="2"/>
  <c r="N61" i="2"/>
  <c r="L62" i="2"/>
  <c r="B62" i="2"/>
  <c r="C62" i="2"/>
  <c r="D62" i="2"/>
  <c r="M62" i="2"/>
  <c r="N62" i="2"/>
  <c r="L63" i="2"/>
  <c r="B63" i="2"/>
  <c r="C63" i="2"/>
  <c r="D63" i="2"/>
  <c r="M63" i="2"/>
  <c r="N63" i="2"/>
  <c r="L64" i="2"/>
  <c r="B64" i="2"/>
  <c r="C64" i="2"/>
  <c r="D64" i="2"/>
  <c r="M64" i="2"/>
  <c r="N64" i="2"/>
  <c r="L65" i="2"/>
  <c r="B65" i="2"/>
  <c r="C65" i="2"/>
  <c r="D65" i="2"/>
  <c r="M65" i="2"/>
  <c r="N65" i="2"/>
  <c r="L66" i="2"/>
  <c r="B66" i="2"/>
  <c r="C66" i="2"/>
  <c r="D66" i="2"/>
  <c r="M66" i="2"/>
  <c r="N66" i="2"/>
  <c r="L67" i="2"/>
  <c r="B67" i="2"/>
  <c r="C67" i="2"/>
  <c r="D67" i="2"/>
  <c r="M67" i="2"/>
  <c r="N67" i="2"/>
  <c r="L68" i="2"/>
  <c r="B68" i="2"/>
  <c r="C68" i="2"/>
  <c r="D68" i="2"/>
  <c r="M68" i="2"/>
  <c r="N68" i="2"/>
  <c r="L69" i="2"/>
  <c r="B69" i="2"/>
  <c r="C69" i="2"/>
  <c r="D69" i="2"/>
  <c r="M69" i="2"/>
  <c r="N69" i="2"/>
  <c r="L70" i="2"/>
  <c r="B70" i="2"/>
  <c r="C70" i="2"/>
  <c r="D70" i="2"/>
  <c r="M70" i="2"/>
  <c r="N70" i="2"/>
  <c r="L71" i="2"/>
  <c r="B71" i="2"/>
  <c r="C71" i="2"/>
  <c r="D71" i="2"/>
  <c r="M71" i="2"/>
  <c r="N71" i="2"/>
  <c r="L72" i="2"/>
  <c r="B72" i="2"/>
  <c r="C72" i="2"/>
  <c r="D72" i="2"/>
  <c r="M72" i="2"/>
  <c r="N72" i="2"/>
  <c r="L73" i="2"/>
  <c r="B73" i="2"/>
  <c r="C73" i="2"/>
  <c r="D73" i="2"/>
  <c r="M73" i="2"/>
  <c r="N73" i="2"/>
  <c r="L74" i="2"/>
  <c r="B74" i="2"/>
  <c r="C74" i="2"/>
  <c r="D74" i="2"/>
  <c r="M74" i="2"/>
  <c r="N74" i="2"/>
  <c r="L75" i="2"/>
  <c r="B75" i="2"/>
  <c r="C75" i="2"/>
  <c r="D75" i="2"/>
  <c r="M75" i="2"/>
  <c r="N75" i="2"/>
  <c r="L76" i="2"/>
  <c r="B76" i="2"/>
  <c r="C76" i="2"/>
  <c r="D76" i="2"/>
  <c r="M76" i="2"/>
  <c r="N76" i="2"/>
  <c r="L77" i="2"/>
  <c r="B77" i="2"/>
  <c r="C77" i="2"/>
  <c r="D77" i="2"/>
  <c r="M77" i="2"/>
  <c r="N77" i="2"/>
  <c r="L78" i="2"/>
  <c r="B78" i="2"/>
  <c r="C78" i="2"/>
  <c r="D78" i="2"/>
  <c r="M78" i="2"/>
  <c r="N78" i="2"/>
  <c r="L79" i="2"/>
  <c r="B79" i="2"/>
  <c r="C79" i="2"/>
  <c r="D79" i="2"/>
  <c r="M79" i="2"/>
  <c r="N79" i="2"/>
  <c r="L80" i="2"/>
  <c r="B80" i="2"/>
  <c r="C80" i="2"/>
  <c r="D80" i="2"/>
  <c r="M80" i="2"/>
  <c r="N80" i="2"/>
  <c r="L81" i="2"/>
  <c r="B81" i="2"/>
  <c r="C81" i="2"/>
  <c r="D81" i="2"/>
  <c r="M81" i="2"/>
  <c r="N81" i="2"/>
  <c r="L82" i="2"/>
  <c r="B82" i="2"/>
  <c r="C82" i="2"/>
  <c r="D82" i="2"/>
  <c r="M82" i="2"/>
  <c r="N82" i="2"/>
  <c r="L83" i="2"/>
  <c r="B83" i="2"/>
  <c r="C83" i="2"/>
  <c r="D83" i="2"/>
  <c r="M83" i="2"/>
  <c r="N83" i="2"/>
  <c r="L84" i="2"/>
  <c r="B84" i="2"/>
  <c r="C84" i="2"/>
  <c r="D84" i="2"/>
  <c r="M84" i="2"/>
  <c r="N84" i="2"/>
  <c r="L85" i="2"/>
  <c r="B85" i="2"/>
  <c r="C85" i="2"/>
  <c r="D85" i="2"/>
  <c r="M85" i="2"/>
  <c r="N85" i="2"/>
  <c r="L86" i="2"/>
  <c r="B86" i="2"/>
  <c r="C86" i="2"/>
  <c r="D86" i="2"/>
  <c r="M86" i="2"/>
  <c r="N86" i="2"/>
  <c r="L87" i="2"/>
  <c r="B87" i="2"/>
  <c r="C87" i="2"/>
  <c r="D87" i="2"/>
  <c r="M87" i="2"/>
  <c r="N87" i="2"/>
  <c r="L88" i="2"/>
  <c r="B88" i="2"/>
  <c r="C88" i="2"/>
  <c r="D88" i="2"/>
  <c r="M88" i="2"/>
  <c r="N88" i="2"/>
  <c r="L89" i="2"/>
  <c r="B89" i="2"/>
  <c r="C89" i="2"/>
  <c r="D89" i="2"/>
  <c r="M89" i="2"/>
  <c r="N89" i="2"/>
  <c r="L90" i="2"/>
  <c r="B90" i="2"/>
  <c r="C90" i="2"/>
  <c r="D90" i="2"/>
  <c r="M90" i="2"/>
  <c r="N90" i="2"/>
  <c r="L91" i="2"/>
  <c r="B91" i="2"/>
  <c r="C91" i="2"/>
  <c r="D91" i="2"/>
  <c r="M91" i="2"/>
  <c r="N91" i="2"/>
  <c r="L92" i="2"/>
  <c r="B92" i="2"/>
  <c r="C92" i="2"/>
  <c r="D92" i="2"/>
  <c r="M92" i="2"/>
  <c r="N92" i="2"/>
  <c r="L93" i="2"/>
  <c r="B93" i="2"/>
  <c r="C93" i="2"/>
  <c r="D93" i="2"/>
  <c r="M93" i="2"/>
  <c r="N93" i="2"/>
  <c r="L94" i="2"/>
  <c r="B94" i="2"/>
  <c r="C94" i="2"/>
  <c r="D94" i="2"/>
  <c r="M94" i="2"/>
  <c r="N94" i="2"/>
  <c r="L95" i="2"/>
  <c r="B95" i="2"/>
  <c r="C95" i="2"/>
  <c r="D95" i="2"/>
  <c r="M95" i="2"/>
  <c r="N95" i="2"/>
  <c r="L96" i="2"/>
  <c r="B96" i="2"/>
  <c r="C96" i="2"/>
  <c r="D96" i="2"/>
  <c r="M96" i="2"/>
  <c r="N96" i="2"/>
  <c r="L97" i="2"/>
  <c r="B97" i="2"/>
  <c r="C97" i="2"/>
  <c r="D97" i="2"/>
  <c r="M97" i="2"/>
  <c r="N97" i="2"/>
  <c r="L98" i="2"/>
  <c r="B98" i="2"/>
  <c r="C98" i="2"/>
  <c r="D98" i="2"/>
  <c r="M98" i="2"/>
  <c r="N98" i="2"/>
  <c r="L99" i="2"/>
  <c r="B99" i="2"/>
  <c r="C99" i="2"/>
  <c r="D99" i="2"/>
  <c r="M99" i="2"/>
  <c r="N99" i="2"/>
  <c r="L100" i="2"/>
  <c r="B100" i="2"/>
  <c r="C100" i="2"/>
  <c r="D100" i="2"/>
  <c r="M100" i="2"/>
  <c r="N100" i="2"/>
  <c r="L101" i="2"/>
  <c r="B101" i="2"/>
  <c r="C101" i="2"/>
  <c r="D101" i="2"/>
  <c r="M101" i="2"/>
  <c r="N101" i="2"/>
  <c r="L102" i="2"/>
  <c r="B102" i="2"/>
  <c r="C102" i="2"/>
  <c r="D102" i="2"/>
  <c r="M102" i="2"/>
  <c r="N102" i="2"/>
  <c r="L103" i="2"/>
  <c r="B103" i="2"/>
  <c r="C103" i="2"/>
  <c r="D103" i="2"/>
  <c r="M103" i="2"/>
  <c r="N103" i="2"/>
  <c r="L104" i="2"/>
  <c r="B104" i="2"/>
  <c r="C104" i="2"/>
  <c r="D104" i="2"/>
  <c r="M104" i="2"/>
  <c r="N104" i="2"/>
  <c r="L105" i="2"/>
  <c r="B105" i="2"/>
  <c r="C105" i="2"/>
  <c r="D105" i="2"/>
  <c r="M105" i="2"/>
  <c r="N105" i="2"/>
  <c r="L106" i="2"/>
  <c r="B106" i="2"/>
  <c r="C106" i="2"/>
  <c r="D106" i="2"/>
  <c r="M106" i="2"/>
  <c r="N106" i="2"/>
  <c r="L107" i="2"/>
  <c r="B107" i="2"/>
  <c r="C107" i="2"/>
  <c r="D107" i="2"/>
  <c r="M107" i="2"/>
  <c r="N107" i="2"/>
  <c r="L108" i="2"/>
  <c r="B108" i="2"/>
  <c r="C108" i="2"/>
  <c r="D108" i="2"/>
  <c r="M108" i="2"/>
  <c r="N108" i="2"/>
  <c r="L109" i="2"/>
  <c r="B109" i="2"/>
  <c r="C109" i="2"/>
  <c r="D109" i="2"/>
  <c r="M109" i="2"/>
  <c r="N109" i="2"/>
  <c r="L110" i="2"/>
  <c r="B110" i="2"/>
  <c r="C110" i="2"/>
  <c r="D110" i="2"/>
  <c r="M110" i="2"/>
  <c r="N110" i="2"/>
  <c r="L111" i="2"/>
  <c r="B111" i="2"/>
  <c r="C111" i="2"/>
  <c r="D111" i="2"/>
  <c r="M111" i="2"/>
  <c r="N111" i="2"/>
  <c r="L112" i="2"/>
  <c r="B112" i="2"/>
  <c r="C112" i="2"/>
  <c r="D112" i="2"/>
  <c r="M112" i="2"/>
  <c r="N112" i="2"/>
  <c r="L113" i="2"/>
  <c r="B113" i="2"/>
  <c r="C113" i="2"/>
  <c r="D113" i="2"/>
  <c r="M113" i="2"/>
  <c r="N113" i="2"/>
  <c r="L114" i="2"/>
  <c r="B114" i="2"/>
  <c r="C114" i="2"/>
  <c r="D114" i="2"/>
  <c r="M114" i="2"/>
  <c r="N114" i="2"/>
  <c r="L115" i="2"/>
  <c r="B115" i="2"/>
  <c r="C115" i="2"/>
  <c r="D115" i="2"/>
  <c r="M115" i="2"/>
  <c r="N115" i="2"/>
  <c r="L116" i="2"/>
  <c r="B116" i="2"/>
  <c r="C116" i="2"/>
  <c r="D116" i="2"/>
  <c r="M116" i="2"/>
  <c r="N116" i="2"/>
  <c r="L117" i="2"/>
  <c r="B117" i="2"/>
  <c r="C117" i="2"/>
  <c r="D117" i="2"/>
  <c r="M117" i="2"/>
  <c r="N117" i="2"/>
  <c r="L118" i="2"/>
  <c r="B118" i="2"/>
  <c r="C118" i="2"/>
  <c r="D118" i="2"/>
  <c r="M118" i="2"/>
  <c r="N118" i="2"/>
  <c r="L119" i="2"/>
  <c r="B119" i="2"/>
  <c r="C119" i="2"/>
  <c r="D119" i="2"/>
  <c r="M119" i="2"/>
  <c r="N119" i="2"/>
  <c r="L120" i="2"/>
  <c r="B120" i="2"/>
  <c r="C120" i="2"/>
  <c r="D120" i="2"/>
  <c r="M120" i="2"/>
  <c r="N120" i="2"/>
  <c r="L121" i="2"/>
  <c r="B121" i="2"/>
  <c r="C121" i="2"/>
  <c r="D121" i="2"/>
  <c r="M121" i="2"/>
  <c r="N121" i="2"/>
  <c r="L122" i="2"/>
  <c r="B122" i="2"/>
  <c r="C122" i="2"/>
  <c r="D122" i="2"/>
  <c r="M122" i="2"/>
  <c r="N122" i="2"/>
  <c r="L123" i="2"/>
  <c r="B123" i="2"/>
  <c r="C123" i="2"/>
  <c r="D123" i="2"/>
  <c r="M123" i="2"/>
  <c r="N123" i="2"/>
  <c r="L124" i="2"/>
  <c r="B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C136" i="2"/>
  <c r="D136" i="2"/>
  <c r="M136" i="2"/>
  <c r="N136" i="2"/>
  <c r="L137" i="2"/>
  <c r="B137" i="2"/>
  <c r="C137" i="2"/>
  <c r="D137" i="2"/>
  <c r="M137" i="2"/>
  <c r="N137" i="2"/>
  <c r="L138" i="2"/>
  <c r="C138" i="2"/>
  <c r="D138" i="2"/>
  <c r="M138" i="2"/>
  <c r="N138" i="2"/>
  <c r="L139" i="2"/>
  <c r="C139" i="2"/>
  <c r="D139" i="2"/>
  <c r="M139" i="2"/>
  <c r="N139" i="2"/>
  <c r="L140" i="2"/>
  <c r="B140" i="2"/>
  <c r="C140" i="2"/>
  <c r="D140" i="2"/>
  <c r="M140" i="2"/>
  <c r="N140" i="2"/>
  <c r="L141" i="2"/>
  <c r="B141" i="2"/>
  <c r="C141" i="2"/>
  <c r="D141" i="2"/>
  <c r="M141" i="2"/>
  <c r="N141" i="2"/>
  <c r="L142" i="2"/>
  <c r="C142" i="2"/>
  <c r="D142" i="2"/>
  <c r="M142" i="2"/>
  <c r="N142" i="2"/>
  <c r="L143" i="2"/>
  <c r="C143" i="2"/>
  <c r="D143" i="2"/>
  <c r="M143" i="2"/>
  <c r="N143" i="2"/>
  <c r="L144" i="2"/>
  <c r="C144" i="2"/>
  <c r="D144" i="2"/>
  <c r="M144" i="2"/>
  <c r="N144" i="2"/>
  <c r="L145" i="2"/>
  <c r="C145" i="2"/>
  <c r="D145" i="2"/>
  <c r="M145" i="2"/>
  <c r="N145" i="2"/>
  <c r="L146" i="2"/>
  <c r="C146" i="2"/>
  <c r="D146" i="2"/>
  <c r="M146" i="2"/>
  <c r="N146" i="2"/>
  <c r="L147" i="2"/>
  <c r="B147" i="2"/>
  <c r="C147" i="2"/>
  <c r="D147" i="2"/>
  <c r="M147" i="2"/>
  <c r="N147" i="2"/>
  <c r="L148" i="2"/>
  <c r="C148" i="2"/>
  <c r="D148" i="2"/>
  <c r="M148" i="2"/>
  <c r="N148" i="2"/>
  <c r="L149" i="2"/>
  <c r="C149" i="2"/>
  <c r="D149" i="2"/>
  <c r="M149" i="2"/>
  <c r="N149" i="2"/>
  <c r="L150" i="2"/>
  <c r="C150" i="2"/>
  <c r="D150" i="2"/>
  <c r="M150" i="2"/>
  <c r="N150" i="2"/>
  <c r="L151" i="2"/>
  <c r="B151" i="2"/>
  <c r="C151" i="2"/>
  <c r="D151" i="2"/>
  <c r="M151" i="2"/>
  <c r="N151" i="2"/>
  <c r="L152" i="2"/>
  <c r="C152" i="2"/>
  <c r="D152" i="2"/>
  <c r="M152" i="2"/>
  <c r="N152" i="2"/>
  <c r="L153" i="2"/>
  <c r="C153" i="2"/>
  <c r="D153" i="2"/>
  <c r="M153" i="2"/>
  <c r="N153" i="2"/>
  <c r="L154" i="2"/>
  <c r="B154" i="2"/>
  <c r="C154" i="2"/>
  <c r="D154" i="2"/>
  <c r="M154" i="2"/>
  <c r="N154" i="2"/>
  <c r="L155" i="2"/>
  <c r="B155" i="2"/>
  <c r="C155" i="2"/>
  <c r="D155" i="2"/>
  <c r="M155" i="2"/>
  <c r="N155" i="2"/>
  <c r="L156" i="2"/>
  <c r="B156" i="2"/>
  <c r="C156" i="2"/>
  <c r="D156" i="2"/>
  <c r="M156" i="2"/>
  <c r="N156" i="2"/>
  <c r="L157" i="2"/>
  <c r="C157" i="2"/>
  <c r="D157" i="2"/>
  <c r="M157" i="2"/>
  <c r="N157" i="2"/>
  <c r="L158" i="2"/>
  <c r="C158" i="2"/>
  <c r="D158" i="2"/>
  <c r="M158" i="2"/>
  <c r="N158" i="2"/>
  <c r="L159" i="2"/>
  <c r="C159" i="2"/>
  <c r="D159" i="2"/>
  <c r="M159" i="2"/>
  <c r="N159" i="2"/>
  <c r="L160" i="2"/>
  <c r="C160" i="2"/>
  <c r="D160" i="2"/>
  <c r="M160" i="2"/>
  <c r="N160" i="2"/>
  <c r="L161" i="2"/>
  <c r="C161" i="2"/>
  <c r="D161" i="2"/>
  <c r="M161" i="2"/>
  <c r="N161" i="2"/>
  <c r="L162" i="2"/>
  <c r="C162" i="2"/>
  <c r="D162" i="2"/>
  <c r="M162" i="2"/>
  <c r="N162" i="2"/>
  <c r="L163" i="2"/>
  <c r="C163" i="2"/>
  <c r="D163" i="2"/>
  <c r="M163" i="2"/>
  <c r="N163" i="2"/>
  <c r="L164" i="2"/>
  <c r="C164" i="2"/>
  <c r="D164" i="2"/>
  <c r="M164" i="2"/>
  <c r="N164" i="2"/>
  <c r="L165" i="2"/>
  <c r="C165" i="2"/>
  <c r="D165" i="2"/>
  <c r="M165" i="2"/>
  <c r="N165" i="2"/>
  <c r="L166" i="2"/>
  <c r="C166" i="2"/>
  <c r="D166" i="2"/>
  <c r="M166" i="2"/>
  <c r="N166" i="2"/>
  <c r="L167" i="2"/>
  <c r="B167" i="2"/>
  <c r="C167" i="2"/>
  <c r="D167" i="2"/>
  <c r="M167" i="2"/>
  <c r="N167" i="2"/>
  <c r="L168" i="2"/>
  <c r="B168" i="2"/>
  <c r="C168" i="2"/>
  <c r="D168" i="2"/>
  <c r="M168" i="2"/>
  <c r="N168" i="2"/>
  <c r="L169" i="2"/>
  <c r="C169" i="2"/>
  <c r="D169" i="2"/>
  <c r="M169" i="2"/>
  <c r="N169" i="2"/>
  <c r="L170" i="2"/>
  <c r="C170" i="2"/>
  <c r="D170" i="2"/>
  <c r="M170" i="2"/>
  <c r="N170" i="2"/>
  <c r="L171" i="2"/>
  <c r="B171" i="2"/>
  <c r="C171" i="2"/>
  <c r="D171" i="2"/>
  <c r="M171" i="2"/>
  <c r="N171" i="2"/>
  <c r="L172" i="2"/>
  <c r="C172" i="2"/>
  <c r="D172" i="2"/>
  <c r="M172" i="2"/>
  <c r="N172" i="2"/>
  <c r="L173" i="2"/>
  <c r="C173" i="2"/>
  <c r="D173" i="2"/>
  <c r="M173" i="2"/>
  <c r="N173" i="2"/>
  <c r="L174" i="2"/>
  <c r="C174" i="2"/>
  <c r="D174" i="2"/>
  <c r="M174" i="2"/>
  <c r="N174" i="2"/>
  <c r="L175" i="2"/>
  <c r="B175" i="2"/>
  <c r="C175" i="2"/>
  <c r="D175" i="2"/>
  <c r="M175" i="2"/>
  <c r="N175" i="2"/>
  <c r="L176" i="2"/>
  <c r="B176" i="2"/>
  <c r="C176" i="2"/>
  <c r="D176" i="2"/>
  <c r="M176" i="2"/>
  <c r="N176" i="2"/>
  <c r="L177" i="2"/>
  <c r="B177" i="2"/>
  <c r="C177" i="2"/>
  <c r="D177" i="2"/>
  <c r="M177" i="2"/>
  <c r="N177" i="2"/>
  <c r="L178" i="2"/>
  <c r="B178" i="2"/>
  <c r="C178" i="2"/>
  <c r="D178" i="2"/>
  <c r="M178" i="2"/>
  <c r="N178" i="2"/>
  <c r="L179" i="2"/>
  <c r="B179" i="2"/>
  <c r="C179" i="2"/>
  <c r="D179" i="2"/>
  <c r="M179" i="2"/>
  <c r="N179" i="2"/>
  <c r="L180" i="2"/>
  <c r="B180" i="2"/>
  <c r="C180" i="2"/>
  <c r="D180" i="2"/>
  <c r="M180" i="2"/>
  <c r="N180" i="2"/>
  <c r="L181" i="2"/>
  <c r="B181" i="2"/>
  <c r="C181" i="2"/>
  <c r="D181" i="2"/>
  <c r="M181" i="2"/>
  <c r="N181" i="2"/>
  <c r="L182" i="2"/>
  <c r="C182" i="2"/>
  <c r="D182" i="2"/>
  <c r="M182" i="2"/>
  <c r="N182" i="2"/>
  <c r="L183" i="2"/>
  <c r="C183" i="2"/>
  <c r="D183" i="2"/>
  <c r="M183" i="2"/>
  <c r="N183" i="2"/>
  <c r="L184" i="2"/>
  <c r="B184" i="2"/>
  <c r="C184" i="2"/>
  <c r="D184" i="2"/>
  <c r="M184" i="2"/>
  <c r="N184" i="2"/>
  <c r="L185" i="2"/>
  <c r="B185" i="2"/>
  <c r="C185" i="2"/>
  <c r="D185" i="2"/>
  <c r="M185" i="2"/>
  <c r="N185" i="2"/>
  <c r="L186" i="2"/>
  <c r="B186" i="2"/>
  <c r="C186" i="2"/>
  <c r="D186" i="2"/>
  <c r="M186" i="2"/>
  <c r="N186" i="2"/>
  <c r="L187" i="2"/>
  <c r="B187" i="2"/>
  <c r="C187" i="2"/>
  <c r="D187" i="2"/>
  <c r="M187" i="2"/>
  <c r="N187" i="2"/>
  <c r="L188" i="2"/>
  <c r="B188" i="2"/>
  <c r="C188" i="2"/>
  <c r="D188" i="2"/>
  <c r="M188" i="2"/>
  <c r="N188" i="2"/>
  <c r="L189" i="2"/>
  <c r="B189" i="2"/>
  <c r="C189" i="2"/>
  <c r="D189" i="2"/>
  <c r="M189" i="2"/>
  <c r="N189" i="2"/>
  <c r="L190" i="2"/>
  <c r="B190" i="2"/>
  <c r="C190" i="2"/>
  <c r="D190" i="2"/>
  <c r="M190" i="2"/>
  <c r="N190" i="2"/>
  <c r="L191" i="2"/>
  <c r="B191" i="2"/>
  <c r="C191" i="2"/>
  <c r="D191" i="2"/>
  <c r="M191" i="2"/>
  <c r="N191" i="2"/>
  <c r="L192" i="2"/>
  <c r="B192" i="2"/>
  <c r="C192" i="2"/>
  <c r="D192" i="2"/>
  <c r="M192" i="2"/>
  <c r="N192" i="2"/>
  <c r="L193" i="2"/>
  <c r="B193" i="2"/>
  <c r="C193" i="2"/>
  <c r="D193" i="2"/>
  <c r="M193" i="2"/>
  <c r="N193" i="2"/>
  <c r="L194" i="2"/>
  <c r="B194" i="2"/>
  <c r="C194" i="2"/>
  <c r="D194" i="2"/>
  <c r="M194" i="2"/>
  <c r="N194" i="2"/>
  <c r="L195" i="2"/>
  <c r="B195" i="2"/>
  <c r="C195" i="2"/>
  <c r="D195" i="2"/>
  <c r="M195" i="2"/>
  <c r="N195" i="2"/>
  <c r="L196" i="2"/>
  <c r="B196" i="2"/>
  <c r="C196" i="2"/>
  <c r="D196" i="2"/>
  <c r="M196" i="2"/>
  <c r="N196" i="2"/>
  <c r="L197" i="2"/>
  <c r="B197" i="2"/>
  <c r="C197" i="2"/>
  <c r="D197" i="2"/>
  <c r="M197" i="2"/>
  <c r="N197" i="2"/>
  <c r="L198" i="2"/>
  <c r="B198" i="2"/>
  <c r="C198" i="2"/>
  <c r="D198" i="2"/>
  <c r="M198" i="2"/>
  <c r="N198" i="2"/>
  <c r="L199" i="2"/>
  <c r="B199" i="2"/>
  <c r="C199" i="2"/>
  <c r="D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B209" i="2"/>
  <c r="C209" i="2"/>
  <c r="D209" i="2"/>
  <c r="M209" i="2"/>
  <c r="N209" i="2"/>
  <c r="L210" i="2"/>
  <c r="B210" i="2"/>
  <c r="C210" i="2"/>
  <c r="D210" i="2"/>
  <c r="M210" i="2"/>
  <c r="N210" i="2"/>
  <c r="L211" i="2"/>
  <c r="B211" i="2"/>
  <c r="C211" i="2"/>
  <c r="D211" i="2"/>
  <c r="M211" i="2"/>
  <c r="N211" i="2"/>
  <c r="L212" i="2"/>
  <c r="B212" i="2"/>
  <c r="C212" i="2"/>
  <c r="D212" i="2"/>
  <c r="M212" i="2"/>
  <c r="N212" i="2"/>
  <c r="L213" i="2"/>
  <c r="B213" i="2"/>
  <c r="C213" i="2"/>
  <c r="D213" i="2"/>
  <c r="M213" i="2"/>
  <c r="N213" i="2"/>
  <c r="L214" i="2"/>
  <c r="B214" i="2"/>
  <c r="C214" i="2"/>
  <c r="D214" i="2"/>
  <c r="M214" i="2"/>
  <c r="N214" i="2"/>
  <c r="L215" i="2"/>
  <c r="B215" i="2"/>
  <c r="C215" i="2"/>
  <c r="D215" i="2"/>
  <c r="M215" i="2"/>
  <c r="N215" i="2"/>
  <c r="L216" i="2"/>
  <c r="B216" i="2"/>
  <c r="C216" i="2"/>
  <c r="D216" i="2"/>
  <c r="M216" i="2"/>
  <c r="N216" i="2"/>
  <c r="L217" i="2"/>
  <c r="B217" i="2"/>
  <c r="C217" i="2"/>
  <c r="D217" i="2"/>
  <c r="M217" i="2"/>
  <c r="N217" i="2"/>
  <c r="L218" i="2"/>
  <c r="B218" i="2"/>
  <c r="C218" i="2"/>
  <c r="D218" i="2"/>
  <c r="M218" i="2"/>
  <c r="N218" i="2"/>
  <c r="L219" i="2"/>
  <c r="B219" i="2"/>
  <c r="C219" i="2"/>
  <c r="D219" i="2"/>
  <c r="M219" i="2"/>
  <c r="N219" i="2"/>
  <c r="L220" i="2"/>
  <c r="B220" i="2"/>
  <c r="C220" i="2"/>
  <c r="D220" i="2"/>
  <c r="M220" i="2"/>
  <c r="N220" i="2"/>
  <c r="L221" i="2"/>
  <c r="B221" i="2"/>
  <c r="C221" i="2"/>
  <c r="D221" i="2"/>
  <c r="M221" i="2"/>
  <c r="N221" i="2"/>
  <c r="L222" i="2"/>
  <c r="B222" i="2"/>
  <c r="C222" i="2"/>
  <c r="D222" i="2"/>
  <c r="M222" i="2"/>
  <c r="N222" i="2"/>
  <c r="L223" i="2"/>
  <c r="B223" i="2"/>
  <c r="C223" i="2"/>
  <c r="D223" i="2"/>
  <c r="M223" i="2"/>
  <c r="N223" i="2"/>
  <c r="L224" i="2"/>
  <c r="B224" i="2"/>
  <c r="C224" i="2"/>
  <c r="D224" i="2"/>
  <c r="M224" i="2"/>
  <c r="N224" i="2"/>
  <c r="L225" i="2"/>
  <c r="B225" i="2"/>
  <c r="C225" i="2"/>
  <c r="D225" i="2"/>
  <c r="M225" i="2"/>
  <c r="N225" i="2"/>
  <c r="L226" i="2"/>
  <c r="B226" i="2"/>
  <c r="C226" i="2"/>
  <c r="D226" i="2"/>
  <c r="M226" i="2"/>
  <c r="N226" i="2"/>
  <c r="L227" i="2"/>
  <c r="B227" i="2"/>
  <c r="C227" i="2"/>
  <c r="D227" i="2"/>
  <c r="M227" i="2"/>
  <c r="N227" i="2"/>
  <c r="L228" i="2"/>
  <c r="B228" i="2"/>
  <c r="C228" i="2"/>
  <c r="D228" i="2"/>
  <c r="M228" i="2"/>
  <c r="N228" i="2"/>
  <c r="L229" i="2"/>
  <c r="B229" i="2"/>
  <c r="C229" i="2"/>
  <c r="D229" i="2"/>
  <c r="M229" i="2"/>
  <c r="N229" i="2"/>
  <c r="L230" i="2"/>
  <c r="B230" i="2"/>
  <c r="C230" i="2"/>
  <c r="D230" i="2"/>
  <c r="M230" i="2"/>
  <c r="N230" i="2"/>
  <c r="L231" i="2"/>
  <c r="B231" i="2"/>
  <c r="C231" i="2"/>
  <c r="D231" i="2"/>
  <c r="M231" i="2"/>
  <c r="N231" i="2"/>
  <c r="L232" i="2"/>
  <c r="B232" i="2"/>
  <c r="C232" i="2"/>
  <c r="D232" i="2"/>
  <c r="M232" i="2"/>
  <c r="N232" i="2"/>
  <c r="L233" i="2"/>
  <c r="B233" i="2"/>
  <c r="C233" i="2"/>
  <c r="D233" i="2"/>
  <c r="M233" i="2"/>
  <c r="N233" i="2"/>
  <c r="L234" i="2"/>
  <c r="B234" i="2"/>
  <c r="C234" i="2"/>
  <c r="D234" i="2"/>
  <c r="M234" i="2"/>
  <c r="N234" i="2"/>
  <c r="L235" i="2"/>
  <c r="B235" i="2"/>
  <c r="C235" i="2"/>
  <c r="D235" i="2"/>
  <c r="M235" i="2"/>
  <c r="N235" i="2"/>
  <c r="L236" i="2"/>
  <c r="B236" i="2"/>
  <c r="C236" i="2"/>
  <c r="D236" i="2"/>
  <c r="M236" i="2"/>
  <c r="N236" i="2"/>
  <c r="L237" i="2"/>
  <c r="B237" i="2"/>
  <c r="C237" i="2"/>
  <c r="D237" i="2"/>
  <c r="M237" i="2"/>
  <c r="N237" i="2"/>
  <c r="L238" i="2"/>
  <c r="B238" i="2"/>
  <c r="C238" i="2"/>
  <c r="D238" i="2"/>
  <c r="M238" i="2"/>
  <c r="N238" i="2"/>
  <c r="L239" i="2"/>
  <c r="B239" i="2"/>
  <c r="D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B243" i="2"/>
  <c r="C243" i="2"/>
  <c r="D243" i="2"/>
  <c r="M243" i="2"/>
  <c r="N243" i="2"/>
  <c r="L244" i="2"/>
  <c r="B244" i="2"/>
  <c r="C244" i="2"/>
  <c r="D244" i="2"/>
  <c r="M244" i="2"/>
  <c r="N244" i="2"/>
  <c r="L245" i="2"/>
  <c r="B245" i="2"/>
  <c r="C245" i="2"/>
  <c r="D245" i="2"/>
  <c r="M245" i="2"/>
  <c r="N245" i="2"/>
  <c r="L246" i="2"/>
  <c r="B246" i="2"/>
  <c r="C246" i="2"/>
  <c r="D246" i="2"/>
  <c r="M246" i="2"/>
  <c r="N246" i="2"/>
  <c r="L247" i="2"/>
  <c r="B247" i="2"/>
  <c r="C247" i="2"/>
  <c r="D247" i="2"/>
  <c r="M247" i="2"/>
  <c r="N247" i="2"/>
  <c r="L248" i="2"/>
  <c r="B248" i="2"/>
  <c r="C248" i="2"/>
  <c r="D248" i="2"/>
  <c r="M248" i="2"/>
  <c r="N248" i="2"/>
  <c r="L249" i="2"/>
  <c r="B249" i="2"/>
  <c r="C249" i="2"/>
  <c r="D249" i="2"/>
  <c r="M249" i="2"/>
  <c r="N249" i="2"/>
  <c r="L250" i="2"/>
  <c r="B250" i="2"/>
  <c r="C250" i="2"/>
  <c r="D250" i="2"/>
  <c r="M250" i="2"/>
  <c r="N250" i="2"/>
  <c r="L251" i="2"/>
  <c r="B251" i="2"/>
  <c r="C251" i="2"/>
  <c r="D251" i="2"/>
  <c r="M251" i="2"/>
  <c r="N251" i="2"/>
  <c r="L252" i="2"/>
  <c r="B252" i="2"/>
  <c r="C252" i="2"/>
  <c r="D252" i="2"/>
  <c r="M252" i="2"/>
  <c r="N252" i="2"/>
  <c r="L253" i="2"/>
  <c r="B253" i="2"/>
  <c r="C253" i="2"/>
  <c r="D253" i="2"/>
  <c r="M253" i="2"/>
  <c r="N253" i="2"/>
  <c r="L254" i="2"/>
  <c r="B254" i="2"/>
  <c r="C254" i="2"/>
  <c r="D254" i="2"/>
  <c r="M254" i="2"/>
  <c r="N254" i="2"/>
  <c r="L255" i="2"/>
  <c r="B255" i="2"/>
  <c r="C255" i="2"/>
  <c r="D255" i="2"/>
  <c r="M255" i="2"/>
  <c r="N255" i="2"/>
  <c r="L256" i="2"/>
  <c r="B256" i="2"/>
  <c r="C256" i="2"/>
  <c r="D256" i="2"/>
  <c r="M256" i="2"/>
  <c r="N256" i="2"/>
  <c r="L257" i="2"/>
  <c r="B257" i="2"/>
  <c r="C257" i="2"/>
  <c r="D257" i="2"/>
  <c r="M257" i="2"/>
  <c r="N257" i="2"/>
  <c r="L258" i="2"/>
  <c r="B258" i="2"/>
  <c r="C258" i="2"/>
  <c r="D258" i="2"/>
  <c r="M258" i="2"/>
  <c r="N258" i="2"/>
  <c r="L259" i="2"/>
  <c r="B259" i="2"/>
  <c r="C259" i="2"/>
  <c r="D259" i="2"/>
  <c r="M259" i="2"/>
  <c r="N259" i="2"/>
  <c r="L260" i="2"/>
  <c r="B260" i="2"/>
  <c r="C260" i="2"/>
  <c r="D260" i="2"/>
  <c r="M260" i="2"/>
  <c r="N260" i="2"/>
  <c r="L261" i="2"/>
  <c r="B261" i="2"/>
  <c r="C261" i="2"/>
  <c r="D261" i="2"/>
  <c r="M261" i="2"/>
  <c r="N261" i="2"/>
  <c r="L262" i="2"/>
  <c r="B262" i="2"/>
  <c r="C262" i="2"/>
  <c r="D262" i="2"/>
  <c r="M262" i="2"/>
  <c r="N262" i="2"/>
  <c r="L263" i="2"/>
  <c r="B263" i="2"/>
  <c r="C263" i="2"/>
  <c r="D263" i="2"/>
  <c r="M263" i="2"/>
  <c r="N263" i="2"/>
  <c r="L264" i="2"/>
  <c r="B264" i="2"/>
  <c r="C264" i="2"/>
  <c r="D264" i="2"/>
  <c r="M264" i="2"/>
  <c r="N264" i="2"/>
  <c r="L265" i="2"/>
  <c r="B265" i="2"/>
  <c r="C265" i="2"/>
  <c r="D265" i="2"/>
  <c r="M265" i="2"/>
  <c r="N265" i="2"/>
  <c r="L266" i="2"/>
  <c r="B266" i="2"/>
  <c r="C266" i="2"/>
  <c r="D266" i="2"/>
  <c r="M266" i="2"/>
  <c r="N266" i="2"/>
  <c r="L267" i="2"/>
  <c r="B267" i="2"/>
  <c r="C267" i="2"/>
  <c r="D267" i="2"/>
  <c r="M267" i="2"/>
  <c r="N267" i="2"/>
  <c r="L268" i="2"/>
  <c r="B268" i="2"/>
  <c r="C268" i="2"/>
  <c r="D268" i="2"/>
  <c r="M268" i="2"/>
  <c r="N268" i="2"/>
  <c r="L269" i="2"/>
  <c r="B269" i="2"/>
  <c r="C269" i="2"/>
  <c r="D269" i="2"/>
  <c r="M269" i="2"/>
  <c r="N269" i="2"/>
  <c r="L270" i="2"/>
  <c r="B270" i="2"/>
  <c r="C270" i="2"/>
  <c r="D270" i="2"/>
  <c r="M270" i="2"/>
  <c r="N270" i="2"/>
  <c r="L271" i="2"/>
  <c r="B271" i="2"/>
  <c r="C271" i="2"/>
  <c r="D271" i="2"/>
  <c r="M271" i="2"/>
  <c r="N271" i="2"/>
  <c r="L272" i="2"/>
  <c r="B272" i="2"/>
  <c r="C272" i="2"/>
  <c r="D272" i="2"/>
  <c r="M272" i="2"/>
  <c r="N272" i="2"/>
  <c r="L273" i="2"/>
  <c r="B273" i="2"/>
  <c r="C273" i="2"/>
  <c r="D273" i="2"/>
  <c r="M273" i="2"/>
  <c r="N273" i="2"/>
  <c r="L274" i="2"/>
  <c r="B274" i="2"/>
  <c r="C274" i="2"/>
  <c r="D274" i="2"/>
  <c r="M274" i="2"/>
  <c r="N274" i="2"/>
  <c r="L275" i="2"/>
  <c r="B275" i="2"/>
  <c r="C275" i="2"/>
  <c r="D275" i="2"/>
  <c r="M275" i="2"/>
  <c r="N275" i="2"/>
  <c r="L276" i="2"/>
  <c r="B276" i="2"/>
  <c r="C276" i="2"/>
  <c r="D276" i="2"/>
  <c r="M276" i="2"/>
  <c r="N276" i="2"/>
  <c r="L277" i="2"/>
  <c r="B277" i="2"/>
  <c r="C277" i="2"/>
  <c r="D277" i="2"/>
  <c r="M277" i="2"/>
  <c r="N277" i="2"/>
  <c r="L278" i="2"/>
  <c r="B278" i="2"/>
  <c r="C278" i="2"/>
  <c r="D278" i="2"/>
  <c r="M278" i="2"/>
  <c r="N278" i="2"/>
  <c r="L279" i="2"/>
  <c r="B279" i="2"/>
  <c r="C279" i="2"/>
  <c r="D279" i="2"/>
  <c r="M279" i="2"/>
  <c r="N279" i="2"/>
  <c r="L280" i="2"/>
  <c r="B280" i="2"/>
  <c r="C280" i="2"/>
  <c r="D280" i="2"/>
  <c r="M280" i="2"/>
  <c r="N280" i="2"/>
  <c r="L281" i="2"/>
  <c r="B281" i="2"/>
  <c r="C281" i="2"/>
  <c r="D281" i="2"/>
  <c r="M281" i="2"/>
  <c r="N281" i="2"/>
  <c r="L282" i="2"/>
  <c r="B282" i="2"/>
  <c r="C282" i="2"/>
  <c r="D282" i="2"/>
  <c r="M282" i="2"/>
  <c r="N282" i="2"/>
  <c r="L283" i="2"/>
  <c r="B283" i="2"/>
  <c r="C283" i="2"/>
  <c r="D283" i="2"/>
  <c r="M283" i="2"/>
  <c r="N283" i="2"/>
  <c r="L284" i="2"/>
  <c r="B284" i="2"/>
  <c r="C284" i="2"/>
  <c r="D284" i="2"/>
  <c r="M284" i="2"/>
  <c r="N284" i="2"/>
  <c r="L285" i="2"/>
  <c r="B285" i="2"/>
  <c r="C285" i="2"/>
  <c r="D285" i="2"/>
  <c r="M285" i="2"/>
  <c r="N285" i="2"/>
  <c r="L286" i="2"/>
  <c r="B286" i="2"/>
  <c r="C286" i="2"/>
  <c r="D286" i="2"/>
  <c r="M286" i="2"/>
  <c r="N286" i="2"/>
  <c r="L287" i="2"/>
  <c r="B287" i="2"/>
  <c r="C287" i="2"/>
  <c r="D287" i="2"/>
  <c r="M287" i="2"/>
  <c r="N287" i="2"/>
  <c r="L288" i="2"/>
  <c r="B288" i="2"/>
  <c r="C288" i="2"/>
  <c r="D288" i="2"/>
  <c r="M288" i="2"/>
  <c r="N288" i="2"/>
  <c r="L289" i="2"/>
  <c r="B289" i="2"/>
  <c r="C289" i="2"/>
  <c r="D289" i="2"/>
  <c r="M289" i="2"/>
  <c r="N289" i="2"/>
  <c r="L290" i="2"/>
  <c r="B290" i="2"/>
  <c r="C290" i="2"/>
  <c r="D290" i="2"/>
  <c r="M290" i="2"/>
  <c r="N290" i="2"/>
  <c r="L291" i="2"/>
  <c r="B291" i="2"/>
  <c r="C291" i="2"/>
  <c r="D291" i="2"/>
  <c r="M291" i="2"/>
  <c r="N291" i="2"/>
  <c r="L292" i="2"/>
  <c r="B292" i="2"/>
  <c r="C292" i="2"/>
  <c r="D292" i="2"/>
  <c r="M292" i="2"/>
  <c r="N292" i="2"/>
  <c r="L293" i="2"/>
  <c r="B293" i="2"/>
  <c r="C293" i="2"/>
  <c r="D293" i="2"/>
  <c r="M293" i="2"/>
  <c r="N293" i="2"/>
  <c r="L294" i="2"/>
  <c r="B294" i="2"/>
  <c r="C294" i="2"/>
  <c r="D294" i="2"/>
  <c r="M294" i="2"/>
  <c r="N294" i="2"/>
  <c r="L295" i="2"/>
  <c r="B295" i="2"/>
  <c r="C295" i="2"/>
  <c r="D295" i="2"/>
  <c r="M295" i="2"/>
  <c r="N295" i="2"/>
  <c r="L6" i="2"/>
  <c r="M6" i="2"/>
  <c r="N6" i="2"/>
  <c r="I29" i="6"/>
  <c r="H29" i="6"/>
  <c r="G29" i="6"/>
  <c r="I28" i="6"/>
  <c r="H28" i="6"/>
  <c r="G28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30" i="6"/>
  <c r="G31" i="6"/>
  <c r="G32" i="6"/>
  <c r="G33" i="6"/>
  <c r="G34" i="6"/>
  <c r="G35" i="6"/>
  <c r="G36" i="6"/>
  <c r="G37" i="6"/>
  <c r="G38" i="6"/>
  <c r="G39" i="6"/>
  <c r="G6" i="6"/>
  <c r="I39" i="6"/>
  <c r="I38" i="6"/>
  <c r="I37" i="6"/>
  <c r="I36" i="6"/>
  <c r="I35" i="6"/>
  <c r="I34" i="6"/>
  <c r="I33" i="6"/>
  <c r="I32" i="6"/>
  <c r="I31" i="6"/>
  <c r="I30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H20" i="6"/>
  <c r="I6" i="6"/>
  <c r="Q168" i="2"/>
  <c r="Q169" i="2"/>
  <c r="Q170" i="2"/>
  <c r="Q171" i="2"/>
  <c r="Q172" i="2"/>
  <c r="Q173" i="2"/>
  <c r="Q174" i="2"/>
  <c r="Q175" i="2"/>
  <c r="T295" i="2"/>
  <c r="T294" i="2"/>
  <c r="T293" i="2"/>
  <c r="T292" i="2"/>
  <c r="T291" i="2"/>
  <c r="T290" i="2"/>
  <c r="T258" i="2"/>
  <c r="T257" i="2"/>
  <c r="T256" i="2"/>
  <c r="T255" i="2"/>
  <c r="T254" i="2"/>
  <c r="T253" i="2"/>
  <c r="T252" i="2"/>
  <c r="T251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P286" i="2"/>
  <c r="P285" i="2"/>
  <c r="P284" i="2"/>
  <c r="P283" i="2"/>
  <c r="P282" i="2"/>
  <c r="P281" i="2"/>
  <c r="P280" i="2"/>
  <c r="P279" i="2"/>
  <c r="P278" i="2"/>
  <c r="P277" i="2"/>
  <c r="P271" i="2"/>
  <c r="P270" i="2"/>
  <c r="P269" i="2"/>
  <c r="P241" i="2"/>
  <c r="P240" i="2"/>
  <c r="P239" i="2"/>
  <c r="P238" i="2"/>
  <c r="P236" i="2"/>
  <c r="P235" i="2"/>
  <c r="P213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H7" i="6"/>
  <c r="H8" i="6"/>
  <c r="H9" i="6"/>
  <c r="H14" i="6"/>
  <c r="H15" i="6"/>
  <c r="H16" i="6"/>
  <c r="H17" i="6"/>
  <c r="H18" i="6"/>
  <c r="H19" i="6"/>
  <c r="H21" i="6"/>
  <c r="H22" i="6"/>
  <c r="H23" i="6"/>
  <c r="H25" i="6"/>
  <c r="H26" i="6"/>
  <c r="H27" i="6"/>
  <c r="H24" i="6"/>
  <c r="H30" i="6"/>
  <c r="H31" i="6"/>
  <c r="H32" i="6"/>
  <c r="H33" i="6"/>
  <c r="H34" i="6"/>
  <c r="H35" i="6"/>
  <c r="H36" i="6"/>
  <c r="H37" i="6"/>
  <c r="H38" i="6"/>
  <c r="H39" i="6"/>
  <c r="H6" i="6"/>
  <c r="A18" i="5"/>
  <c r="A19" i="5"/>
  <c r="A20" i="5"/>
  <c r="O20" i="5"/>
  <c r="A21" i="5"/>
  <c r="A22" i="5"/>
  <c r="A23" i="5"/>
  <c r="A24" i="5"/>
  <c r="A25" i="5"/>
  <c r="A17" i="5"/>
  <c r="O13" i="5"/>
  <c r="A14" i="5"/>
  <c r="O14" i="5"/>
  <c r="O15" i="5"/>
  <c r="O16" i="5"/>
  <c r="O17" i="5"/>
  <c r="O18" i="5"/>
  <c r="O19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A41" i="5"/>
  <c r="O41" i="5"/>
  <c r="O42" i="5"/>
  <c r="O43" i="5"/>
  <c r="O44" i="5"/>
  <c r="O45" i="5"/>
  <c r="O46" i="5"/>
  <c r="O47" i="5"/>
  <c r="A48" i="5"/>
  <c r="O48" i="5"/>
  <c r="O49" i="5"/>
  <c r="O50" i="5"/>
  <c r="O51" i="5"/>
  <c r="O52" i="5"/>
  <c r="O12" i="5"/>
  <c r="A11" i="5"/>
  <c r="O11" i="5"/>
  <c r="A10" i="5"/>
  <c r="O10" i="5"/>
  <c r="A9" i="5"/>
  <c r="O9" i="5"/>
  <c r="O8" i="5"/>
  <c r="E209" i="2"/>
  <c r="E210" i="2"/>
  <c r="O61" i="5"/>
  <c r="A55" i="5"/>
  <c r="A56" i="5"/>
  <c r="A57" i="5"/>
  <c r="A58" i="5"/>
  <c r="A59" i="5"/>
  <c r="A60" i="5"/>
  <c r="A63" i="5"/>
  <c r="A65" i="5"/>
  <c r="A66" i="5"/>
  <c r="A67" i="5"/>
  <c r="A68" i="5"/>
  <c r="A69" i="5"/>
  <c r="A70" i="5"/>
  <c r="A71" i="5"/>
  <c r="A72" i="5"/>
  <c r="A73" i="5"/>
  <c r="A75" i="5"/>
  <c r="A77" i="5"/>
  <c r="A91" i="5"/>
  <c r="A94" i="5"/>
  <c r="A99" i="5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0" i="5"/>
  <c r="O59" i="5"/>
  <c r="O58" i="5"/>
  <c r="O57" i="5"/>
  <c r="O56" i="5"/>
  <c r="O55" i="5"/>
  <c r="O54" i="5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</calcChain>
</file>

<file path=xl/sharedStrings.xml><?xml version="1.0" encoding="utf-8"?>
<sst xmlns="http://schemas.openxmlformats.org/spreadsheetml/2006/main" count="2859" uniqueCount="1315">
  <si>
    <t>Funktion</t>
  </si>
  <si>
    <t>Steuerstrom</t>
  </si>
  <si>
    <t>Stromabnehmer</t>
  </si>
  <si>
    <t>Hauptschalter</t>
  </si>
  <si>
    <t>Zugsammelschiene</t>
  </si>
  <si>
    <t>M-Taste</t>
  </si>
  <si>
    <t>Türverriegelung</t>
  </si>
  <si>
    <t>Lampe Fahrplanbeleuchtung</t>
  </si>
  <si>
    <t>Haupthahn</t>
  </si>
  <si>
    <t>Schalter</t>
  </si>
  <si>
    <t>#</t>
  </si>
  <si>
    <t>Signum</t>
  </si>
  <si>
    <t>Taste</t>
  </si>
  <si>
    <t>Bremse</t>
  </si>
  <si>
    <t>Türfreigabe</t>
  </si>
  <si>
    <t>Schleuderschutz</t>
  </si>
  <si>
    <t>Beleuchtung</t>
  </si>
  <si>
    <t>fahrplan</t>
  </si>
  <si>
    <t>aufblend</t>
  </si>
  <si>
    <t>Führerstand</t>
  </si>
  <si>
    <t>Haupt</t>
  </si>
  <si>
    <t>Zug</t>
  </si>
  <si>
    <t>Funktion
Beschreibung</t>
  </si>
  <si>
    <t>Stirnlampe</t>
  </si>
  <si>
    <t>Hebel</t>
  </si>
  <si>
    <t>Weichenbeleuchtung aus/ein</t>
  </si>
  <si>
    <t>Zeitschalter-Umgehung Ein/Norm.</t>
  </si>
  <si>
    <t>6.90.01</t>
  </si>
  <si>
    <t>6.91.02</t>
  </si>
  <si>
    <t>6.91.01</t>
  </si>
  <si>
    <t>6.91.03</t>
  </si>
  <si>
    <t>6.91.04</t>
  </si>
  <si>
    <t>6.91.05</t>
  </si>
  <si>
    <t>6.91.06</t>
  </si>
  <si>
    <t>6.91.07</t>
  </si>
  <si>
    <t>6.91.08</t>
  </si>
  <si>
    <t>6.91.09</t>
  </si>
  <si>
    <t>6.91.10</t>
  </si>
  <si>
    <t>6.91.11</t>
  </si>
  <si>
    <t>6.91.12</t>
  </si>
  <si>
    <t>6.91.13</t>
  </si>
  <si>
    <t>6.91.14</t>
  </si>
  <si>
    <t>6.91.15</t>
  </si>
  <si>
    <t>7.91.01</t>
  </si>
  <si>
    <t>7.91.02</t>
  </si>
  <si>
    <t>7.91.04</t>
  </si>
  <si>
    <t>8.91.01</t>
  </si>
  <si>
    <t>8.91.02</t>
  </si>
  <si>
    <t>8.91.03</t>
  </si>
  <si>
    <t>8.91.04</t>
  </si>
  <si>
    <t>8.91.05</t>
  </si>
  <si>
    <t>8.91.06</t>
  </si>
  <si>
    <t>8.91.07</t>
  </si>
  <si>
    <t>O</t>
  </si>
  <si>
    <t>I</t>
  </si>
  <si>
    <t>1.90.01</t>
  </si>
  <si>
    <t>1.90.02</t>
  </si>
  <si>
    <t>1.90.03</t>
  </si>
  <si>
    <t>1.90.04</t>
  </si>
  <si>
    <t>1.90.05</t>
  </si>
  <si>
    <t>1.90.06</t>
  </si>
  <si>
    <t>1.90.07</t>
  </si>
  <si>
    <t>1.90.08</t>
  </si>
  <si>
    <t>1.90.09</t>
  </si>
  <si>
    <t>1.90.10</t>
  </si>
  <si>
    <t>1.90.11</t>
  </si>
  <si>
    <t>1.90.12</t>
  </si>
  <si>
    <t>1.90.13</t>
  </si>
  <si>
    <t>1.90.14</t>
  </si>
  <si>
    <t>1.90.15</t>
  </si>
  <si>
    <t>1.90.16</t>
  </si>
  <si>
    <t>1.91.21</t>
  </si>
  <si>
    <t>1.91.22</t>
  </si>
  <si>
    <t>1.90.31</t>
  </si>
  <si>
    <t>1.90.32</t>
  </si>
  <si>
    <t>1.90.33</t>
  </si>
  <si>
    <t>1.90.34</t>
  </si>
  <si>
    <t>1.90.35</t>
  </si>
  <si>
    <t>1.90.36</t>
  </si>
  <si>
    <t>1.90.37</t>
  </si>
  <si>
    <t>1.90.38</t>
  </si>
  <si>
    <t>1.90.39</t>
  </si>
  <si>
    <t>1.90.40</t>
  </si>
  <si>
    <t>1.90.41</t>
  </si>
  <si>
    <t>1.90.42</t>
  </si>
  <si>
    <t>1.90.43</t>
  </si>
  <si>
    <t>1.90.44</t>
  </si>
  <si>
    <t>1.91.01</t>
  </si>
  <si>
    <t>1.91.02</t>
  </si>
  <si>
    <t>Störung, Wecker abschalten</t>
  </si>
  <si>
    <t>1.91.03</t>
  </si>
  <si>
    <t>1.01.01</t>
  </si>
  <si>
    <t>1.01.02</t>
  </si>
  <si>
    <t>1.04.01</t>
  </si>
  <si>
    <t>1.04.02</t>
  </si>
  <si>
    <t>2.92.01</t>
  </si>
  <si>
    <t>2.92.02</t>
  </si>
  <si>
    <t>2.90.01</t>
  </si>
  <si>
    <t>9.99.04</t>
  </si>
  <si>
    <t>9.99.05</t>
  </si>
  <si>
    <t>9.99.06</t>
  </si>
  <si>
    <t>9.99.07</t>
  </si>
  <si>
    <t>9.99.08</t>
  </si>
  <si>
    <t>9.99.09</t>
  </si>
  <si>
    <t>Stellstrom</t>
  </si>
  <si>
    <t>9.99.10</t>
  </si>
  <si>
    <t>9.99.11</t>
  </si>
  <si>
    <t>9.99.12</t>
  </si>
  <si>
    <t>WS1 Freigabemagnet</t>
  </si>
  <si>
    <t>3.01.01</t>
  </si>
  <si>
    <t>FSS Sperrmagnet</t>
  </si>
  <si>
    <t>3.04.01</t>
  </si>
  <si>
    <t>FSS Kuppelstrommagnet</t>
  </si>
  <si>
    <t>3.04.02</t>
  </si>
  <si>
    <t>Liste der Funktionen von Simulationskomponenten</t>
  </si>
  <si>
    <t>Element
Cut</t>
  </si>
  <si>
    <t xml:space="preserve"> </t>
  </si>
  <si>
    <t>Symbol</t>
  </si>
  <si>
    <t>Message
Cut</t>
  </si>
  <si>
    <t>Hauptluftbehälter und Steuerleitung (Maschinenraum)</t>
  </si>
  <si>
    <t>Steuerschaltkasten</t>
  </si>
  <si>
    <t>Zugsicherung</t>
  </si>
  <si>
    <t>Umgehung Zugsicherung</t>
  </si>
  <si>
    <t>Wahl Rapid-/Personenzug- und Güterzugbremse</t>
  </si>
  <si>
    <t>Betätigung Schleuderbremse</t>
  </si>
  <si>
    <t>Türen schliessen und verriegeln</t>
  </si>
  <si>
    <t>Türen freigeben</t>
  </si>
  <si>
    <t>Dienstfahrplan beleuchten</t>
  </si>
  <si>
    <t>Stirnlampen aufblenden</t>
  </si>
  <si>
    <t>Führerstandslampe ein-/ausschalten</t>
  </si>
  <si>
    <t>Stirnlampe ein-/ausschalten</t>
  </si>
  <si>
    <t>Instrumentenbeleuchtung ein-/ausschalten</t>
  </si>
  <si>
    <t>Warnton Totmannspedal und Zugsicherung</t>
  </si>
  <si>
    <t>Warnton Wachsamkeitssteuerung</t>
  </si>
  <si>
    <t>;</t>
  </si>
  <si>
    <t>on,off</t>
  </si>
  <si>
    <t>R</t>
  </si>
  <si>
    <t>P</t>
  </si>
  <si>
    <t>G</t>
  </si>
  <si>
    <t>links</t>
  </si>
  <si>
    <t>rechts</t>
  </si>
  <si>
    <t>Legende Terminatoren</t>
  </si>
  <si>
    <t>Kategorie
Element</t>
  </si>
  <si>
    <t>Zustand
Parameter #1</t>
  </si>
  <si>
    <t>Kategorie
Function</t>
  </si>
  <si>
    <t>Kategorie
Instance</t>
  </si>
  <si>
    <t>Middleware
Payload</t>
  </si>
  <si>
    <t>Kontrolllampe Zugsicherung Warnung</t>
  </si>
  <si>
    <t>Kontrolllampe Zugsicherung Halt</t>
  </si>
  <si>
    <t>Distanz zur Geschwindigkeitsschwelle</t>
  </si>
  <si>
    <t>Wert Fahrleitungsspannung</t>
  </si>
  <si>
    <t>Manometer Hauptleitung (bar)</t>
  </si>
  <si>
    <t>Manometer Bremszylinder (bar)</t>
  </si>
  <si>
    <t>gemessener Druck Hauptleitung (bar)</t>
  </si>
  <si>
    <t>gemessener Druck Bremszylinder (bar)</t>
  </si>
  <si>
    <t>Anzeige Schleudern</t>
  </si>
  <si>
    <t>Anzeige Zugsammelschiene ein</t>
  </si>
  <si>
    <t>Anzeige Stufenschalter Betrieb</t>
  </si>
  <si>
    <t>Anzeige Abfahrbefehl erteilt</t>
  </si>
  <si>
    <t>Anzeige Türen offen</t>
  </si>
  <si>
    <t>Anzeige Türen rechts freigegeben</t>
  </si>
  <si>
    <t>Anzeige Türen links fregegeben</t>
  </si>
  <si>
    <t>Anzeige Zugsicherung Modus M</t>
  </si>
  <si>
    <t>Stellen der Einfahrstrasse in Emmenmatt anfordern</t>
  </si>
  <si>
    <t>Streckenblock: Fahrtrichtung nach Zollbrück stellen</t>
  </si>
  <si>
    <t>Streckenblock: Fahrtrichtung von Zollbrück verhindern</t>
  </si>
  <si>
    <t>Streckenblock: Strecke nach Zollbrück freigeben</t>
  </si>
  <si>
    <t>Streckenblock: Strecke nach Langnau freigeben</t>
  </si>
  <si>
    <t>Streckenblock: Fahrtrichtung nach Langnau stellen</t>
  </si>
  <si>
    <t>Streckenblock: Fahrtrichtung von Langnau verhindern</t>
  </si>
  <si>
    <t xml:space="preserve">Fahrtstellung Signale E/G ohne Kontrolle Streckenblock </t>
  </si>
  <si>
    <t>Fahrstrassen von/nach Emmenmatt einstellen</t>
  </si>
  <si>
    <t>Störungswecker aus</t>
  </si>
  <si>
    <t>Freigabe der Weichenstellung ohne Kontrollen</t>
  </si>
  <si>
    <t>Freigabe der Fahrstrassenauflösung ohne Kontrollen</t>
  </si>
  <si>
    <t>Fahrstrassen von/nach Zollbrück</t>
  </si>
  <si>
    <t>Fahrtstellung Signale ohne Kontrolle der Isolierungen</t>
  </si>
  <si>
    <t>Weichenschalter in gerader Endlage gedrückt</t>
  </si>
  <si>
    <t>Weichenschalter in gerader Endlage</t>
  </si>
  <si>
    <t>Weichenschalter in ablenkender Endlage</t>
  </si>
  <si>
    <t>FSS in Endlage</t>
  </si>
  <si>
    <t>FSS in Endlage gedrückt</t>
  </si>
  <si>
    <t>FSS in 10°-Lage nach Langnau</t>
  </si>
  <si>
    <t>FSS in 30°-Lage nach Langnau</t>
  </si>
  <si>
    <t>FSS in 45°-Lage nach Langnau</t>
  </si>
  <si>
    <t>FSS in 80°-Lage nach Langnau</t>
  </si>
  <si>
    <t>FSS in 90°-Lage nach Langnau</t>
  </si>
  <si>
    <t>FSS in 10°-Lage von Langnau</t>
  </si>
  <si>
    <t>FSS in 30°-Lage von Langnau</t>
  </si>
  <si>
    <t>FSS in 45°-Lage von Langnau</t>
  </si>
  <si>
    <t>FSS in 80°-Lage von Langnau</t>
  </si>
  <si>
    <t>FSS in 90°-Lage von Langnau</t>
  </si>
  <si>
    <t>Anzeige Einfahrvorsignal F* gestört</t>
  </si>
  <si>
    <t>Anzeige Signallampe Signal F</t>
  </si>
  <si>
    <t>Anzeige Signallampe Signal G</t>
  </si>
  <si>
    <t>Anzeige Signallampe Signal E</t>
  </si>
  <si>
    <t>Anzeige Signallampe Signal D</t>
  </si>
  <si>
    <t>Anzeige Signallampe Signal C</t>
  </si>
  <si>
    <t>Anzeige Einfahrvorsignal G* gestört</t>
  </si>
  <si>
    <t>Anzeige Streckenblock: nach Langnau kann rückgemeldet werden</t>
  </si>
  <si>
    <t>Anzeige Streckenblock: nach Zollbrück kann rückgemeldet werden</t>
  </si>
  <si>
    <t>Anzeige Streckenblock: Zollbrück verlangt Freigabe</t>
  </si>
  <si>
    <t>Anzeige Streckenblock: Zug von Langnau</t>
  </si>
  <si>
    <t>Anzeige Streckenblock: Strecke von Langnau frei</t>
  </si>
  <si>
    <t>Anzeige Streckenblock: Zug nach Langnau</t>
  </si>
  <si>
    <t>Anzeige Streckenblock: Strecke nach Langnau frei</t>
  </si>
  <si>
    <t>Anzeige Isolierung egf belegt</t>
  </si>
  <si>
    <t>Anzeige Isolierung 1 belegt</t>
  </si>
  <si>
    <t>Anzeige Isolierung ef belegt</t>
  </si>
  <si>
    <t>Anzeige Isolierung cd belegt</t>
  </si>
  <si>
    <t>Fahrstrasse von/nach Langnau eingesellt</t>
  </si>
  <si>
    <t>Fahrstrasse von/nach Zollbrück eingesellt</t>
  </si>
  <si>
    <t>Anzeige Streckenblock: Zug von Zollbrück</t>
  </si>
  <si>
    <t>Anzeige Streckenblock: Strecke von Zollbrück frei</t>
  </si>
  <si>
    <t>Anzeige Streckenblock: Zug nach Zollbrück</t>
  </si>
  <si>
    <t>Anzeige Streckenblock: Strecke nach Zollbrück frei</t>
  </si>
  <si>
    <t>Anzeige Streckenblock: Langnau verlangt Freigabe</t>
  </si>
  <si>
    <t>Ventillator</t>
  </si>
  <si>
    <t>Anzeige Freigabemagnet angezogen</t>
  </si>
  <si>
    <t>Anzeige Weiche in Endlage überwacht</t>
  </si>
  <si>
    <t>Anzeige Sperrmagnet angezogen</t>
  </si>
  <si>
    <t>Anzeige Kuppelstrommagnet angezogen</t>
  </si>
  <si>
    <t>Meldewecker Weiche nicht in Endlage</t>
  </si>
  <si>
    <t>Meldewecker Streckenblock schaltet oder gestört</t>
  </si>
  <si>
    <t>Meldewecker Signal gestört</t>
  </si>
  <si>
    <t>Signalglocke Zug im Emmenmatt abgefahren</t>
  </si>
  <si>
    <t>Signalglocke Zug im Langnau abgefahren</t>
  </si>
  <si>
    <t>Signalglocke Zug im Zollbrück abgefahren</t>
  </si>
  <si>
    <t>Signalglocke Zug fährt nach Zollbrück ab</t>
  </si>
  <si>
    <t>Signalglocke Zug fährt nach Emmenmatt ab</t>
  </si>
  <si>
    <t>Signalglocke Zug fährt nach Langnau ab</t>
  </si>
  <si>
    <t>Manometer Hauptluftbehälter (bar)</t>
  </si>
  <si>
    <t>Anzeige Wert Stromverbrauch Weichenantrieb (A)</t>
  </si>
  <si>
    <t>Anzeige Wert Stromverbrauch Weichenüberwachung (A)</t>
  </si>
  <si>
    <t>Anzeige Wert Stromverbrauch Schienenstromkreise (A)</t>
  </si>
  <si>
    <t>Schalterkontakt</t>
  </si>
  <si>
    <t>Lampe</t>
  </si>
  <si>
    <t>Magnet</t>
  </si>
  <si>
    <t>Wecker</t>
  </si>
  <si>
    <t>S126</t>
  </si>
  <si>
    <t>S129</t>
  </si>
  <si>
    <t>S132</t>
  </si>
  <si>
    <t>S169</t>
  </si>
  <si>
    <t>S311</t>
  </si>
  <si>
    <t>S316_1</t>
  </si>
  <si>
    <t>S316_2</t>
  </si>
  <si>
    <t>S242.02</t>
  </si>
  <si>
    <t>S174</t>
  </si>
  <si>
    <t>S276_1</t>
  </si>
  <si>
    <t>S276_2</t>
  </si>
  <si>
    <t>S276_3</t>
  </si>
  <si>
    <t>S281</t>
  </si>
  <si>
    <t>S182</t>
  </si>
  <si>
    <t>S324.1</t>
  </si>
  <si>
    <t>S182.3</t>
  </si>
  <si>
    <t>S182.4</t>
  </si>
  <si>
    <t>S324.2</t>
  </si>
  <si>
    <t>S317</t>
  </si>
  <si>
    <t>S316.1</t>
  </si>
  <si>
    <t>S316.2</t>
  </si>
  <si>
    <t>S316.3</t>
  </si>
  <si>
    <t>S324</t>
  </si>
  <si>
    <t>Warntongeber</t>
  </si>
  <si>
    <t>L317</t>
  </si>
  <si>
    <t>L242b</t>
  </si>
  <si>
    <t>L242a</t>
  </si>
  <si>
    <t>L94_LZB_r</t>
  </si>
  <si>
    <t>L94_LZB_gr</t>
  </si>
  <si>
    <t>L94_LZB_gb</t>
  </si>
  <si>
    <t>L94_LZB_w</t>
  </si>
  <si>
    <t>A74</t>
  </si>
  <si>
    <t>D94m</t>
  </si>
  <si>
    <t>A79</t>
  </si>
  <si>
    <t>A79.1</t>
  </si>
  <si>
    <t>P13c_HB</t>
  </si>
  <si>
    <t>P13c_HL</t>
  </si>
  <si>
    <t>P13c_BZ</t>
  </si>
  <si>
    <t>L281</t>
  </si>
  <si>
    <t>L83</t>
  </si>
  <si>
    <t>L175</t>
  </si>
  <si>
    <t>L163</t>
  </si>
  <si>
    <t>L181</t>
  </si>
  <si>
    <t>L185</t>
  </si>
  <si>
    <t>L182.3</t>
  </si>
  <si>
    <t>L182.4</t>
  </si>
  <si>
    <t>L242.2</t>
  </si>
  <si>
    <t>L325.2</t>
  </si>
  <si>
    <t>S241</t>
  </si>
  <si>
    <t>Instrumente</t>
  </si>
  <si>
    <t>Tastschalter</t>
  </si>
  <si>
    <t>S333</t>
  </si>
  <si>
    <t>W238_h</t>
  </si>
  <si>
    <t>W238_t</t>
  </si>
  <si>
    <t>tief</t>
  </si>
  <si>
    <t>hoch</t>
  </si>
  <si>
    <t>S126.1</t>
  </si>
  <si>
    <t>Anzeige Störung Ventilation oder Oelpumpe</t>
  </si>
  <si>
    <t>AO</t>
  </si>
  <si>
    <t>Rückmeldung Fernlicht (Scheinwerfer)</t>
  </si>
  <si>
    <t>Dienstbel</t>
  </si>
  <si>
    <t>AO269</t>
  </si>
  <si>
    <t>AO173</t>
  </si>
  <si>
    <t>Input / Output -&gt; von der Kabine aus gesehen (umgekehrt zu UBW32)</t>
  </si>
  <si>
    <t>Binärinput</t>
  </si>
  <si>
    <t>Binäroutput</t>
  </si>
  <si>
    <t>AI</t>
  </si>
  <si>
    <t>Analoginput</t>
  </si>
  <si>
    <t>Analogoutput</t>
  </si>
  <si>
    <t>gelbe Zellen</t>
  </si>
  <si>
    <t>Unklarheiten / Fehler</t>
  </si>
  <si>
    <t>S235</t>
  </si>
  <si>
    <t>Totmannpedal</t>
  </si>
  <si>
    <t>Pedalschalter</t>
  </si>
  <si>
    <t>Pedal</t>
  </si>
  <si>
    <t>Instrumentenbeleuchtung abblenden (Poti überbrücken)</t>
  </si>
  <si>
    <t>Fernlicht</t>
  </si>
  <si>
    <t>Analog-Instrument</t>
  </si>
  <si>
    <t>pneumatisches Signal (keine elektrische Anbindung)</t>
  </si>
  <si>
    <t>Drucksensor</t>
  </si>
  <si>
    <t>Hauptleitung</t>
  </si>
  <si>
    <t>Bremszylinder</t>
  </si>
  <si>
    <t>L318a</t>
  </si>
  <si>
    <t>L318b</t>
  </si>
  <si>
    <t>Dienstbeleuchtung weiss</t>
  </si>
  <si>
    <t>Dienstbeleuchtung rot (Warnsignal)</t>
  </si>
  <si>
    <t>8bit</t>
  </si>
  <si>
    <t>Analoganzeige</t>
  </si>
  <si>
    <t>Ziffernanzeige</t>
  </si>
  <si>
    <t>D94LZB_Z5</t>
  </si>
  <si>
    <t>D94LZB_Z3</t>
  </si>
  <si>
    <t>LZB</t>
  </si>
  <si>
    <t>Übertragung an Anzeigegerät als 8bit-Binärcode</t>
  </si>
  <si>
    <t>Dienstbeleuchtung</t>
  </si>
  <si>
    <t>Warnung</t>
  </si>
  <si>
    <t>Halt</t>
  </si>
  <si>
    <t>Weganzeige</t>
  </si>
  <si>
    <t>0-5000m</t>
  </si>
  <si>
    <t>Digitalanzeige</t>
  </si>
  <si>
    <t xml:space="preserve">Anzeige </t>
  </si>
  <si>
    <t>Spannung</t>
  </si>
  <si>
    <t>Fahrdraht</t>
  </si>
  <si>
    <t>Strom</t>
  </si>
  <si>
    <t>I_max</t>
  </si>
  <si>
    <t>I_Delta</t>
  </si>
  <si>
    <t>0-99999</t>
  </si>
  <si>
    <t>0-999</t>
  </si>
  <si>
    <t>0-18kV</t>
  </si>
  <si>
    <t>Wert Differenzstrom zwischen Motoren</t>
  </si>
  <si>
    <t>Druck</t>
  </si>
  <si>
    <t>0-8bar</t>
  </si>
  <si>
    <t>0-10bar</t>
  </si>
  <si>
    <t>0-4000A</t>
  </si>
  <si>
    <t>0-1000A</t>
  </si>
  <si>
    <t>Meldelampe</t>
  </si>
  <si>
    <t>Schleudern</t>
  </si>
  <si>
    <t>StoeVenti</t>
  </si>
  <si>
    <t>Stufensch</t>
  </si>
  <si>
    <t>Abf</t>
  </si>
  <si>
    <t>Tür_l</t>
  </si>
  <si>
    <t>Tür_offen</t>
  </si>
  <si>
    <t>Tür_r</t>
  </si>
  <si>
    <t>weiss</t>
  </si>
  <si>
    <t>Warnsignal</t>
  </si>
  <si>
    <t>Lampe im alten Fahrplanhalter</t>
  </si>
  <si>
    <t>Fst</t>
  </si>
  <si>
    <t>SIFA</t>
  </si>
  <si>
    <t>Fahrplan</t>
  </si>
  <si>
    <t>Manöver</t>
  </si>
  <si>
    <t>AUS</t>
  </si>
  <si>
    <t>Fahrmotor-Ventilator abschalten (Impuls)</t>
  </si>
  <si>
    <t>LZB tbd</t>
  </si>
  <si>
    <t>tbd</t>
  </si>
  <si>
    <t>Bremse/ Zugsicherung auf Führerstand ein-/ausschalten</t>
  </si>
  <si>
    <t>braun</t>
  </si>
  <si>
    <t>für die Simulation nicht relevant</t>
  </si>
  <si>
    <t>Global
ID</t>
  </si>
  <si>
    <t>blau</t>
  </si>
  <si>
    <t>grün</t>
  </si>
  <si>
    <t>ToDo / Funktion ist noch zu definieren</t>
  </si>
  <si>
    <t>verweis auf / von anderes Quelldokument</t>
  </si>
  <si>
    <t>Legende Farben</t>
  </si>
  <si>
    <t>Legende Signale</t>
  </si>
  <si>
    <t>10°EG</t>
  </si>
  <si>
    <t>30°EG</t>
  </si>
  <si>
    <t>45°EG</t>
  </si>
  <si>
    <t>80°EG</t>
  </si>
  <si>
    <t>90°EG</t>
  </si>
  <si>
    <t>10°F</t>
  </si>
  <si>
    <t>30°F</t>
  </si>
  <si>
    <t>45°F</t>
  </si>
  <si>
    <t>80°F</t>
  </si>
  <si>
    <t>90°F</t>
  </si>
  <si>
    <t>off,on</t>
  </si>
  <si>
    <t>nach_EMM</t>
  </si>
  <si>
    <t>nach_ZB</t>
  </si>
  <si>
    <t>alle_Richtungen</t>
  </si>
  <si>
    <t>Gleis</t>
  </si>
  <si>
    <t>Richtung_EMM</t>
  </si>
  <si>
    <t>Richtung_ZB</t>
  </si>
  <si>
    <t>Nottaste</t>
  </si>
  <si>
    <t>Weiche_1</t>
  </si>
  <si>
    <t>Weichen</t>
  </si>
  <si>
    <t>Zeitschalter</t>
  </si>
  <si>
    <t>Umgehugn</t>
  </si>
  <si>
    <t>NAL</t>
  </si>
  <si>
    <t>alle_Fahrstrassen</t>
  </si>
  <si>
    <t>abschalten</t>
  </si>
  <si>
    <t>SIU</t>
  </si>
  <si>
    <t>Endlage</t>
  </si>
  <si>
    <t>Endlage_gedrückt</t>
  </si>
  <si>
    <t>WS1</t>
  </si>
  <si>
    <t>Endlage+</t>
  </si>
  <si>
    <t>Endlage+_gedrückt</t>
  </si>
  <si>
    <t>Endlage-</t>
  </si>
  <si>
    <t>gestört</t>
  </si>
  <si>
    <t>notrot</t>
  </si>
  <si>
    <t>Sound</t>
  </si>
  <si>
    <t>Glocke</t>
  </si>
  <si>
    <t>Zug_von_EMM</t>
  </si>
  <si>
    <t>Zug_von_LN</t>
  </si>
  <si>
    <t>Zug_von_ZB</t>
  </si>
  <si>
    <t>Zug_nach_EMM</t>
  </si>
  <si>
    <t>Zug_nach_LN</t>
  </si>
  <si>
    <t>Zug_nach_ZB</t>
  </si>
  <si>
    <t>grün_FB3</t>
  </si>
  <si>
    <t>rot</t>
  </si>
  <si>
    <t>grün_FB1</t>
  </si>
  <si>
    <t>FBV</t>
  </si>
  <si>
    <t>von_ZB</t>
  </si>
  <si>
    <t>RM_möglich</t>
  </si>
  <si>
    <t>Block_rot</t>
  </si>
  <si>
    <t>von_LN</t>
  </si>
  <si>
    <t>Block_weiss</t>
  </si>
  <si>
    <t>nach_LN</t>
  </si>
  <si>
    <t>Isolierung</t>
  </si>
  <si>
    <t>egf</t>
  </si>
  <si>
    <t>Fahrstrasse</t>
  </si>
  <si>
    <t>ef</t>
  </si>
  <si>
    <t>cd</t>
  </si>
  <si>
    <t>gf</t>
  </si>
  <si>
    <t>Freigabe</t>
  </si>
  <si>
    <t>Überwachung</t>
  </si>
  <si>
    <t>Sperre</t>
  </si>
  <si>
    <t>Kuppelstrom</t>
  </si>
  <si>
    <t>Block</t>
  </si>
  <si>
    <t>Signale</t>
  </si>
  <si>
    <t>Zeiger</t>
  </si>
  <si>
    <t>Weichenüberw</t>
  </si>
  <si>
    <t>Schienenstrom</t>
  </si>
  <si>
    <t>Sperrmagnet</t>
  </si>
  <si>
    <t>Kuppelstrommagnet</t>
  </si>
  <si>
    <t>Middleware
Payload Key</t>
  </si>
  <si>
    <t>Parameter
Placeholder</t>
  </si>
  <si>
    <t>?</t>
  </si>
  <si>
    <t>SignalF</t>
  </si>
  <si>
    <t>SignalE</t>
  </si>
  <si>
    <t>SignalG</t>
  </si>
  <si>
    <t>SignalD</t>
  </si>
  <si>
    <t>SignalC</t>
  </si>
  <si>
    <t>AnforderungDurchfahrt</t>
  </si>
  <si>
    <t>BlockFBA</t>
  </si>
  <si>
    <t>BlockFBF</t>
  </si>
  <si>
    <t>BlockRM</t>
  </si>
  <si>
    <t>BlockBLU</t>
  </si>
  <si>
    <t>SignalFStern</t>
  </si>
  <si>
    <t>SignalGStern</t>
  </si>
  <si>
    <t>FSSEGF</t>
  </si>
  <si>
    <t>BVHahn</t>
  </si>
  <si>
    <t>8.91.19</t>
  </si>
  <si>
    <t>8.91.20</t>
  </si>
  <si>
    <t>8.91.21</t>
  </si>
  <si>
    <t>8.91.22</t>
  </si>
  <si>
    <t>8.91.23</t>
  </si>
  <si>
    <t>KompressorSchalter</t>
  </si>
  <si>
    <t>Auslöseschalter</t>
  </si>
  <si>
    <t>Hauptleitungsdruck</t>
  </si>
  <si>
    <t>Rangierbremse</t>
  </si>
  <si>
    <t>BremszylinderDruck</t>
  </si>
  <si>
    <t>HLDruck</t>
  </si>
  <si>
    <t>FahrleitungsSpannung</t>
  </si>
  <si>
    <t>Fahrschalter</t>
  </si>
  <si>
    <t>FahrtrichtungSchalter</t>
  </si>
  <si>
    <t>HauptschalterSchalter</t>
  </si>
  <si>
    <t>SchalterLampenAussen</t>
  </si>
  <si>
    <t>SchalterFührerstandsLampe</t>
  </si>
  <si>
    <t>WagenTürenZustandInfo</t>
  </si>
  <si>
    <t>SchalterZugsbeleuchtung</t>
  </si>
  <si>
    <t>SchalterZugsammelschiene</t>
  </si>
  <si>
    <t>DruckknopfSignalPfeife</t>
  </si>
  <si>
    <t>RückstelletasteZugsicherung</t>
  </si>
  <si>
    <t>SchleuderbremseTaste</t>
  </si>
  <si>
    <t>SchlüsselSchalterAbfertigungsBefehl</t>
  </si>
  <si>
    <t>SchalterSteuerstrom</t>
  </si>
  <si>
    <t>SchalterStromabnehmer</t>
  </si>
  <si>
    <t>PC &gt; SPS</t>
  </si>
  <si>
    <t>[X]</t>
  </si>
  <si>
    <t>[D,L,S,U,V]</t>
  </si>
  <si>
    <t>[00-99]</t>
  </si>
  <si>
    <t>PC &lt; SPS</t>
  </si>
  <si>
    <t>[U,V]</t>
  </si>
  <si>
    <t>[Y]</t>
  </si>
  <si>
    <t>[0000-FFFF]</t>
  </si>
  <si>
    <t>Message flow</t>
  </si>
  <si>
    <t>start</t>
  </si>
  <si>
    <t>ende</t>
  </si>
  <si>
    <t>Signalart</t>
  </si>
  <si>
    <t>Kanal</t>
  </si>
  <si>
    <t>Data</t>
  </si>
  <si>
    <t>X</t>
  </si>
  <si>
    <t>V</t>
  </si>
  <si>
    <t>0001;0000</t>
  </si>
  <si>
    <t>Y</t>
  </si>
  <si>
    <t>Start</t>
  </si>
  <si>
    <t>Ende</t>
  </si>
  <si>
    <t>Bemerkung</t>
  </si>
  <si>
    <t>Kontakt</t>
  </si>
  <si>
    <t>0</t>
  </si>
  <si>
    <t>U</t>
  </si>
  <si>
    <t>0001</t>
  </si>
  <si>
    <t>0000;0000</t>
  </si>
  <si>
    <t>8;7;6;5;4;3;2;1;0</t>
  </si>
  <si>
    <t>7;8;6;5;4;3;2;1;0</t>
  </si>
  <si>
    <t>6;8;7;5;4;3;2;1;0</t>
  </si>
  <si>
    <t>5;8;7;6;4;3;2;1;0</t>
  </si>
  <si>
    <t>4;8;7;6;5;3;2;1;0</t>
  </si>
  <si>
    <t>3;8;7;6;5;4;2;1;0</t>
  </si>
  <si>
    <t>16;17</t>
  </si>
  <si>
    <t>17;16</t>
  </si>
  <si>
    <t>2;8;7;6;5;4;3;1;0</t>
  </si>
  <si>
    <t>1;8;7;6;5;4;3;2;0</t>
  </si>
  <si>
    <t>0;8;7;6;5;4;3;2;0</t>
  </si>
  <si>
    <t>0001;0000;0000;0000;0000;0000;0000;0000</t>
  </si>
  <si>
    <t>vorwärts</t>
  </si>
  <si>
    <t>neutral</t>
  </si>
  <si>
    <t>rückwärts</t>
  </si>
  <si>
    <t>09;10</t>
  </si>
  <si>
    <t>10;09</t>
  </si>
  <si>
    <t>18;16;17</t>
  </si>
  <si>
    <t>0001;0000;0000</t>
  </si>
  <si>
    <t>U;V</t>
  </si>
  <si>
    <t>0001;0001;0000</t>
  </si>
  <si>
    <t>34</t>
  </si>
  <si>
    <t>35</t>
  </si>
  <si>
    <t>36</t>
  </si>
  <si>
    <t>37</t>
  </si>
  <si>
    <t>38</t>
  </si>
  <si>
    <t>39</t>
  </si>
  <si>
    <t>44</t>
  </si>
  <si>
    <t>Lampe Führerstandsbeleuchtung</t>
  </si>
  <si>
    <t>43</t>
  </si>
  <si>
    <t>28</t>
  </si>
  <si>
    <t>Links</t>
  </si>
  <si>
    <t>Rechts</t>
  </si>
  <si>
    <t>SchalterTürfreigabe</t>
  </si>
  <si>
    <t>SchalterTürverriegelung</t>
  </si>
  <si>
    <t>23</t>
  </si>
  <si>
    <t>25</t>
  </si>
  <si>
    <t>24</t>
  </si>
  <si>
    <t>15</t>
  </si>
  <si>
    <t> / </t>
  </si>
  <si>
    <t> 00101111</t>
  </si>
  <si>
    <t>0 </t>
  </si>
  <si>
    <t> 00110000</t>
  </si>
  <si>
    <t>30;31</t>
  </si>
  <si>
    <t>Stellung 1</t>
  </si>
  <si>
    <t>Stellung 2</t>
  </si>
  <si>
    <t>31;30</t>
  </si>
  <si>
    <t>DirectlyConnectedintheCabine</t>
  </si>
  <si>
    <t>ImplementedinLocSim</t>
  </si>
  <si>
    <t>DoesnotExisitinLocSim</t>
  </si>
  <si>
    <t>Later…</t>
  </si>
  <si>
    <t>....doesnotexists</t>
  </si>
  <si>
    <t>XU160001YXV170000Y</t>
  </si>
  <si>
    <t>XU160000YXV170000Y</t>
  </si>
  <si>
    <t>XU170001YXV160000Y</t>
  </si>
  <si>
    <t>XU080001YXU070000YXU060000YXU050000YXU040000YXU030000YXU020000YXU010000YXU000000Y</t>
  </si>
  <si>
    <t>XU070001YXU080000YXU060000YXU050000YXU040000YXU030000YXU020000YXU010000YXU000000Y</t>
  </si>
  <si>
    <t>XU060001YXU070000YXU080000YXU050000YXU040000YXU030000YXU020000YXU010000YXU000000Y</t>
  </si>
  <si>
    <t>XU050001YXU070000YXU060000YXU080000YXU040000YXU030000YXU020000YXU010000YXU000000Y</t>
  </si>
  <si>
    <t>XU040001YXU070000YXU060000YXU050000YXU080000YXU030000YXU020000YXU010000YXU000000Y</t>
  </si>
  <si>
    <t>XU030001YXU070000YXU060000YXU050000YXU040000YXU080000YXU020000YXU010000YXU000000Y</t>
  </si>
  <si>
    <t>XU020001YXU070000YXU060000YXU050000YXU040000YXU030000YXU080000YXU010000YXU000000Y</t>
  </si>
  <si>
    <t>XU010001YXU070000YXU060000YXU050000YXU040000YXU030000YXU020000YXU080000YXU000000Y</t>
  </si>
  <si>
    <t>XU000001YXU070000YXU060000YXU050000YXU040000YXU030000YXU020000YXU010000YXU080000Y</t>
  </si>
  <si>
    <t>XU090001YXU100000Y</t>
  </si>
  <si>
    <t>XU100001YXU090000Y</t>
  </si>
  <si>
    <t>XU300001YXU310000Y</t>
  </si>
  <si>
    <t>XU310001YXU300000Y</t>
  </si>
  <si>
    <t xml:space="preserve"> If ZusiWarteAufQuittung And (data = 2) Then
                        ' Quittung auf ZusiWarnung Vorsignal erhalten...
                        ZusiWarteAufQuittung = False
                        SendToCabine(&amp;H5D, &amp;HC0, 4, 0, 1)
                        If CheckBox3.Checked Then
                            MyFile.Write("Quittung auf ZusiWarnung Vorsignal erhalten..." &amp; data &amp; vbCrLf)
                        End If
                    End If</t>
  </si>
  <si>
    <t>32</t>
  </si>
  <si>
    <t>22</t>
  </si>
  <si>
    <t>00</t>
  </si>
  <si>
    <t>not implemented</t>
  </si>
  <si>
    <t>20</t>
  </si>
  <si>
    <t>19</t>
  </si>
  <si>
    <t>27</t>
  </si>
  <si>
    <t>gedrückt</t>
  </si>
  <si>
    <t>XU270001Y</t>
  </si>
  <si>
    <t>XV400000Y</t>
  </si>
  <si>
    <t>XU180000YXU160000YXV170000Y</t>
  </si>
  <si>
    <t>XU180000YXU160001YXV170000Y</t>
  </si>
  <si>
    <t>XU280000Y</t>
  </si>
  <si>
    <t>XU230000Y</t>
  </si>
  <si>
    <t>XU250000Y</t>
  </si>
  <si>
    <t>XU240000Y</t>
  </si>
  <si>
    <t>XU150000Y</t>
  </si>
  <si>
    <t>XU320000Y</t>
  </si>
  <si>
    <t>XU000000Y</t>
  </si>
  <si>
    <t>XU200000Y</t>
  </si>
  <si>
    <t>XU190000Y</t>
  </si>
  <si>
    <t>GlobalId</t>
  </si>
  <si>
    <t>XU100000YXU090000Y</t>
  </si>
  <si>
    <t>XU300000YXU310000Y</t>
  </si>
  <si>
    <t>S140a</t>
  </si>
  <si>
    <t>S140b</t>
  </si>
  <si>
    <t>S189.1</t>
  </si>
  <si>
    <t>S189.2</t>
  </si>
  <si>
    <t>S242.01</t>
  </si>
  <si>
    <t>S316.4</t>
  </si>
  <si>
    <t>S316.5</t>
  </si>
  <si>
    <t>S316.6</t>
  </si>
  <si>
    <t>gemäss besonderem Matrix</t>
  </si>
  <si>
    <t>Bestimmung von einheitlichen Middleware System Nachrichten</t>
  </si>
  <si>
    <t>9.93.01</t>
  </si>
  <si>
    <t>10.99.01</t>
  </si>
  <si>
    <t>10.99.02</t>
  </si>
  <si>
    <t>10.99.03</t>
  </si>
  <si>
    <t>10.99.04</t>
  </si>
  <si>
    <t>10.99.05</t>
  </si>
  <si>
    <t>10.99.06</t>
  </si>
  <si>
    <t>10.99.07</t>
  </si>
  <si>
    <t>10.99.08</t>
  </si>
  <si>
    <t>10.99.09</t>
  </si>
  <si>
    <t>10.99.10</t>
  </si>
  <si>
    <t>11.99.01</t>
  </si>
  <si>
    <t>11.99.02</t>
  </si>
  <si>
    <t>11.99.03</t>
  </si>
  <si>
    <t>11.99.04</t>
  </si>
  <si>
    <t>11.99.05</t>
  </si>
  <si>
    <t>11.99.06</t>
  </si>
  <si>
    <t>11.99.07</t>
  </si>
  <si>
    <t>11.99.08</t>
  </si>
  <si>
    <t>9.99.13</t>
  </si>
  <si>
    <t>9.99.14</t>
  </si>
  <si>
    <t>9.99.15</t>
  </si>
  <si>
    <t>11.99.09</t>
  </si>
  <si>
    <t>11.99.10</t>
  </si>
  <si>
    <t>9.99.01</t>
  </si>
  <si>
    <t>9.99.02</t>
  </si>
  <si>
    <t>9.99.03</t>
  </si>
  <si>
    <t>6.99.01</t>
  </si>
  <si>
    <t>6.99.02</t>
  </si>
  <si>
    <t>6.99.03</t>
  </si>
  <si>
    <t>12.99.01</t>
  </si>
  <si>
    <t>12.99.02</t>
  </si>
  <si>
    <t>12.99.03</t>
  </si>
  <si>
    <t>12.99.04</t>
  </si>
  <si>
    <t>90.99.01</t>
  </si>
  <si>
    <t>90.99.02</t>
  </si>
  <si>
    <t>90.99.03</t>
  </si>
  <si>
    <t>90.99.04</t>
  </si>
  <si>
    <t>90.99.05</t>
  </si>
  <si>
    <t>90.99.06</t>
  </si>
  <si>
    <t>90.99.07</t>
  </si>
  <si>
    <t>90.99.08</t>
  </si>
  <si>
    <t>90.99.09</t>
  </si>
  <si>
    <t>90.99.10</t>
  </si>
  <si>
    <t>90.99.11</t>
  </si>
  <si>
    <t>90.99.12</t>
  </si>
  <si>
    <t>90.99.13</t>
  </si>
  <si>
    <t>90.99.14</t>
  </si>
  <si>
    <t>90.99.15</t>
  </si>
  <si>
    <t>90.99.16</t>
  </si>
  <si>
    <t>90.99.17</t>
  </si>
  <si>
    <t>90.99.18</t>
  </si>
  <si>
    <t>90.99.19</t>
  </si>
  <si>
    <t>S172.1</t>
  </si>
  <si>
    <t>S172.2</t>
  </si>
  <si>
    <t>S242.03</t>
  </si>
  <si>
    <t>D94VI.1</t>
  </si>
  <si>
    <t>D94VI.2</t>
  </si>
  <si>
    <t>D94VI.3</t>
  </si>
  <si>
    <t>D94VI.4</t>
  </si>
  <si>
    <t>D94VI.5</t>
  </si>
  <si>
    <t>D94VI.6</t>
  </si>
  <si>
    <t>D94VI.7</t>
  </si>
  <si>
    <t>D94VI.8</t>
  </si>
  <si>
    <t>D94u.1</t>
  </si>
  <si>
    <t>D94u.2</t>
  </si>
  <si>
    <t>D94U.3</t>
  </si>
  <si>
    <t>L281.1</t>
  </si>
  <si>
    <t>plus</t>
  </si>
  <si>
    <t>punkt</t>
  </si>
  <si>
    <t>minus</t>
  </si>
  <si>
    <t>null</t>
  </si>
  <si>
    <t>m</t>
  </si>
  <si>
    <t>plusplus</t>
  </si>
  <si>
    <t>kompressor.null</t>
  </si>
  <si>
    <t>kompressor.a</t>
  </si>
  <si>
    <t>1r</t>
  </si>
  <si>
    <t>1w</t>
  </si>
  <si>
    <t>2r</t>
  </si>
  <si>
    <t>2w</t>
  </si>
  <si>
    <t>3r</t>
  </si>
  <si>
    <t>3w</t>
  </si>
  <si>
    <t>Hauptschalter.aus</t>
  </si>
  <si>
    <t>Hauptschalter.ein</t>
  </si>
  <si>
    <t>bremsen</t>
  </si>
  <si>
    <t>fahren</t>
  </si>
  <si>
    <t xml:space="preserve"> Aus</t>
  </si>
  <si>
    <t>locsim.schlüsselschalterabfertigungsbefehl</t>
  </si>
  <si>
    <t>KompressorSchalter.o</t>
  </si>
  <si>
    <t>Fahrschalter.bremsen.plus</t>
  </si>
  <si>
    <t>Fahrschalter.bremsen.punkt</t>
  </si>
  <si>
    <t>Fahrschalter.bremsen.minus</t>
  </si>
  <si>
    <t>Fahrschalter.fahren.minus</t>
  </si>
  <si>
    <t>Fahrschalter.fahren.punkt</t>
  </si>
  <si>
    <t>Fahrschalter.fahren.m</t>
  </si>
  <si>
    <t>Fahrschalter.fahren.plus</t>
  </si>
  <si>
    <t>Fahrschalter.fahren.plusplus</t>
  </si>
  <si>
    <t>FahrtrichtungSchalter.neutral</t>
  </si>
  <si>
    <t>DruckknopfSignalPfeife.aus</t>
  </si>
  <si>
    <t>locsim.auslöseschalter</t>
  </si>
  <si>
    <t>locsim.hauptleitungsdruck</t>
  </si>
  <si>
    <t>locsim.rangierbremse</t>
  </si>
  <si>
    <t>locsim.hldruck</t>
  </si>
  <si>
    <t>locsim.bremszylinderdruck</t>
  </si>
  <si>
    <t>locsim.fahrleitungsspannung</t>
  </si>
  <si>
    <t>locsim.kompressorschalter.o</t>
  </si>
  <si>
    <t>locsim.fahrtrichtungschalter.neutral</t>
  </si>
  <si>
    <t>locsim.hauptschalterschalter.hauptschalter.aus.kompressor.null</t>
  </si>
  <si>
    <t>locsim.wagentürenzustandinfo</t>
  </si>
  <si>
    <t>locsim.druckknopfsignalpfeife. aus</t>
  </si>
  <si>
    <t>Auslöse</t>
  </si>
  <si>
    <t>Kompressor</t>
  </si>
  <si>
    <t>bremse</t>
  </si>
  <si>
    <t>on;off</t>
  </si>
  <si>
    <t>o</t>
  </si>
  <si>
    <t>Fahrtrichtung</t>
  </si>
  <si>
    <t>aus</t>
  </si>
  <si>
    <t>Zustandinfo</t>
  </si>
  <si>
    <t>Tür</t>
  </si>
  <si>
    <t>Wagen</t>
  </si>
  <si>
    <t>Druckknopf</t>
  </si>
  <si>
    <t>Pfeife</t>
  </si>
  <si>
    <t>Signal</t>
  </si>
  <si>
    <t>Abfertigung</t>
  </si>
  <si>
    <t>Schlüssel</t>
  </si>
  <si>
    <t>eingetragene ID unbekannt</t>
  </si>
  <si>
    <t>OK und eingetragen</t>
  </si>
  <si>
    <t>XU340000Y</t>
  </si>
  <si>
    <t> (47) </t>
  </si>
  <si>
    <t> (48) </t>
  </si>
  <si>
    <t>XU350000Y</t>
  </si>
  <si>
    <t>XU360000Y</t>
  </si>
  <si>
    <t>XU370000Y</t>
  </si>
  <si>
    <t>XU380000Y</t>
  </si>
  <si>
    <t>XU390000Y</t>
  </si>
  <si>
    <t>XU440000Y</t>
  </si>
  <si>
    <t>XU430000Y</t>
  </si>
  <si>
    <t>Mtaste</t>
  </si>
  <si>
    <t>implementation später</t>
  </si>
  <si>
    <t>XU220000Y</t>
  </si>
  <si>
    <t>a</t>
  </si>
  <si>
    <t>d</t>
  </si>
  <si>
    <t>Detail</t>
  </si>
  <si>
    <t>Hauptschalter aus, Kompressor ebenfalls auf NULL</t>
  </si>
  <si>
    <t>Only Extern
Trigger</t>
  </si>
  <si>
    <t>Wendeschalter</t>
  </si>
  <si>
    <t>Wende</t>
  </si>
  <si>
    <t>stufe1</t>
  </si>
  <si>
    <t>stufe2</t>
  </si>
  <si>
    <t>Zugsicherung zurückstellen</t>
  </si>
  <si>
    <t>zurückstellen</t>
  </si>
  <si>
    <t>ZUB zurückstellen</t>
  </si>
  <si>
    <t>ZUB</t>
  </si>
  <si>
    <t>linksweiss</t>
  </si>
  <si>
    <t>linksrot</t>
  </si>
  <si>
    <t>obenrot</t>
  </si>
  <si>
    <t>obenweiss</t>
  </si>
  <si>
    <t>rechtsweiss</t>
  </si>
  <si>
    <t>rechtsrot</t>
  </si>
  <si>
    <t>Kanal
alle Messages</t>
  </si>
  <si>
    <t>16</t>
  </si>
  <si>
    <t>17</t>
  </si>
  <si>
    <t>8</t>
  </si>
  <si>
    <t>7</t>
  </si>
  <si>
    <t>6</t>
  </si>
  <si>
    <t>5</t>
  </si>
  <si>
    <t>4</t>
  </si>
  <si>
    <t>3</t>
  </si>
  <si>
    <t>2</t>
  </si>
  <si>
    <t>1</t>
  </si>
  <si>
    <t>09</t>
  </si>
  <si>
    <t>10</t>
  </si>
  <si>
    <t>18</t>
  </si>
  <si>
    <t>30</t>
  </si>
  <si>
    <t>31</t>
  </si>
  <si>
    <t>Message
Locsim (Rs232)</t>
  </si>
  <si>
    <t>Midldeware
map id-message (rs232)</t>
  </si>
  <si>
    <t>locsim.dll.signal.113</t>
  </si>
  <si>
    <t>Block Signau – Emmenmatt (Doppelspur – Einspur)</t>
  </si>
  <si>
    <t>P832</t>
  </si>
  <si>
    <t>locsim.dll.signal.114</t>
  </si>
  <si>
    <t>Zwerg (Doppelspur – Einspur)</t>
  </si>
  <si>
    <t>locsim.dll.signal.115</t>
  </si>
  <si>
    <t>Einfahrvorsignal Emmenmatt</t>
  </si>
  <si>
    <t>locsim.dll.signal.116</t>
  </si>
  <si>
    <t>Geschwindigkeitsanzeige</t>
  </si>
  <si>
    <t>locsim.dll.signal.117</t>
  </si>
  <si>
    <t>Einfahrsignal Emmenmatt</t>
  </si>
  <si>
    <t>A833</t>
  </si>
  <si>
    <t>locsim.dll.signal.118</t>
  </si>
  <si>
    <t>locsim.dll.signal.119</t>
  </si>
  <si>
    <t>Zwerg</t>
  </si>
  <si>
    <t>locsim.dll.signal.120</t>
  </si>
  <si>
    <t>Ausfahrsignal Emmenmatt Gleis 2</t>
  </si>
  <si>
    <t>C2</t>
  </si>
  <si>
    <t>locsim.dll.signal.121</t>
  </si>
  <si>
    <t>locsim.dll.signal.122</t>
  </si>
  <si>
    <t>Zwerg Gleis 2</t>
  </si>
  <si>
    <t>locsim.dll.signal.123</t>
  </si>
  <si>
    <t>Ausfahrsignal Emmenmatt Gleis 1</t>
  </si>
  <si>
    <t>C1</t>
  </si>
  <si>
    <t>locsim.dll.signal.124</t>
  </si>
  <si>
    <t>Zwerg Gleis 1</t>
  </si>
  <si>
    <t>locsim.dll.signal.125</t>
  </si>
  <si>
    <t>Einfahrsignal Obermatt</t>
  </si>
  <si>
    <t>A834</t>
  </si>
  <si>
    <t>locsim.dll.signal.126</t>
  </si>
  <si>
    <t>Zwerg Obermatt</t>
  </si>
  <si>
    <t>locsim.dll.signal.127</t>
  </si>
  <si>
    <t>Blocksignal P 835</t>
  </si>
  <si>
    <t>P835</t>
  </si>
  <si>
    <t>locsim.dll.signal.128</t>
  </si>
  <si>
    <t xml:space="preserve">Blocksignal P </t>
  </si>
  <si>
    <t>P837</t>
  </si>
  <si>
    <t>locsim.dll.signal.129</t>
  </si>
  <si>
    <t>Einfahrvorsignal Langnau</t>
  </si>
  <si>
    <t>P838</t>
  </si>
  <si>
    <t>locsim.dll.signal.130</t>
  </si>
  <si>
    <t>locsim.dll.signal.131</t>
  </si>
  <si>
    <t>Einfahrsignal Langnau</t>
  </si>
  <si>
    <t>A840</t>
  </si>
  <si>
    <t>locsim.dll.signal.132</t>
  </si>
  <si>
    <t>locsim.dll.signal.133</t>
  </si>
  <si>
    <t>Zwerg Einfahrweiche Langnau</t>
  </si>
  <si>
    <t>Zwerg43</t>
  </si>
  <si>
    <t>AStern833</t>
  </si>
  <si>
    <t>VmaxAStern833</t>
  </si>
  <si>
    <t>VmaxA833</t>
  </si>
  <si>
    <t>Einfahrvorsignal</t>
  </si>
  <si>
    <t>Einfahrsignal</t>
  </si>
  <si>
    <t>Ausfahrsignal</t>
  </si>
  <si>
    <t xml:space="preserve">Zwerg </t>
  </si>
  <si>
    <t>EinfahrvorsignalEmmenmatt</t>
  </si>
  <si>
    <t>EinfahrsignalEmmenmatt</t>
  </si>
  <si>
    <t>AusfahrsignalEmmenmattGleis2</t>
  </si>
  <si>
    <t>ZwergGleis2</t>
  </si>
  <si>
    <t>AusfahrsignalEmmenmattGleis1</t>
  </si>
  <si>
    <t>ZwergGleis1</t>
  </si>
  <si>
    <t>EinfahrsignalObermatt</t>
  </si>
  <si>
    <t>ZwergObermatt</t>
  </si>
  <si>
    <t>BlocksignalP835</t>
  </si>
  <si>
    <t>BlocksignalP</t>
  </si>
  <si>
    <t>EinfahrvorsignalLangnau</t>
  </si>
  <si>
    <t>EinfahrsignalLangnau</t>
  </si>
  <si>
    <t>ZwergEinfahrweicheLangnau</t>
  </si>
  <si>
    <t>Locsim-DLL</t>
  </si>
  <si>
    <t>Locsim-RS232</t>
  </si>
  <si>
    <t>Zwerg44</t>
  </si>
  <si>
    <t>VmaxC2</t>
  </si>
  <si>
    <t>Zwerg45</t>
  </si>
  <si>
    <t>Zwerg46</t>
  </si>
  <si>
    <t>Zwerg47</t>
  </si>
  <si>
    <t>Vmax838</t>
  </si>
  <si>
    <t>Vmax840</t>
  </si>
  <si>
    <t>Zwerg48</t>
  </si>
  <si>
    <t>Blocksignal</t>
  </si>
  <si>
    <t>ZwergDoppelspur–Einspur</t>
  </si>
  <si>
    <t>BlockSignauEmmenmattDoppelspur–Einspur</t>
  </si>
  <si>
    <t>locsim.dll.track.xyz</t>
  </si>
  <si>
    <t>Signaltyp</t>
  </si>
  <si>
    <t>Bedeutung</t>
  </si>
  <si>
    <t>ZSH</t>
  </si>
  <si>
    <t>ZSV</t>
  </si>
  <si>
    <t>Vorsicht</t>
  </si>
  <si>
    <t>zwei Lampen horizontal</t>
  </si>
  <si>
    <t>zwei Lampen schräg</t>
  </si>
  <si>
    <t>zwei Lampen vertikal</t>
  </si>
  <si>
    <t>Zwergsignal</t>
  </si>
  <si>
    <t>freie Fahrt</t>
  </si>
  <si>
    <t>ZSF</t>
  </si>
  <si>
    <t>LH</t>
  </si>
  <si>
    <t>LF1</t>
  </si>
  <si>
    <t>Hauptsignal rot</t>
  </si>
  <si>
    <t>Hauptsignal grün</t>
  </si>
  <si>
    <t>LF2</t>
  </si>
  <si>
    <t>LF3</t>
  </si>
  <si>
    <t>LF5</t>
  </si>
  <si>
    <t>LF6</t>
  </si>
  <si>
    <t>NH</t>
  </si>
  <si>
    <t>NW</t>
  </si>
  <si>
    <t>NF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</si>
  <si>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</si>
  <si>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</si>
  <si>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</si>
  <si>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</si>
  <si>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</si>
  <si>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</si>
  <si>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</si>
  <si>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</si>
  <si>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</si>
  <si>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</si>
  <si>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</si>
  <si>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</si>
  <si>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</si>
  <si>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</si>
  <si>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</si>
  <si>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</si>
  <si>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Hauptsignal Typ L</t>
  </si>
  <si>
    <t>Vorsignal Typ L</t>
  </si>
  <si>
    <t>Signal Typ N</t>
  </si>
  <si>
    <t>Geschwindigkeitsanzeige N</t>
  </si>
  <si>
    <t>V Ausführung 40 km/h</t>
  </si>
  <si>
    <t>Hauptsignal grün-gelb</t>
  </si>
  <si>
    <t>V Ausführung 60 km/h</t>
  </si>
  <si>
    <t>Hauptsignal grün-grün</t>
  </si>
  <si>
    <t>V Ausführung 90 km/h</t>
  </si>
  <si>
    <t>Hauptsignal grün-grün-grün</t>
  </si>
  <si>
    <t>Kurze Fahrt</t>
  </si>
  <si>
    <t>Hauptsignal gelb-gelb</t>
  </si>
  <si>
    <t>Vorsignal gelb-gelb</t>
  </si>
  <si>
    <t>V Ankündigung 40 km/h</t>
  </si>
  <si>
    <t>Vorsignal gelb-grün</t>
  </si>
  <si>
    <t>Vorsignal grün-grün</t>
  </si>
  <si>
    <t>V Ankündigung 60 km/h</t>
  </si>
  <si>
    <t>Vorsignal gelb-grün-grün</t>
  </si>
  <si>
    <t>V Ankündigung 90 km/h</t>
  </si>
  <si>
    <t>Vorsignal grün-grün-gelb</t>
  </si>
  <si>
    <t>gelb</t>
  </si>
  <si>
    <t>10 km/h</t>
  </si>
  <si>
    <t>20 km/h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</si>
  <si>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</si>
  <si>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</si>
  <si>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</si>
  <si>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</si>
  <si>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</si>
  <si>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</si>
  <si>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</si>
  <si>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</si>
  <si>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</si>
  <si>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</si>
  <si>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</si>
  <si>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140 km/h</t>
  </si>
  <si>
    <t>150 km/h</t>
  </si>
  <si>
    <t>160 km/h</t>
  </si>
  <si>
    <t>Ziffer 1</t>
  </si>
  <si>
    <t>Ziffer 2</t>
  </si>
  <si>
    <t>Ziffer 3</t>
  </si>
  <si>
    <t>Ziffer 4</t>
  </si>
  <si>
    <t>Ziffer 5</t>
  </si>
  <si>
    <t>Ziffer 6</t>
  </si>
  <si>
    <t>Ziffer 7</t>
  </si>
  <si>
    <t>Ziffer 8</t>
  </si>
  <si>
    <t>Ziffer 9</t>
  </si>
  <si>
    <t>Ziffer 10</t>
  </si>
  <si>
    <t>Ziffer 11</t>
  </si>
  <si>
    <t>Ziffer 12</t>
  </si>
  <si>
    <t>Ziffer 13</t>
  </si>
  <si>
    <t>Ziffer 14</t>
  </si>
  <si>
    <t>Ziffer 15</t>
  </si>
  <si>
    <t>Ziffer 16</t>
  </si>
  <si>
    <t>NH;NW;NF</t>
  </si>
  <si>
    <t>ZSH;ZSV;ZSF</t>
  </si>
  <si>
    <t>LH;LF1;LF2</t>
  </si>
  <si>
    <t>N1;N2;N3;N4;N5;N6;N7;N8;N9;N10;N11;N12;N13;N14;N15;N16</t>
  </si>
  <si>
    <t>Legende Signal Zustand - Parameter#1</t>
  </si>
  <si>
    <t>Signalbild</t>
  </si>
  <si>
    <t>Stellung
Code</t>
  </si>
  <si>
    <t>LWStern</t>
  </si>
  <si>
    <t>LF1Stern</t>
  </si>
  <si>
    <t>LF2Stern</t>
  </si>
  <si>
    <t>LF3Stern</t>
  </si>
  <si>
    <t>LF5Stern</t>
  </si>
  <si>
    <t>Zusammenhang mit Middleware Daten</t>
  </si>
  <si>
    <t>Locsim
DLL Data</t>
  </si>
  <si>
    <t>Middleware
mapSignalStellung</t>
  </si>
  <si>
    <t>(I)nput /
(O)utput /
(O)nly (S)oftware</t>
  </si>
  <si>
    <t>OS</t>
  </si>
  <si>
    <t>Message
Topic</t>
  </si>
  <si>
    <t xml:space="preserve">Weiche </t>
  </si>
  <si>
    <t>Weiche 10 Emmenmatt (Gleis 1-2)</t>
  </si>
  <si>
    <t>Weiche</t>
  </si>
  <si>
    <t>EMM-1-2</t>
  </si>
  <si>
    <t>EMM-10</t>
  </si>
  <si>
    <t>Einfache Weiche</t>
  </si>
  <si>
    <t>Weiche 1 Obermatt (Gleis 833-138)</t>
  </si>
  <si>
    <t>OM-1</t>
  </si>
  <si>
    <t>OM-833-138</t>
  </si>
  <si>
    <t>locsim.dll.weiche.EMM10</t>
  </si>
  <si>
    <t>locsim.dll.weiche.OM1</t>
  </si>
  <si>
    <t>Wplus;Wminus</t>
  </si>
  <si>
    <t>s150a, s150e, s150g, s150l</t>
  </si>
  <si>
    <t>s150a, s150g</t>
  </si>
  <si>
    <t>s150a, s150l</t>
  </si>
  <si>
    <t>s150b, s150l</t>
  </si>
  <si>
    <t>s150b, s150g</t>
  </si>
  <si>
    <t>s150b, s150d, s150e, s150g, s150l</t>
  </si>
  <si>
    <t>s150b, s150e, s150g</t>
  </si>
  <si>
    <t>s150b, s150e, s150f, s150g, s150l</t>
  </si>
  <si>
    <t>XU160001Y</t>
  </si>
  <si>
    <t>KompressorSchalterDirekt</t>
  </si>
  <si>
    <t>08</t>
  </si>
  <si>
    <t>07</t>
  </si>
  <si>
    <t>06</t>
  </si>
  <si>
    <t>05</t>
  </si>
  <si>
    <t>04</t>
  </si>
  <si>
    <t>03</t>
  </si>
  <si>
    <t>02</t>
  </si>
  <si>
    <t>01</t>
  </si>
  <si>
    <t>Data
on =  0001
off = 0000</t>
  </si>
  <si>
    <t>Locsim benötigte abläufe</t>
  </si>
  <si>
    <t>V40</t>
  </si>
  <si>
    <t>U16</t>
  </si>
  <si>
    <t>U17</t>
  </si>
  <si>
    <t>U08</t>
  </si>
  <si>
    <t>U07</t>
  </si>
  <si>
    <t>U06</t>
  </si>
  <si>
    <t>U05</t>
  </si>
  <si>
    <t>U04</t>
  </si>
  <si>
    <t>U03</t>
  </si>
  <si>
    <t>U02</t>
  </si>
  <si>
    <t>U01</t>
  </si>
  <si>
    <t>U00</t>
  </si>
  <si>
    <t>U09</t>
  </si>
  <si>
    <t>U10</t>
  </si>
  <si>
    <t>U18</t>
  </si>
  <si>
    <t>U34</t>
  </si>
  <si>
    <t>U35</t>
  </si>
  <si>
    <t>U36</t>
  </si>
  <si>
    <t>U37</t>
  </si>
  <si>
    <t>U38</t>
  </si>
  <si>
    <t>U39</t>
  </si>
  <si>
    <t>U44</t>
  </si>
  <si>
    <t>U43</t>
  </si>
  <si>
    <t>U28</t>
  </si>
  <si>
    <t>U23</t>
  </si>
  <si>
    <t>U25</t>
  </si>
  <si>
    <t>U24</t>
  </si>
  <si>
    <t>U15</t>
  </si>
  <si>
    <t>U30</t>
  </si>
  <si>
    <t>U31</t>
  </si>
  <si>
    <t>U32</t>
  </si>
  <si>
    <t>U22</t>
  </si>
  <si>
    <t>U20</t>
  </si>
  <si>
    <t>U19</t>
  </si>
  <si>
    <t>U27</t>
  </si>
  <si>
    <t>Schleuderbremse</t>
  </si>
  <si>
    <t>Kabine</t>
  </si>
  <si>
    <t>KabineRe420</t>
  </si>
  <si>
    <t>fahrschalter.bremsen.plus</t>
  </si>
  <si>
    <t>fahrschalter.bremsen.punkt</t>
  </si>
  <si>
    <t>fahrschalter.bremsen.minus</t>
  </si>
  <si>
    <t>fahrschalter.fahren.minus</t>
  </si>
  <si>
    <t>fahrschalter.fahren.punkt</t>
  </si>
  <si>
    <t>fahrschalter.fahren.m</t>
  </si>
  <si>
    <t>fahrschalter.fahren.plus</t>
  </si>
  <si>
    <t>fahrschalter.fahren.plusplus</t>
  </si>
  <si>
    <t>Initialisation</t>
  </si>
  <si>
    <t>Locsim startet und initalisiert Schnittstelle, dann alle Kabinen states senden</t>
  </si>
  <si>
    <t>Message</t>
  </si>
  <si>
    <t>Initialisiation</t>
  </si>
  <si>
    <t>INI1</t>
  </si>
  <si>
    <t>locsim.initialization.ready.ini1</t>
  </si>
  <si>
    <t>Software Message</t>
  </si>
  <si>
    <t>SignalArt = OS</t>
  </si>
  <si>
    <t>OS_INITLOCSIM</t>
  </si>
  <si>
    <t>Key</t>
  </si>
  <si>
    <t>Bezeichnung</t>
  </si>
  <si>
    <t>Tiefton (Schnellgang, Signum, Totmann)</t>
  </si>
  <si>
    <t>Hochton (Langsamgang)</t>
  </si>
  <si>
    <t>Vist-LZB.1</t>
  </si>
  <si>
    <t>Vist-LZB.2</t>
  </si>
  <si>
    <t>Vist-LZB.3</t>
  </si>
  <si>
    <t>Vist-LZB.4</t>
  </si>
  <si>
    <t>Vist-LZB.5</t>
  </si>
  <si>
    <t>Vist-LZB.6</t>
  </si>
  <si>
    <t>Vist-LZB.7</t>
  </si>
  <si>
    <t>Vist-LZB.8</t>
  </si>
  <si>
    <t>Uhr (hh)</t>
  </si>
  <si>
    <t>Uhr (mm)</t>
  </si>
  <si>
    <t>Uhr</t>
  </si>
  <si>
    <t>kV-Anzeige</t>
  </si>
  <si>
    <t>A-Anzeige Motorenstrom</t>
  </si>
  <si>
    <t>A-Anzeige Differenzstrom</t>
  </si>
  <si>
    <t>Lampe Schleuderbremse</t>
  </si>
  <si>
    <t>Schleuderbremse von Simulator</t>
  </si>
  <si>
    <t>Lampe Zugsammelschiene</t>
  </si>
  <si>
    <t>Lampe Ventilation/ Oelpumpe</t>
  </si>
  <si>
    <t>Lampe Stufenschalter</t>
  </si>
  <si>
    <t>Lampe Abfahrbefehl</t>
  </si>
  <si>
    <t>Lampe Türfreigabe links</t>
  </si>
  <si>
    <t>Lampe Tür offen</t>
  </si>
  <si>
    <t>Lampe Türfreigabe rechts</t>
  </si>
  <si>
    <t>Lampe M-Taste</t>
  </si>
  <si>
    <t>0000-FFFF</t>
  </si>
  <si>
    <t>V01</t>
  </si>
  <si>
    <t>V00</t>
  </si>
  <si>
    <t>Locsim Schnittstellen Initialisation</t>
  </si>
  <si>
    <t>fahrschalter.neutral</t>
  </si>
  <si>
    <t>Fahrschalter.neutral</t>
  </si>
  <si>
    <t>ausschalten</t>
  </si>
  <si>
    <t>einschalten</t>
  </si>
  <si>
    <t>[00-FF]</t>
  </si>
  <si>
    <t>5D5C</t>
  </si>
  <si>
    <t>24E0</t>
  </si>
  <si>
    <t>1CE8</t>
  </si>
  <si>
    <t>1EE6</t>
  </si>
  <si>
    <t>23F0</t>
  </si>
  <si>
    <t>4236</t>
  </si>
  <si>
    <t>445C</t>
  </si>
  <si>
    <t>3FAC</t>
  </si>
  <si>
    <t>46B4</t>
  </si>
  <si>
    <t>4791</t>
  </si>
  <si>
    <t>4844</t>
  </si>
  <si>
    <t>4787</t>
  </si>
  <si>
    <t>Endpoint
Fabisch Map</t>
  </si>
  <si>
    <t>Middleware
Map</t>
  </si>
  <si>
    <t>5DC0</t>
  </si>
  <si>
    <t>w238_t</t>
  </si>
  <si>
    <t>w238_h</t>
  </si>
  <si>
    <t>d94vi.1</t>
  </si>
  <si>
    <t>l281</t>
  </si>
  <si>
    <t>l83</t>
  </si>
  <si>
    <t>l175</t>
  </si>
  <si>
    <t>l163</t>
  </si>
  <si>
    <t>l181</t>
  </si>
  <si>
    <t>l182.3</t>
  </si>
  <si>
    <t>l185</t>
  </si>
  <si>
    <t>l182.4</t>
  </si>
  <si>
    <t>l242.2</t>
  </si>
  <si>
    <t>a74</t>
  </si>
  <si>
    <t>a79</t>
  </si>
  <si>
    <t>a79.1</t>
  </si>
  <si>
    <t>l281.1</t>
  </si>
  <si>
    <t>d94vi.2</t>
  </si>
  <si>
    <t>d94vi.3</t>
  </si>
  <si>
    <t>d94vi.4</t>
  </si>
  <si>
    <t>d94vi.5</t>
  </si>
  <si>
    <t>d94vi.6</t>
  </si>
  <si>
    <t>d94vi.7</t>
  </si>
  <si>
    <t>d94vi.8</t>
  </si>
  <si>
    <t>d94u.1</t>
  </si>
  <si>
    <t>d94u.2</t>
  </si>
  <si>
    <t>d94u.3</t>
  </si>
  <si>
    <t>ZSSHeizlampe</t>
  </si>
  <si>
    <t>47E1</t>
  </si>
  <si>
    <t>02;01</t>
  </si>
  <si>
    <t>03;01</t>
  </si>
  <si>
    <t>Anzeige Geschwindigkeit</t>
  </si>
  <si>
    <t>Geschwindigkeit</t>
  </si>
  <si>
    <t>Fahrmotorstrom</t>
  </si>
  <si>
    <t>V02</t>
  </si>
  <si>
    <t>1EDC</t>
  </si>
  <si>
    <t>V03</t>
  </si>
  <si>
    <t>U11</t>
  </si>
  <si>
    <t>U12</t>
  </si>
  <si>
    <t>cabine.zusi.hauptsignalueberfahren</t>
  </si>
  <si>
    <t>cabine.zusi.nachvorgesorgt</t>
  </si>
  <si>
    <t>cabine.zusi.m</t>
  </si>
  <si>
    <t>cabine.zusi.quittiert</t>
  </si>
  <si>
    <t>cabine.zusi.vorgesorgt</t>
  </si>
  <si>
    <t>cabine.zusi.vorsignalwarnung</t>
  </si>
  <si>
    <t>CabineZusi</t>
  </si>
  <si>
    <t>cabine.zusi.quittung.gelb</t>
  </si>
  <si>
    <t>cabine.zusi.quittung.rot</t>
  </si>
  <si>
    <t>quittung</t>
  </si>
  <si>
    <t>zusi quittung gelb</t>
  </si>
  <si>
    <t>zusi quittung rot</t>
  </si>
  <si>
    <t>cabine zusi quittung gelb</t>
  </si>
  <si>
    <t>grlb</t>
  </si>
  <si>
    <t>Lampen_1_F_VS_Stoer</t>
  </si>
  <si>
    <t>Lampen_1_F_rot</t>
  </si>
  <si>
    <t>Lampen_1_F_gruenFB1</t>
  </si>
  <si>
    <t>Fstr_ef_E_Halt</t>
  </si>
  <si>
    <t>Fstr_gf_G_Fahrt3</t>
  </si>
  <si>
    <t>Fstr_gf_G_Halt</t>
  </si>
  <si>
    <t>EMM_D_Halt</t>
  </si>
  <si>
    <t>EMM_D_Fahrt</t>
  </si>
  <si>
    <t>EMM_C_Halt</t>
  </si>
  <si>
    <t>EMM_C_Fahrt</t>
  </si>
  <si>
    <t>Lampen_1_G_VS_Stoer</t>
  </si>
  <si>
    <t>Lampen_1_FBV_vZB</t>
  </si>
  <si>
    <t>BL_ZB_OM_RMM_nZB</t>
  </si>
  <si>
    <t>Lampen_1_BL_vLN_rot</t>
  </si>
  <si>
    <t>Lampen_1_BL_vLN_weiss</t>
  </si>
  <si>
    <t>Lampen_1_BL_nLN_weiss</t>
  </si>
  <si>
    <t>Iso_egf_belegt</t>
  </si>
  <si>
    <t>Lampen_1_Fstr_ef</t>
  </si>
  <si>
    <t>Iso_ef_belegt</t>
  </si>
  <si>
    <t>Iso_cd_belegt</t>
  </si>
  <si>
    <t>Lampen_1_Fstr_gf</t>
  </si>
  <si>
    <t>Lampen_1_BL_nZB_rot</t>
  </si>
  <si>
    <t>Lampen_1_BL_nZB_weiss</t>
  </si>
  <si>
    <t>Lampen_1_BL_vZB_weiss</t>
  </si>
  <si>
    <t>Lampen_1_BL_vZB_rot</t>
  </si>
  <si>
    <t>BL_OM_LN_RMM_nLN</t>
  </si>
  <si>
    <t>Lampen_1_FBV_vLN</t>
  </si>
  <si>
    <t>Lampen_1_Stoer_Wecker</t>
  </si>
  <si>
    <t>Lampen_1_WS1_Freig</t>
  </si>
  <si>
    <t>Lampen_1_WS1_Ueberw</t>
  </si>
  <si>
    <t>Stw_FSS_Sperrm_ein</t>
  </si>
  <si>
    <t>Stw_FSS_Kuppelm_ein</t>
  </si>
  <si>
    <t>Kontakte_6_Anf_Durchf_nEMM</t>
  </si>
  <si>
    <t>Kontakte_6_FBA_nZB</t>
  </si>
  <si>
    <t>Kontakte_6_FBF_nLN</t>
  </si>
  <si>
    <t>Kontakte_6_Gleist_EMM</t>
  </si>
  <si>
    <t>Kontakte_6_Wecker_absch</t>
  </si>
  <si>
    <t>Kontakte_6_Wbel_ein</t>
  </si>
  <si>
    <t>Kontakte_6_Zeitsch_Umg</t>
  </si>
  <si>
    <t>Kontakte_8_FSS_1EGF</t>
  </si>
  <si>
    <t>Kontakte_8_FSS_0EGF</t>
  </si>
  <si>
    <t>Kontakte_8_FSS_80F</t>
  </si>
  <si>
    <t>Kontakte_8_FSS_90F</t>
  </si>
  <si>
    <t>Kontakte_8_FSS_10EG</t>
  </si>
  <si>
    <t>Kontakte_8_FSS_30EG</t>
  </si>
  <si>
    <t>Kontakte_8_FSS_45EG</t>
  </si>
  <si>
    <t>Kontakte_8_FSS_80EG</t>
  </si>
  <si>
    <t>Kontakte_8_FSS_90EG</t>
  </si>
  <si>
    <t>Iso_1_belegt</t>
  </si>
  <si>
    <t>Iso_1_frei</t>
  </si>
  <si>
    <t>Iso_egf_frei</t>
  </si>
  <si>
    <t>ILTIS_RM_LN_OM</t>
  </si>
  <si>
    <t>ILTIS_festgehalten_vZB</t>
  </si>
  <si>
    <t>ILTIS_RM_ZB_OM</t>
  </si>
  <si>
    <t>BL_OM_LN_vorgebl_v</t>
  </si>
  <si>
    <t>BL_ZB_OM_vorgebl_v</t>
  </si>
  <si>
    <t>ext_Vb_abl_vEMM</t>
  </si>
  <si>
    <t>ext_Vb_abl_vLN</t>
  </si>
  <si>
    <t>ext_Vb_abl_vZB</t>
  </si>
  <si>
    <t>ext_Vb_abl_nEMM</t>
  </si>
  <si>
    <t>ext_Vb_abl_nLN</t>
  </si>
  <si>
    <t>ext_Vb_abl_nZB</t>
  </si>
  <si>
    <t>Bremszylinderdruck</t>
  </si>
  <si>
    <t>00-FF</t>
  </si>
  <si>
    <t>Middleware
Value Map</t>
  </si>
  <si>
    <t>01#03</t>
  </si>
  <si>
    <t>01#02</t>
  </si>
  <si>
    <t>Lampe Tür offen gelb</t>
  </si>
  <si>
    <t>02#03</t>
  </si>
  <si>
    <t>Data Analog
00-FF</t>
  </si>
  <si>
    <t>Data Digital
x#y = off#on</t>
  </si>
  <si>
    <t>action required *</t>
  </si>
  <si>
    <t>D94VI</t>
  </si>
  <si>
    <t>Ist</t>
  </si>
  <si>
    <t>0-255</t>
  </si>
  <si>
    <t>d94vi</t>
  </si>
  <si>
    <t>Vist</t>
  </si>
  <si>
    <t>Vist-LZB</t>
  </si>
  <si>
    <t>StellwerkObermattLangnau</t>
  </si>
  <si>
    <t>Fstr_ef_E_Fahrt1</t>
  </si>
  <si>
    <t>Stw_WS_Sperrm_ein</t>
  </si>
  <si>
    <t>Fstr_fg_F_Fahrt3</t>
  </si>
  <si>
    <t>Kontakte_6_FBF_nZB</t>
  </si>
  <si>
    <t>Kontakte_6_RM_nZB</t>
  </si>
  <si>
    <t>Kontakte_6_FBA_nLN</t>
  </si>
  <si>
    <t>Kontakte_6_BLU_EG</t>
  </si>
  <si>
    <t>Kontakte_6_NT_W1</t>
  </si>
  <si>
    <t>Kontakte_6_NAL</t>
  </si>
  <si>
    <t>Kontakte_6_Gleist_ZB</t>
  </si>
  <si>
    <t>Kontakte_6_ISU_Sign</t>
  </si>
  <si>
    <t>Kontakte_7_WS1_plus0</t>
  </si>
  <si>
    <t>Kontakte_7_WS1_minus1</t>
  </si>
  <si>
    <t>Kontakte_7_WS1_minus0</t>
  </si>
  <si>
    <t>Kontakte_8_FSS_10F</t>
  </si>
  <si>
    <t>Kontakte_8_FSS_30F</t>
  </si>
  <si>
    <t>Kontakte_8_FSS_45F</t>
  </si>
  <si>
    <t>ext_Vb_FRA_vLN</t>
  </si>
  <si>
    <t>ext_Vb_FBF_vLN</t>
  </si>
  <si>
    <t>ext_Vb_FBA_vZB</t>
  </si>
  <si>
    <t>ext_Vb_Ueberw_W1_minus</t>
  </si>
  <si>
    <t>ext_Vb_Ueberw_W1_plus</t>
  </si>
  <si>
    <t>ext_VbF_VS_Lampe_Warn_def</t>
  </si>
  <si>
    <t>ext_VbF_VS_Lampe_Fahrt_def</t>
  </si>
  <si>
    <t>Fstr_fg_Stoerung_F</t>
  </si>
  <si>
    <t>ext_Vb_F_Lampe_rot_def</t>
  </si>
  <si>
    <t>ext_Vb_G_VS_Lampe_Warn_def</t>
  </si>
  <si>
    <t>ext_Vb_G_VS_Lampe_Fahrt_def</t>
  </si>
  <si>
    <t>Isolierung egf</t>
  </si>
  <si>
    <t>Isolierung 1</t>
  </si>
  <si>
    <t>Isolierung ef</t>
  </si>
  <si>
    <t>Isolierung cd</t>
  </si>
  <si>
    <t>Isolierung egf belegt</t>
  </si>
  <si>
    <t>Isolierung 1 belegt</t>
  </si>
  <si>
    <t>Isolierung ef belegt</t>
  </si>
  <si>
    <t>Isolierung cd belegt</t>
  </si>
  <si>
    <t xml:space="preserve">Freigabe Isolierung 1 </t>
  </si>
  <si>
    <t>Freigabe Isolierung egf</t>
  </si>
  <si>
    <t>Belegung Isolierung</t>
  </si>
  <si>
    <t>Freigabe Isolierung</t>
  </si>
  <si>
    <t>belegt</t>
  </si>
  <si>
    <t>freigabe</t>
  </si>
  <si>
    <t>Lampe_iso_egf_belegt</t>
  </si>
  <si>
    <t>Lampe_Iso_1_belegt</t>
  </si>
  <si>
    <t>Lampe_Iso_ef_belegt</t>
  </si>
  <si>
    <t>Lampe_Iso_cd_belegt</t>
  </si>
  <si>
    <t>PI-Tool Net (OML)
Map</t>
  </si>
  <si>
    <t>Middleware Messages
Map</t>
  </si>
  <si>
    <t>Locsim
Middleware Message</t>
  </si>
  <si>
    <t>Locsim Kanal
Maping</t>
  </si>
  <si>
    <t>Fabisch(RS232)
Mapping</t>
  </si>
  <si>
    <t>Fabisch(RS232) Value
Mapping</t>
  </si>
  <si>
    <t>Middleware Message
Mapping</t>
  </si>
  <si>
    <t>PI-Tool Net (OML)
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</si>
</sst>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4" borderId="0" xfId="0" applyFill="1"/>
    <xf numFmtId="0" fontId="1" fillId="0" borderId="7" xfId="0" applyFont="1" applyFill="1" applyBorder="1" applyAlignment="1">
      <alignment vertical="center"/>
    </xf>
    <xf numFmtId="0" fontId="0" fillId="7" borderId="0" xfId="0" applyFill="1"/>
    <xf numFmtId="0" fontId="0" fillId="6" borderId="0" xfId="0" applyFill="1"/>
    <xf numFmtId="0" fontId="0" fillId="3" borderId="0" xfId="0" applyFill="1"/>
    <xf numFmtId="0" fontId="5" fillId="0" borderId="1" xfId="0" applyFont="1" applyBorder="1" applyAlignment="1">
      <alignment horizontal="left"/>
    </xf>
    <xf numFmtId="0" fontId="0" fillId="8" borderId="0" xfId="0" applyFill="1"/>
    <xf numFmtId="49" fontId="0" fillId="0" borderId="0" xfId="0" applyNumberFormat="1"/>
    <xf numFmtId="49" fontId="7" fillId="0" borderId="0" xfId="0" applyNumberFormat="1" applyFont="1"/>
    <xf numFmtId="49" fontId="0" fillId="0" borderId="0" xfId="0" applyNumberFormat="1" applyAlignment="1"/>
    <xf numFmtId="49" fontId="0" fillId="0" borderId="0" xfId="0" quotePrefix="1" applyNumberFormat="1" applyAlignment="1"/>
    <xf numFmtId="0" fontId="0" fillId="0" borderId="0" xfId="0" applyNumberFormat="1"/>
    <xf numFmtId="0" fontId="7" fillId="0" borderId="0" xfId="0" applyFont="1"/>
    <xf numFmtId="0" fontId="0" fillId="0" borderId="8" xfId="0" applyBorder="1"/>
    <xf numFmtId="0" fontId="0" fillId="6" borderId="8" xfId="0" applyFill="1" applyBorder="1"/>
    <xf numFmtId="0" fontId="0" fillId="5" borderId="8" xfId="0" applyFill="1" applyBorder="1"/>
    <xf numFmtId="0" fontId="0" fillId="0" borderId="9" xfId="0" applyBorder="1"/>
    <xf numFmtId="0" fontId="0" fillId="6" borderId="9" xfId="0" applyFill="1" applyBorder="1"/>
    <xf numFmtId="0" fontId="7" fillId="6" borderId="0" xfId="0" applyFont="1" applyFill="1"/>
    <xf numFmtId="0" fontId="7" fillId="0" borderId="0" xfId="0" applyNumberFormat="1" applyFont="1"/>
    <xf numFmtId="0" fontId="0" fillId="4" borderId="0" xfId="0" applyNumberFormat="1" applyFill="1"/>
    <xf numFmtId="0" fontId="0" fillId="0" borderId="8" xfId="0" applyNumberFormat="1" applyFill="1" applyBorder="1"/>
    <xf numFmtId="0" fontId="0" fillId="6" borderId="9" xfId="0" applyNumberFormat="1" applyFill="1" applyBorder="1"/>
    <xf numFmtId="0" fontId="0" fillId="0" borderId="9" xfId="0" applyNumberFormat="1" applyBorder="1"/>
    <xf numFmtId="0" fontId="7" fillId="7" borderId="10" xfId="0" applyNumberFormat="1" applyFont="1" applyFill="1" applyBorder="1" applyAlignment="1">
      <alignment wrapText="1"/>
    </xf>
    <xf numFmtId="0" fontId="7" fillId="7" borderId="10" xfId="0" applyNumberFormat="1" applyFont="1" applyFill="1" applyBorder="1"/>
    <xf numFmtId="0" fontId="7" fillId="2" borderId="10" xfId="0" applyNumberFormat="1" applyFont="1" applyFill="1" applyBorder="1" applyAlignment="1">
      <alignment wrapText="1"/>
    </xf>
    <xf numFmtId="0" fontId="0" fillId="0" borderId="8" xfId="0" applyNumberFormat="1" applyBorder="1"/>
    <xf numFmtId="0" fontId="0" fillId="0" borderId="8" xfId="0" applyNumberFormat="1" applyFont="1" applyFill="1" applyBorder="1"/>
    <xf numFmtId="0" fontId="0" fillId="0" borderId="8" xfId="0" applyNumberFormat="1" applyFill="1" applyBorder="1" applyAlignment="1"/>
    <xf numFmtId="0" fontId="0" fillId="0" borderId="8" xfId="0" applyNumberFormat="1" applyBorder="1" applyAlignment="1"/>
    <xf numFmtId="0" fontId="0" fillId="7" borderId="8" xfId="0" applyNumberFormat="1" applyFill="1" applyBorder="1"/>
    <xf numFmtId="0" fontId="0" fillId="5" borderId="8" xfId="0" applyNumberFormat="1" applyFill="1" applyBorder="1"/>
    <xf numFmtId="49" fontId="0" fillId="9" borderId="0" xfId="0" applyNumberFormat="1" applyFill="1"/>
    <xf numFmtId="49" fontId="0" fillId="11" borderId="0" xfId="0" applyNumberFormat="1" applyFill="1"/>
    <xf numFmtId="49" fontId="0" fillId="10" borderId="0" xfId="0" applyNumberFormat="1" applyFill="1"/>
    <xf numFmtId="0" fontId="0" fillId="3" borderId="8" xfId="0" applyNumberFormat="1" applyFill="1" applyBorder="1" applyAlignment="1"/>
    <xf numFmtId="0" fontId="0" fillId="3" borderId="8" xfId="0" applyNumberFormat="1" applyFill="1" applyBorder="1"/>
    <xf numFmtId="0" fontId="8" fillId="12" borderId="0" xfId="0" applyNumberFormat="1" applyFont="1" applyFill="1"/>
    <xf numFmtId="49" fontId="8" fillId="12" borderId="0" xfId="0" applyNumberFormat="1" applyFont="1" applyFill="1"/>
    <xf numFmtId="0" fontId="7" fillId="2" borderId="10" xfId="0" applyFont="1" applyFill="1" applyBorder="1" applyAlignment="1">
      <alignment wrapText="1"/>
    </xf>
    <xf numFmtId="0" fontId="7" fillId="6" borderId="10" xfId="0" applyFont="1" applyFill="1" applyBorder="1" applyAlignment="1">
      <alignment wrapText="1"/>
    </xf>
    <xf numFmtId="0" fontId="7" fillId="0" borderId="10" xfId="0" applyFont="1" applyBorder="1"/>
    <xf numFmtId="0" fontId="0" fillId="6" borderId="8" xfId="0" applyFont="1" applyFill="1" applyBorder="1" applyAlignment="1">
      <alignment wrapText="1"/>
    </xf>
    <xf numFmtId="0" fontId="0" fillId="0" borderId="8" xfId="0" applyFont="1" applyBorder="1"/>
    <xf numFmtId="0" fontId="0" fillId="3" borderId="8" xfId="0" applyFill="1" applyBorder="1"/>
    <xf numFmtId="0" fontId="0" fillId="6" borderId="0" xfId="0" applyNumberFormat="1" applyFill="1"/>
    <xf numFmtId="49" fontId="7" fillId="2" borderId="0" xfId="0" applyNumberFormat="1" applyFont="1" applyFill="1" applyAlignment="1"/>
    <xf numFmtId="49" fontId="7" fillId="2" borderId="0" xfId="0" applyNumberFormat="1" applyFont="1" applyFill="1"/>
    <xf numFmtId="49" fontId="0" fillId="0" borderId="8" xfId="0" applyNumberFormat="1" applyBorder="1" applyAlignment="1"/>
    <xf numFmtId="0" fontId="0" fillId="10" borderId="8" xfId="0" applyNumberFormat="1" applyFill="1" applyBorder="1"/>
    <xf numFmtId="49" fontId="0" fillId="0" borderId="8" xfId="0" applyNumberFormat="1" applyBorder="1"/>
    <xf numFmtId="0" fontId="0" fillId="9" borderId="8" xfId="0" applyNumberFormat="1" applyFill="1" applyBorder="1"/>
    <xf numFmtId="49" fontId="0" fillId="0" borderId="8" xfId="0" quotePrefix="1" applyNumberFormat="1" applyBorder="1" applyAlignment="1"/>
    <xf numFmtId="49" fontId="0" fillId="0" borderId="8" xfId="0" applyNumberFormat="1" applyBorder="1" applyAlignment="1">
      <alignment wrapText="1"/>
    </xf>
    <xf numFmtId="0" fontId="0" fillId="0" borderId="11" xfId="0" applyNumberFormat="1" applyFill="1" applyBorder="1"/>
    <xf numFmtId="49" fontId="0" fillId="0" borderId="11" xfId="0" applyNumberFormat="1" applyBorder="1" applyAlignment="1"/>
    <xf numFmtId="0" fontId="7" fillId="2" borderId="9" xfId="0" applyNumberFormat="1" applyFont="1" applyFill="1" applyBorder="1"/>
    <xf numFmtId="49" fontId="7" fillId="2" borderId="9" xfId="0" applyNumberFormat="1" applyFont="1" applyFill="1" applyBorder="1" applyAlignment="1"/>
    <xf numFmtId="49" fontId="7" fillId="2" borderId="9" xfId="0" applyNumberFormat="1" applyFont="1" applyFill="1" applyBorder="1" applyAlignment="1">
      <alignment wrapText="1"/>
    </xf>
    <xf numFmtId="0" fontId="8" fillId="6" borderId="0" xfId="0" applyNumberFormat="1" applyFont="1" applyFill="1"/>
    <xf numFmtId="0" fontId="0" fillId="6" borderId="11" xfId="0" applyNumberFormat="1" applyFill="1" applyBorder="1" applyAlignment="1"/>
    <xf numFmtId="0" fontId="7" fillId="6" borderId="9" xfId="0" applyNumberFormat="1" applyFont="1" applyFill="1" applyBorder="1" applyAlignment="1">
      <alignment wrapText="1"/>
    </xf>
    <xf numFmtId="0" fontId="0" fillId="3" borderId="8" xfId="0" applyNumberFormat="1" applyFont="1" applyFill="1" applyBorder="1"/>
    <xf numFmtId="0" fontId="0" fillId="0" borderId="8" xfId="0" applyFill="1" applyBorder="1"/>
    <xf numFmtId="17" fontId="0" fillId="0" borderId="8" xfId="0" applyNumberFormat="1" applyFill="1" applyBorder="1"/>
    <xf numFmtId="0" fontId="5" fillId="0" borderId="12" xfId="0" applyFont="1" applyBorder="1" applyAlignment="1">
      <alignment horizontal="left"/>
    </xf>
    <xf numFmtId="0" fontId="9" fillId="2" borderId="9" xfId="0" applyFont="1" applyFill="1" applyBorder="1" applyAlignment="1">
      <alignment wrapText="1"/>
    </xf>
    <xf numFmtId="0" fontId="9" fillId="2" borderId="9" xfId="0" applyFont="1" applyFill="1" applyBorder="1"/>
    <xf numFmtId="0" fontId="9" fillId="6" borderId="9" xfId="0" applyFont="1" applyFill="1" applyBorder="1" applyAlignment="1">
      <alignment wrapText="1"/>
    </xf>
    <xf numFmtId="0" fontId="0" fillId="0" borderId="13" xfId="0" applyBorder="1"/>
    <xf numFmtId="0" fontId="0" fillId="6" borderId="13" xfId="0" applyFill="1" applyBorder="1"/>
    <xf numFmtId="0" fontId="0" fillId="3" borderId="13" xfId="0" applyFill="1" applyBorder="1"/>
    <xf numFmtId="0" fontId="0" fillId="2" borderId="9" xfId="0" applyFill="1" applyBorder="1" applyAlignment="1">
      <alignment wrapText="1"/>
    </xf>
    <xf numFmtId="49" fontId="0" fillId="0" borderId="11" xfId="0" applyNumberFormat="1" applyBorder="1"/>
    <xf numFmtId="49" fontId="0" fillId="0" borderId="11" xfId="0" quotePrefix="1" applyNumberFormat="1" applyBorder="1" applyAlignment="1"/>
    <xf numFmtId="49" fontId="0" fillId="0" borderId="11" xfId="0" applyNumberFormat="1" applyBorder="1" applyAlignment="1">
      <alignment wrapText="1"/>
    </xf>
    <xf numFmtId="49" fontId="0" fillId="12" borderId="11" xfId="0" applyNumberFormat="1" applyFill="1" applyBorder="1" applyAlignment="1"/>
    <xf numFmtId="0" fontId="0" fillId="12" borderId="11" xfId="0" applyNumberFormat="1" applyFill="1" applyBorder="1" applyAlignment="1"/>
    <xf numFmtId="49" fontId="0" fillId="12" borderId="0" xfId="0" applyNumberFormat="1" applyFill="1" applyAlignment="1"/>
    <xf numFmtId="49" fontId="0" fillId="12" borderId="0" xfId="0" applyNumberFormat="1" applyFill="1"/>
    <xf numFmtId="0" fontId="10" fillId="12" borderId="11" xfId="0" applyNumberFormat="1" applyFont="1" applyFill="1" applyBorder="1"/>
    <xf numFmtId="49" fontId="0" fillId="13" borderId="0" xfId="0" applyNumberFormat="1" applyFill="1"/>
    <xf numFmtId="0" fontId="0" fillId="13" borderId="11" xfId="0" applyNumberFormat="1" applyFill="1" applyBorder="1"/>
    <xf numFmtId="49" fontId="11" fillId="0" borderId="14" xfId="0" applyNumberFormat="1" applyFont="1" applyBorder="1" applyAlignment="1">
      <alignment horizontal="left" vertical="center"/>
    </xf>
    <xf numFmtId="0" fontId="0" fillId="0" borderId="0" xfId="0" applyBorder="1"/>
    <xf numFmtId="0" fontId="12" fillId="0" borderId="8" xfId="0" applyFont="1" applyBorder="1"/>
    <xf numFmtId="0" fontId="7" fillId="2" borderId="9" xfId="0" applyNumberFormat="1" applyFont="1" applyFill="1" applyBorder="1" applyAlignment="1"/>
    <xf numFmtId="0" fontId="7" fillId="2" borderId="9" xfId="0" applyNumberFormat="1" applyFont="1" applyFill="1" applyBorder="1" applyAlignment="1">
      <alignment wrapText="1"/>
    </xf>
    <xf numFmtId="0" fontId="7" fillId="2" borderId="0" xfId="0" applyNumberFormat="1" applyFont="1" applyFill="1" applyAlignment="1"/>
    <xf numFmtId="0" fontId="7" fillId="2" borderId="0" xfId="0" applyNumberFormat="1" applyFont="1" applyFill="1"/>
    <xf numFmtId="49" fontId="7" fillId="2" borderId="10" xfId="0" applyNumberFormat="1" applyFont="1" applyFill="1" applyBorder="1" applyAlignment="1">
      <alignment wrapText="1"/>
    </xf>
    <xf numFmtId="49" fontId="0" fillId="3" borderId="8" xfId="0" applyNumberFormat="1" applyFill="1" applyBorder="1"/>
    <xf numFmtId="49" fontId="0" fillId="0" borderId="9" xfId="0" applyNumberFormat="1" applyBorder="1"/>
    <xf numFmtId="49" fontId="0" fillId="0" borderId="8" xfId="0" applyNumberFormat="1" applyFill="1" applyBorder="1"/>
    <xf numFmtId="49" fontId="0" fillId="0" borderId="0" xfId="0" applyNumberFormat="1" applyBorder="1"/>
    <xf numFmtId="49" fontId="0" fillId="5" borderId="8" xfId="0" applyNumberFormat="1" applyFill="1" applyBorder="1"/>
    <xf numFmtId="0" fontId="0" fillId="0" borderId="0" xfId="0" applyNumberFormat="1" applyFill="1" applyBorder="1"/>
    <xf numFmtId="0" fontId="7" fillId="6" borderId="0" xfId="0" applyNumberFormat="1" applyFont="1" applyFill="1"/>
    <xf numFmtId="0" fontId="7" fillId="6" borderId="10" xfId="0" applyNumberFormat="1" applyFont="1" applyFill="1" applyBorder="1" applyAlignment="1">
      <alignment wrapText="1"/>
    </xf>
    <xf numFmtId="0" fontId="0" fillId="6" borderId="8" xfId="0" applyNumberFormat="1" applyFill="1" applyBorder="1"/>
    <xf numFmtId="0" fontId="0" fillId="11" borderId="8" xfId="0" applyFill="1" applyBorder="1"/>
    <xf numFmtId="0" fontId="0" fillId="3" borderId="0" xfId="0" applyNumberFormat="1" applyFill="1"/>
    <xf numFmtId="49" fontId="0" fillId="3" borderId="0" xfId="0" applyNumberFormat="1" applyFill="1"/>
    <xf numFmtId="49" fontId="0" fillId="0" borderId="9" xfId="0" applyNumberFormat="1" applyFill="1" applyBorder="1"/>
  </cellXfs>
  <cellStyles count="13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0</xdr:row>
      <xdr:rowOff>33867</xdr:rowOff>
    </xdr:from>
    <xdr:to>
      <xdr:col>3</xdr:col>
      <xdr:colOff>861061</xdr:colOff>
      <xdr:row>0</xdr:row>
      <xdr:rowOff>737447</xdr:rowOff>
    </xdr:to>
    <xdr:pic>
      <xdr:nvPicPr>
        <xdr:cNvPr id="2" name="Bild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400" y="33867"/>
          <a:ext cx="3113193" cy="703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424-Verdrahtungsliste_UBW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drahtungsliste"/>
      <sheetName val="Legende"/>
      <sheetName val="Liste der Nr"/>
      <sheetName val="PortDefinition"/>
      <sheetName val="Szenario"/>
      <sheetName val="AnalogInputDefinition"/>
      <sheetName val="Fahrstrassenschalter definition"/>
    </sheetNames>
    <sheetDataSet>
      <sheetData sheetId="0">
        <row r="16">
          <cell r="D16" t="str">
            <v>1 / 0</v>
          </cell>
          <cell r="E16" t="str">
            <v>UBW32
Eingang
XSE / J3</v>
          </cell>
          <cell r="F16" t="str">
            <v>UBW32
Ausgang
XSA / J4</v>
          </cell>
          <cell r="G16" t="str">
            <v>Treiber
Eingang</v>
          </cell>
          <cell r="H16" t="str">
            <v>Treiber
Ausgang</v>
          </cell>
          <cell r="I16" t="str">
            <v>Anz.Tafel
XT1</v>
          </cell>
          <cell r="J16" t="str">
            <v>Anz.Tafel
XT2</v>
          </cell>
          <cell r="K16" t="str">
            <v>Bemerkung</v>
          </cell>
          <cell r="L16" t="str">
            <v>Register</v>
          </cell>
          <cell r="M16" t="str">
            <v>(A)nalog /
(D)igital</v>
          </cell>
          <cell r="N16" t="str">
            <v>(I)nput /
 (O)utput</v>
          </cell>
          <cell r="O16" t="str">
            <v>Ccommand
(high = input)</v>
          </cell>
          <cell r="P16" t="str">
            <v>A</v>
          </cell>
          <cell r="Q16" t="str">
            <v>B</v>
          </cell>
          <cell r="R16" t="str">
            <v>C</v>
          </cell>
          <cell r="S16" t="str">
            <v>D</v>
          </cell>
        </row>
        <row r="17">
          <cell r="A17" t="str">
            <v>1.90.01</v>
          </cell>
          <cell r="B17" t="str">
            <v>StellwerkObermattLangnau</v>
          </cell>
          <cell r="C17" t="str">
            <v>Störungslampe Einfahrvorsignal F*</v>
          </cell>
          <cell r="D17">
            <v>0</v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</row>
        <row r="18">
          <cell r="A18" t="str">
            <v>1.90.02</v>
          </cell>
          <cell r="B18" t="str">
            <v>StellwerkObermattLangnau</v>
          </cell>
          <cell r="C18" t="str">
            <v>Einfahrsignal F; Notrot</v>
          </cell>
          <cell r="D18">
            <v>0</v>
          </cell>
          <cell r="F18">
            <v>2</v>
          </cell>
          <cell r="G18" t="str">
            <v>XE1-2</v>
          </cell>
          <cell r="H18" t="str">
            <v>XA1-2</v>
          </cell>
          <cell r="I18" t="str">
            <v>XT1-2</v>
          </cell>
          <cell r="L18" t="str">
            <v>G6</v>
          </cell>
          <cell r="M18" t="str">
            <v>D</v>
          </cell>
          <cell r="N18" t="str">
            <v>O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</row>
        <row r="19">
          <cell r="A19" t="str">
            <v>1.90.03</v>
          </cell>
          <cell r="B19" t="str">
            <v>StellwerkObermattLangnau</v>
          </cell>
          <cell r="C19" t="str">
            <v>Einfahrsignal F; Grün FB 3</v>
          </cell>
          <cell r="D19">
            <v>0</v>
          </cell>
          <cell r="F19">
            <v>3</v>
          </cell>
          <cell r="G19" t="str">
            <v>XE1-3</v>
          </cell>
          <cell r="H19" t="str">
            <v>XA1-3</v>
          </cell>
          <cell r="I19" t="str">
            <v>XT1-3</v>
          </cell>
          <cell r="L19" t="str">
            <v>G7</v>
          </cell>
          <cell r="M19" t="str">
            <v>D</v>
          </cell>
          <cell r="N19" t="str">
            <v>O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</row>
        <row r="20">
          <cell r="A20" t="str">
            <v>1.90.04</v>
          </cell>
          <cell r="B20" t="str">
            <v>StellwerkObermattLangnau</v>
          </cell>
          <cell r="C20" t="str">
            <v>Einfahrsignal F; Rot</v>
          </cell>
          <cell r="D20">
            <v>0</v>
          </cell>
          <cell r="F20">
            <v>4</v>
          </cell>
          <cell r="G20" t="str">
            <v>XE1-4</v>
          </cell>
          <cell r="H20" t="str">
            <v>XA1-4</v>
          </cell>
          <cell r="I20" t="str">
            <v>XT1-4</v>
          </cell>
          <cell r="L20" t="str">
            <v>G8</v>
          </cell>
          <cell r="M20" t="str">
            <v>D</v>
          </cell>
          <cell r="N20" t="str">
            <v>O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</row>
        <row r="21">
          <cell r="A21" t="str">
            <v>1.90.05</v>
          </cell>
          <cell r="B21" t="str">
            <v>StellwerkObermattLangnau</v>
          </cell>
          <cell r="C21" t="str">
            <v>Einfahrsignal F; Grün FB1</v>
          </cell>
          <cell r="D21">
            <v>0</v>
          </cell>
          <cell r="E21">
            <v>40</v>
          </cell>
          <cell r="G21" t="str">
            <v>XE1-5</v>
          </cell>
          <cell r="H21" t="str">
            <v>XA1-5</v>
          </cell>
          <cell r="I21" t="str">
            <v>XT1-5</v>
          </cell>
          <cell r="L21" t="str">
            <v>C3</v>
          </cell>
          <cell r="M21" t="str">
            <v>D</v>
          </cell>
          <cell r="N21" t="str">
            <v>O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</row>
        <row r="22">
          <cell r="A22" t="str">
            <v>1.90.06</v>
          </cell>
          <cell r="B22" t="str">
            <v>StellwerkObermattLangnau</v>
          </cell>
          <cell r="C22" t="str">
            <v>Einfahrsignal E; Grün FB1</v>
          </cell>
          <cell r="D22">
            <v>0</v>
          </cell>
          <cell r="F22">
            <v>6</v>
          </cell>
          <cell r="G22" t="str">
            <v>XE1-6</v>
          </cell>
          <cell r="H22" t="str">
            <v>XA1-6</v>
          </cell>
          <cell r="I22" t="str">
            <v>XT1-6</v>
          </cell>
          <cell r="L22" t="str">
            <v>G9</v>
          </cell>
          <cell r="M22" t="str">
            <v>D</v>
          </cell>
          <cell r="N22" t="str">
            <v>O</v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</row>
        <row r="23">
          <cell r="A23" t="str">
            <v>1.90.07</v>
          </cell>
          <cell r="B23" t="str">
            <v>StellwerkObermattLangnau</v>
          </cell>
          <cell r="C23" t="str">
            <v>Einfahrsignal E; Rot</v>
          </cell>
          <cell r="D23">
            <v>0</v>
          </cell>
          <cell r="F23">
            <v>7</v>
          </cell>
          <cell r="G23" t="str">
            <v>XE1-7</v>
          </cell>
          <cell r="H23" t="str">
            <v>XA1-7</v>
          </cell>
          <cell r="I23" t="str">
            <v>XT1-7</v>
          </cell>
          <cell r="L23" t="str">
            <v>A0</v>
          </cell>
          <cell r="M23" t="str">
            <v>D</v>
          </cell>
          <cell r="N23" t="str">
            <v>O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</row>
        <row r="24">
          <cell r="A24" t="str">
            <v>1.90.08</v>
          </cell>
          <cell r="B24" t="str">
            <v>StellwerkObermattLangnau</v>
          </cell>
          <cell r="C24" t="str">
            <v>Einfahrsignal E; Notrot</v>
          </cell>
          <cell r="D24">
            <v>0</v>
          </cell>
          <cell r="F24">
            <v>8</v>
          </cell>
          <cell r="G24" t="str">
            <v>XE1-8</v>
          </cell>
          <cell r="H24" t="str">
            <v>XA1-8</v>
          </cell>
          <cell r="I24" t="str">
            <v>XT1-8</v>
          </cell>
          <cell r="L24" t="str">
            <v>E8</v>
          </cell>
          <cell r="M24" t="str">
            <v>D</v>
          </cell>
          <cell r="N24" t="str">
            <v>O</v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</row>
        <row r="25">
          <cell r="A25" t="str">
            <v>1.90.09</v>
          </cell>
          <cell r="B25" t="str">
            <v>StellwerkObermattLangnau</v>
          </cell>
          <cell r="C25" t="str">
            <v>Einfahrsignal G; Grün FB1</v>
          </cell>
          <cell r="D25">
            <v>0</v>
          </cell>
          <cell r="F25">
            <v>9</v>
          </cell>
          <cell r="G25" t="str">
            <v>XE1-9</v>
          </cell>
          <cell r="H25" t="str">
            <v>XA1-9</v>
          </cell>
          <cell r="I25" t="str">
            <v>XT1-9</v>
          </cell>
          <cell r="L25" t="str">
            <v>E9</v>
          </cell>
          <cell r="M25" t="str">
            <v>D</v>
          </cell>
          <cell r="N25" t="str">
            <v>O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</row>
        <row r="26">
          <cell r="A26" t="str">
            <v>1.90.10</v>
          </cell>
          <cell r="B26" t="str">
            <v>StellwerkObermattLangnau</v>
          </cell>
          <cell r="C26" t="str">
            <v>Einfahrsignal G; Rot</v>
          </cell>
          <cell r="D26">
            <v>0</v>
          </cell>
          <cell r="F26">
            <v>37</v>
          </cell>
          <cell r="G26" t="str">
            <v>XE3-37</v>
          </cell>
          <cell r="H26" t="str">
            <v>XA3-37</v>
          </cell>
          <cell r="I26" t="str">
            <v>XT1-10</v>
          </cell>
          <cell r="K26" t="str">
            <v>Verdrahung korrekt - Port nicht gefunden</v>
          </cell>
          <cell r="L26" t="str">
            <v>A15</v>
          </cell>
          <cell r="M26" t="str">
            <v>D</v>
          </cell>
          <cell r="N26" t="str">
            <v>O</v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</row>
        <row r="27">
          <cell r="A27" t="str">
            <v>1.90.11</v>
          </cell>
          <cell r="B27" t="str">
            <v>StellwerkObermattLangnau</v>
          </cell>
          <cell r="C27" t="str">
            <v>Einfahrsignal G; Grün FB3</v>
          </cell>
          <cell r="D27">
            <v>0</v>
          </cell>
          <cell r="F27">
            <v>11</v>
          </cell>
          <cell r="G27" t="str">
            <v>XE1-11</v>
          </cell>
          <cell r="H27" t="str">
            <v>XA1-11</v>
          </cell>
          <cell r="I27" t="str">
            <v>XT1-11</v>
          </cell>
          <cell r="L27" t="str">
            <v>B4</v>
          </cell>
          <cell r="M27" t="str">
            <v>D</v>
          </cell>
          <cell r="N27" t="str">
            <v>O</v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</row>
        <row r="28">
          <cell r="A28" t="str">
            <v>1.90.12</v>
          </cell>
          <cell r="B28" t="str">
            <v>StellwerkObermattLangnau</v>
          </cell>
          <cell r="C28" t="str">
            <v>Einfahrsignal D EMM; Rot</v>
          </cell>
          <cell r="D28">
            <v>0</v>
          </cell>
          <cell r="F28">
            <v>12</v>
          </cell>
          <cell r="G28" t="str">
            <v>XE1-12</v>
          </cell>
          <cell r="H28" t="str">
            <v>XA1-12</v>
          </cell>
          <cell r="I28" t="str">
            <v>XT1-12</v>
          </cell>
          <cell r="L28" t="str">
            <v>B3</v>
          </cell>
          <cell r="M28" t="str">
            <v>D</v>
          </cell>
          <cell r="N28" t="str">
            <v>O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</row>
        <row r="29">
          <cell r="A29" t="str">
            <v>1.90.13</v>
          </cell>
          <cell r="B29" t="str">
            <v>StellwerkObermattLangnau</v>
          </cell>
          <cell r="C29" t="str">
            <v>Einfahrsignal D EMM; Grün</v>
          </cell>
          <cell r="D29">
            <v>0</v>
          </cell>
          <cell r="F29">
            <v>15</v>
          </cell>
          <cell r="G29" t="str">
            <v>XE1-15</v>
          </cell>
          <cell r="H29" t="str">
            <v>XA1-15</v>
          </cell>
          <cell r="I29" t="str">
            <v>XT1-13</v>
          </cell>
          <cell r="K29" t="str">
            <v>Brücke A1-B8?</v>
          </cell>
          <cell r="L29" t="str">
            <v>B8</v>
          </cell>
          <cell r="M29" t="str">
            <v>D</v>
          </cell>
          <cell r="N29" t="str">
            <v>O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</row>
        <row r="30">
          <cell r="A30" t="str">
            <v>1.90.14</v>
          </cell>
          <cell r="B30" t="str">
            <v>StellwerkObermattLangnau</v>
          </cell>
          <cell r="C30" t="str">
            <v>Ausfahrsignal C EMM; Grün</v>
          </cell>
          <cell r="D30">
            <v>0</v>
          </cell>
          <cell r="F30">
            <v>16</v>
          </cell>
          <cell r="G30" t="str">
            <v>XE1-16</v>
          </cell>
          <cell r="H30" t="str">
            <v>XA1-16</v>
          </cell>
          <cell r="I30" t="str">
            <v>XT1-14</v>
          </cell>
          <cell r="L30" t="str">
            <v>B9</v>
          </cell>
          <cell r="M30" t="str">
            <v>D</v>
          </cell>
          <cell r="N30" t="str">
            <v>O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</row>
        <row r="31">
          <cell r="A31" t="str">
            <v>1.90.15</v>
          </cell>
          <cell r="B31" t="str">
            <v>StellwerkObermattLangnau</v>
          </cell>
          <cell r="C31" t="str">
            <v>Ausfahrsingal C EMM; Rot</v>
          </cell>
          <cell r="D31">
            <v>0</v>
          </cell>
          <cell r="F31">
            <v>17</v>
          </cell>
          <cell r="G31" t="str">
            <v>XE2-17</v>
          </cell>
          <cell r="H31" t="str">
            <v>XA2-17</v>
          </cell>
          <cell r="I31" t="str">
            <v>XT1-15</v>
          </cell>
          <cell r="L31" t="str">
            <v>B10</v>
          </cell>
          <cell r="M31" t="str">
            <v>D</v>
          </cell>
          <cell r="N31" t="str">
            <v>O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</row>
        <row r="32">
          <cell r="A32" t="str">
            <v>1.90.16</v>
          </cell>
          <cell r="B32" t="str">
            <v>StellwerkObermattLangnau</v>
          </cell>
          <cell r="C32" t="str">
            <v>Störungslampe Einfahrvorsignal G*</v>
          </cell>
          <cell r="D32">
            <v>0</v>
          </cell>
          <cell r="F32">
            <v>18</v>
          </cell>
          <cell r="G32" t="str">
            <v>XE2-18</v>
          </cell>
          <cell r="H32" t="str">
            <v>XA2-18</v>
          </cell>
          <cell r="I32" t="str">
            <v>XT1-16</v>
          </cell>
          <cell r="L32" t="str">
            <v>B11</v>
          </cell>
          <cell r="M32" t="str">
            <v>D</v>
          </cell>
          <cell r="N32" t="str">
            <v>O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</row>
        <row r="33">
          <cell r="A33" t="str">
            <v>1.91.21</v>
          </cell>
          <cell r="B33" t="str">
            <v>StellwerkObermattLangnau</v>
          </cell>
          <cell r="C33" t="str">
            <v>Fahrtrichtung verlangt von Zollbrück</v>
          </cell>
          <cell r="D33">
            <v>0</v>
          </cell>
          <cell r="F33">
            <v>19</v>
          </cell>
          <cell r="G33" t="str">
            <v>XE3-43</v>
          </cell>
          <cell r="H33" t="str">
            <v>XA3-43</v>
          </cell>
          <cell r="I33" t="str">
            <v>XT1-21</v>
          </cell>
          <cell r="K33" t="str">
            <v>Verdrahtung geändert wegen defektem Port?</v>
          </cell>
          <cell r="L33" t="str">
            <v>A1</v>
          </cell>
          <cell r="M33" t="str">
            <v>D</v>
          </cell>
          <cell r="N33" t="str">
            <v>O</v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</row>
        <row r="34">
          <cell r="A34" t="str">
            <v>1.91.22</v>
          </cell>
          <cell r="B34" t="str">
            <v>StellwerkObermattLangnau</v>
          </cell>
          <cell r="C34" t="str">
            <v>Rückmelden möglich nach Zollbrück</v>
          </cell>
          <cell r="D34">
            <v>0</v>
          </cell>
          <cell r="F34">
            <v>20</v>
          </cell>
          <cell r="G34" t="str">
            <v>XE2-20</v>
          </cell>
          <cell r="H34" t="str">
            <v>XA2-20</v>
          </cell>
          <cell r="I34" t="str">
            <v>XT1-22</v>
          </cell>
          <cell r="L34" t="str">
            <v>F13</v>
          </cell>
          <cell r="M34" t="str">
            <v>D</v>
          </cell>
          <cell r="N34" t="str">
            <v>O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</row>
        <row r="35">
          <cell r="A35" t="str">
            <v>1.90.31</v>
          </cell>
          <cell r="B35" t="str">
            <v>StellwerkObermattLangnau</v>
          </cell>
          <cell r="C35" t="str">
            <v>Block von Langnau, rot</v>
          </cell>
          <cell r="D35">
            <v>0</v>
          </cell>
          <cell r="F35">
            <v>21</v>
          </cell>
          <cell r="G35" t="str">
            <v>XE2-21</v>
          </cell>
          <cell r="H35" t="str">
            <v>XA2-21</v>
          </cell>
          <cell r="J35" t="str">
            <v>XT2-31</v>
          </cell>
          <cell r="L35" t="str">
            <v>F12</v>
          </cell>
          <cell r="M35" t="str">
            <v>D</v>
          </cell>
          <cell r="N35" t="str">
            <v>O</v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</row>
        <row r="36">
          <cell r="A36" t="str">
            <v>1.90.32</v>
          </cell>
          <cell r="B36" t="str">
            <v>StellwerkObermattLangnau</v>
          </cell>
          <cell r="C36" t="str">
            <v>Block von Langnau, weiss</v>
          </cell>
          <cell r="D36">
            <v>0</v>
          </cell>
          <cell r="F36">
            <v>22</v>
          </cell>
          <cell r="G36" t="str">
            <v>XE2-22</v>
          </cell>
          <cell r="H36" t="str">
            <v>XA2-22</v>
          </cell>
          <cell r="J36" t="str">
            <v>XT2-32</v>
          </cell>
          <cell r="L36" t="str">
            <v>B12</v>
          </cell>
          <cell r="M36" t="str">
            <v>D</v>
          </cell>
          <cell r="N36" t="str">
            <v>O</v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</row>
        <row r="37">
          <cell r="A37" t="str">
            <v>1.90.33</v>
          </cell>
          <cell r="B37" t="str">
            <v>StellwerkObermattLangnau</v>
          </cell>
          <cell r="C37" t="str">
            <v>Block nach Langnau, weiss</v>
          </cell>
          <cell r="D37">
            <v>0</v>
          </cell>
          <cell r="F37">
            <v>23</v>
          </cell>
          <cell r="G37" t="str">
            <v>XE2-23</v>
          </cell>
          <cell r="H37" t="str">
            <v>XA2-23</v>
          </cell>
          <cell r="J37" t="str">
            <v>XT2-33</v>
          </cell>
          <cell r="L37" t="str">
            <v>B13</v>
          </cell>
          <cell r="M37" t="str">
            <v>D</v>
          </cell>
          <cell r="N37" t="str">
            <v>O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</row>
        <row r="38">
          <cell r="A38" t="str">
            <v>1.90.34</v>
          </cell>
          <cell r="B38" t="str">
            <v>StellwerkObermattLangnau</v>
          </cell>
          <cell r="C38" t="str">
            <v>Block nach Langnau, rot</v>
          </cell>
          <cell r="D38">
            <v>0</v>
          </cell>
          <cell r="F38">
            <v>24</v>
          </cell>
          <cell r="G38" t="str">
            <v>XE2-24</v>
          </cell>
          <cell r="H38" t="str">
            <v>XA2-24</v>
          </cell>
          <cell r="J38" t="str">
            <v>XT2-34</v>
          </cell>
          <cell r="L38" t="str">
            <v>B14</v>
          </cell>
          <cell r="M38" t="str">
            <v>D</v>
          </cell>
          <cell r="N38" t="str">
            <v>O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</row>
        <row r="39">
          <cell r="A39" t="str">
            <v>1.90.35</v>
          </cell>
          <cell r="B39" t="str">
            <v>StellwerkObermattLangnau</v>
          </cell>
          <cell r="C39" t="str">
            <v>Isolierung egf</v>
          </cell>
          <cell r="D39">
            <v>0</v>
          </cell>
          <cell r="F39">
            <v>25</v>
          </cell>
          <cell r="G39" t="str">
            <v>XE2-25</v>
          </cell>
          <cell r="H39" t="str">
            <v>XA2-25</v>
          </cell>
          <cell r="J39" t="str">
            <v>XT2-35</v>
          </cell>
          <cell r="L39" t="str">
            <v>B15</v>
          </cell>
          <cell r="M39" t="str">
            <v>D</v>
          </cell>
          <cell r="N39" t="str">
            <v>O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</row>
        <row r="40">
          <cell r="A40" t="str">
            <v>1.90.36</v>
          </cell>
          <cell r="B40" t="str">
            <v>StellwerkObermattLangnau</v>
          </cell>
          <cell r="C40" t="str">
            <v>Isolierung 1</v>
          </cell>
          <cell r="D40">
            <v>0</v>
          </cell>
          <cell r="F40">
            <v>26</v>
          </cell>
          <cell r="G40" t="str">
            <v>XE2-26</v>
          </cell>
          <cell r="H40" t="str">
            <v>XA2-26</v>
          </cell>
          <cell r="J40" t="str">
            <v>XT2-36</v>
          </cell>
          <cell r="L40" t="str">
            <v>D14</v>
          </cell>
          <cell r="M40" t="str">
            <v>D</v>
          </cell>
          <cell r="N40" t="str">
            <v>O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</row>
        <row r="41">
          <cell r="A41" t="str">
            <v>1.90.37</v>
          </cell>
          <cell r="B41" t="str">
            <v>StellwerkObermattLangnau</v>
          </cell>
          <cell r="C41" t="str">
            <v>Fahrstrasse ef</v>
          </cell>
          <cell r="D41">
            <v>0</v>
          </cell>
          <cell r="F41">
            <v>29</v>
          </cell>
          <cell r="G41" t="str">
            <v>XE2-29</v>
          </cell>
          <cell r="H41" t="str">
            <v>XA2-29</v>
          </cell>
          <cell r="J41" t="str">
            <v>XT2-37</v>
          </cell>
          <cell r="K41" t="str">
            <v>Unterbruch behoben: 19.04.14</v>
          </cell>
          <cell r="L41" t="str">
            <v>F5</v>
          </cell>
          <cell r="M41" t="str">
            <v>D</v>
          </cell>
          <cell r="N41" t="str">
            <v>O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</row>
        <row r="42">
          <cell r="A42" t="str">
            <v>1.90.38</v>
          </cell>
          <cell r="B42" t="str">
            <v>StellwerkObermattLangnau</v>
          </cell>
          <cell r="C42" t="str">
            <v>Isolierung ef</v>
          </cell>
          <cell r="D42">
            <v>0</v>
          </cell>
          <cell r="F42">
            <v>30</v>
          </cell>
          <cell r="G42" t="str">
            <v>XE2-30</v>
          </cell>
          <cell r="H42" t="str">
            <v>XA2-30</v>
          </cell>
          <cell r="J42" t="str">
            <v>XT2-38</v>
          </cell>
          <cell r="L42" t="str">
            <v>F2</v>
          </cell>
          <cell r="M42" t="str">
            <v>D</v>
          </cell>
          <cell r="N42" t="str">
            <v>O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</row>
        <row r="43">
          <cell r="A43" t="str">
            <v>1.90.39</v>
          </cell>
          <cell r="B43" t="str">
            <v>StellwerkObermattLangnau</v>
          </cell>
          <cell r="C43" t="str">
            <v>Isolierung cd</v>
          </cell>
          <cell r="D43">
            <v>0</v>
          </cell>
          <cell r="F43">
            <v>31</v>
          </cell>
          <cell r="G43" t="str">
            <v>XE2-31</v>
          </cell>
          <cell r="H43" t="str">
            <v>XA2-31</v>
          </cell>
          <cell r="J43" t="str">
            <v>XT2-39</v>
          </cell>
          <cell r="L43" t="str">
            <v>F8</v>
          </cell>
          <cell r="M43" t="str">
            <v>D</v>
          </cell>
          <cell r="N43" t="str">
            <v>O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</row>
        <row r="44">
          <cell r="A44" t="str">
            <v>1.90.40</v>
          </cell>
          <cell r="B44" t="str">
            <v>StellwerkObermattLangnau</v>
          </cell>
          <cell r="C44" t="str">
            <v>Fahrstrasse gf</v>
          </cell>
          <cell r="D44">
            <v>0</v>
          </cell>
          <cell r="F44">
            <v>32</v>
          </cell>
          <cell r="G44" t="str">
            <v>XE2-32</v>
          </cell>
          <cell r="H44" t="str">
            <v>XA2-32</v>
          </cell>
          <cell r="J44" t="str">
            <v>XT2-40</v>
          </cell>
          <cell r="L44" t="str">
            <v>A2</v>
          </cell>
          <cell r="M44" t="str">
            <v>D</v>
          </cell>
          <cell r="N44" t="str">
            <v>O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</row>
        <row r="45">
          <cell r="A45" t="str">
            <v>1.90.41</v>
          </cell>
          <cell r="B45" t="str">
            <v>StellwerkObermattLangnau</v>
          </cell>
          <cell r="C45" t="str">
            <v>Block nach Zollbrück, rot</v>
          </cell>
          <cell r="D45">
            <v>0</v>
          </cell>
          <cell r="F45">
            <v>33</v>
          </cell>
          <cell r="G45" t="str">
            <v>XE3-33</v>
          </cell>
          <cell r="H45" t="str">
            <v>XA3-33</v>
          </cell>
          <cell r="J45" t="str">
            <v>XT2-41</v>
          </cell>
          <cell r="L45" t="str">
            <v>A3</v>
          </cell>
          <cell r="M45" t="str">
            <v>D</v>
          </cell>
          <cell r="N45" t="str">
            <v>O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</row>
        <row r="46">
          <cell r="A46" t="str">
            <v>1.90.42</v>
          </cell>
          <cell r="B46" t="str">
            <v>StellwerkObermattLangnau</v>
          </cell>
          <cell r="C46" t="str">
            <v>Block nach Zollbrück, weiss</v>
          </cell>
          <cell r="D46">
            <v>0</v>
          </cell>
          <cell r="F46">
            <v>34</v>
          </cell>
          <cell r="G46" t="str">
            <v>XE3-34</v>
          </cell>
          <cell r="H46" t="str">
            <v>XA3-34</v>
          </cell>
          <cell r="J46" t="str">
            <v>XT2-42</v>
          </cell>
          <cell r="L46" t="str">
            <v>A4</v>
          </cell>
          <cell r="M46" t="str">
            <v>D</v>
          </cell>
          <cell r="N46" t="str">
            <v>O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</row>
        <row r="47">
          <cell r="A47" t="str">
            <v>1.90.43</v>
          </cell>
          <cell r="B47" t="str">
            <v>StellwerkObermattLangnau</v>
          </cell>
          <cell r="C47" t="str">
            <v>Block von Zollbrück, weiss</v>
          </cell>
          <cell r="D47">
            <v>0</v>
          </cell>
          <cell r="F47">
            <v>35</v>
          </cell>
          <cell r="G47" t="str">
            <v>XE3-35</v>
          </cell>
          <cell r="H47" t="str">
            <v>XA3-35</v>
          </cell>
          <cell r="J47" t="str">
            <v>XT2-43</v>
          </cell>
          <cell r="L47" t="str">
            <v>A5</v>
          </cell>
          <cell r="M47" t="str">
            <v>D</v>
          </cell>
          <cell r="N47" t="str">
            <v>O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</row>
        <row r="48">
          <cell r="A48" t="str">
            <v>1.90.44</v>
          </cell>
          <cell r="B48" t="str">
            <v>StellwerkObermattLangnau</v>
          </cell>
          <cell r="C48" t="str">
            <v>Block von Zollbrück, rot</v>
          </cell>
          <cell r="D48">
            <v>0</v>
          </cell>
          <cell r="F48">
            <v>36</v>
          </cell>
          <cell r="G48" t="str">
            <v>XE3-36</v>
          </cell>
          <cell r="H48" t="str">
            <v>XA3-36</v>
          </cell>
          <cell r="J48" t="str">
            <v>XT2-44</v>
          </cell>
          <cell r="L48" t="str">
            <v>A14</v>
          </cell>
          <cell r="M48" t="str">
            <v>D</v>
          </cell>
          <cell r="N48" t="str">
            <v>O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</row>
        <row r="49">
          <cell r="A49" t="str">
            <v>1.91.01</v>
          </cell>
          <cell r="B49" t="str">
            <v>StellwerkObermattLangnau</v>
          </cell>
          <cell r="C49" t="str">
            <v>Rückmelden möglich nach Langnau</v>
          </cell>
          <cell r="D49">
            <v>0</v>
          </cell>
          <cell r="F49">
            <v>37</v>
          </cell>
          <cell r="G49" t="str">
            <v>XE3-37</v>
          </cell>
          <cell r="H49" t="str">
            <v>XA3-37</v>
          </cell>
          <cell r="I49" t="str">
            <v>direkt</v>
          </cell>
          <cell r="K49" t="str">
            <v>Lampe 1.91.01 nicht vorhanden</v>
          </cell>
          <cell r="L49" t="str">
            <v>A15</v>
          </cell>
          <cell r="M49" t="str">
            <v>D</v>
          </cell>
          <cell r="N49" t="str">
            <v>O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</row>
        <row r="50">
          <cell r="A50" t="str">
            <v>1.91.02</v>
          </cell>
          <cell r="B50" t="str">
            <v>StellwerkObermattLangnau</v>
          </cell>
          <cell r="C50" t="str">
            <v>Fahrtrichtung verlangt von Langnau</v>
          </cell>
          <cell r="D50">
            <v>0</v>
          </cell>
          <cell r="E50">
            <v>39</v>
          </cell>
          <cell r="G50" t="str">
            <v>XE3-38</v>
          </cell>
          <cell r="H50" t="str">
            <v>XA3-38</v>
          </cell>
          <cell r="I50" t="str">
            <v>direkt</v>
          </cell>
          <cell r="L50" t="str">
            <v>C2</v>
          </cell>
          <cell r="M50" t="str">
            <v>D</v>
          </cell>
          <cell r="N50" t="str">
            <v>O</v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</row>
        <row r="51">
          <cell r="A51" t="str">
            <v>1.91.03</v>
          </cell>
          <cell r="B51" t="str">
            <v>StellwerkObermattLangnau</v>
          </cell>
          <cell r="C51" t="str">
            <v>Störung, Wecker abschalten</v>
          </cell>
          <cell r="D51">
            <v>0</v>
          </cell>
          <cell r="E51">
            <v>38</v>
          </cell>
          <cell r="G51" t="str">
            <v>XE3-39</v>
          </cell>
          <cell r="H51" t="str">
            <v>XA3-39</v>
          </cell>
          <cell r="I51" t="str">
            <v>direkt</v>
          </cell>
          <cell r="L51" t="str">
            <v>C1</v>
          </cell>
          <cell r="M51" t="str">
            <v>D</v>
          </cell>
          <cell r="N51" t="str">
            <v>O</v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</row>
        <row r="52">
          <cell r="A52" t="str">
            <v>1.01.01</v>
          </cell>
          <cell r="B52" t="str">
            <v>StellwerkObermattLangnau</v>
          </cell>
          <cell r="C52" t="str">
            <v>WS1 Freigabelampe</v>
          </cell>
          <cell r="D52">
            <v>0</v>
          </cell>
          <cell r="F52">
            <v>1</v>
          </cell>
          <cell r="G52" t="str">
            <v>XE1-1</v>
          </cell>
          <cell r="H52" t="str">
            <v>XA1-1</v>
          </cell>
          <cell r="I52" t="str">
            <v>XT1-1</v>
          </cell>
          <cell r="K52" t="str">
            <v>Verdrahtung erstellt: 19.04.14</v>
          </cell>
          <cell r="L52" t="str">
            <v>C4</v>
          </cell>
          <cell r="M52" t="str">
            <v>D</v>
          </cell>
          <cell r="N52" t="str">
            <v>O</v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</row>
        <row r="53">
          <cell r="A53" t="str">
            <v>1.01.02</v>
          </cell>
          <cell r="B53" t="str">
            <v>StellwerkObermattLangnau</v>
          </cell>
          <cell r="C53" t="str">
            <v>WS1 Überwachungslampe</v>
          </cell>
          <cell r="D53">
            <v>0</v>
          </cell>
          <cell r="E53">
            <v>37</v>
          </cell>
          <cell r="G53" t="str">
            <v>XE3-40</v>
          </cell>
          <cell r="H53" t="str">
            <v>XA3-40</v>
          </cell>
          <cell r="I53" t="str">
            <v>direkt</v>
          </cell>
          <cell r="L53" t="str">
            <v>E7</v>
          </cell>
          <cell r="M53" t="str">
            <v>D</v>
          </cell>
          <cell r="N53" t="str">
            <v>O</v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</row>
        <row r="54">
          <cell r="A54" t="str">
            <v>1.04.01</v>
          </cell>
          <cell r="B54" t="str">
            <v>StellwerkObermattLangnau</v>
          </cell>
          <cell r="C54" t="str">
            <v>FSS Sperrenlampe</v>
          </cell>
          <cell r="D54">
            <v>0</v>
          </cell>
          <cell r="K54" t="str">
            <v>direkt verdrahtet</v>
          </cell>
          <cell r="M54" t="str">
            <v>D</v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</row>
        <row r="55">
          <cell r="A55" t="str">
            <v>1.04.02</v>
          </cell>
          <cell r="B55" t="str">
            <v>StellwerkObermattLangnau</v>
          </cell>
          <cell r="C55" t="str">
            <v>FSS Kuppelstromlampe</v>
          </cell>
          <cell r="D55">
            <v>0</v>
          </cell>
          <cell r="K55" t="str">
            <v>direkt verdrahtet</v>
          </cell>
          <cell r="M55" t="str">
            <v>D</v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</row>
        <row r="56">
          <cell r="A56" t="str">
            <v>2.92.01</v>
          </cell>
          <cell r="B56" t="str">
            <v>StellwerkObermattLangnau</v>
          </cell>
          <cell r="C56" t="str">
            <v>Weichenwecker</v>
          </cell>
          <cell r="D56">
            <v>0</v>
          </cell>
          <cell r="F56">
            <v>13</v>
          </cell>
          <cell r="G56" t="str">
            <v>XE1-13</v>
          </cell>
          <cell r="H56" t="str">
            <v>XA1-13</v>
          </cell>
          <cell r="K56" t="str">
            <v>Rel1</v>
          </cell>
          <cell r="L56" t="str">
            <v>A9</v>
          </cell>
          <cell r="M56" t="str">
            <v>D</v>
          </cell>
          <cell r="N56" t="str">
            <v>O</v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</row>
        <row r="57">
          <cell r="A57" t="str">
            <v>2.92.02</v>
          </cell>
          <cell r="B57" t="str">
            <v>StellwerkObermattLangnau</v>
          </cell>
          <cell r="C57" t="str">
            <v>Blockwecker</v>
          </cell>
          <cell r="D57">
            <v>0</v>
          </cell>
          <cell r="F57">
            <v>14</v>
          </cell>
          <cell r="G57" t="str">
            <v>XE1-14</v>
          </cell>
          <cell r="H57" t="str">
            <v>XA1-14</v>
          </cell>
          <cell r="K57" t="str">
            <v>Rel2</v>
          </cell>
          <cell r="L57" t="str">
            <v>A10</v>
          </cell>
          <cell r="M57" t="str">
            <v>D</v>
          </cell>
          <cell r="N57" t="str">
            <v>O</v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</row>
        <row r="58">
          <cell r="A58" t="str">
            <v>2.90.01</v>
          </cell>
          <cell r="B58" t="str">
            <v>StellwerkObermattLangnau</v>
          </cell>
          <cell r="C58" t="str">
            <v>Signalwecker</v>
          </cell>
          <cell r="D58">
            <v>0</v>
          </cell>
          <cell r="F58">
            <v>27</v>
          </cell>
          <cell r="G58" t="str">
            <v>XE2-27</v>
          </cell>
          <cell r="H58" t="str">
            <v>XA2-27</v>
          </cell>
          <cell r="K58" t="str">
            <v>Rel3</v>
          </cell>
          <cell r="L58" t="str">
            <v>D15</v>
          </cell>
          <cell r="M58" t="str">
            <v>D</v>
          </cell>
          <cell r="N58" t="str">
            <v>O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</row>
        <row r="59">
          <cell r="A59" t="str">
            <v>9.99.04</v>
          </cell>
          <cell r="B59" t="str">
            <v>StellwerkObermattLangnau</v>
          </cell>
          <cell r="C59" t="str">
            <v>Abläuten von Emmenmatt</v>
          </cell>
          <cell r="D59">
            <v>1</v>
          </cell>
          <cell r="M59" t="str">
            <v>D</v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</row>
        <row r="60">
          <cell r="A60" t="str">
            <v>9.99.05</v>
          </cell>
          <cell r="B60" t="str">
            <v>StellwerkObermattLangnau</v>
          </cell>
          <cell r="C60" t="str">
            <v>Abläuten von Langnau</v>
          </cell>
          <cell r="D60">
            <v>1</v>
          </cell>
          <cell r="M60" t="str">
            <v>D</v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</row>
        <row r="61">
          <cell r="A61" t="str">
            <v>9.99.06</v>
          </cell>
          <cell r="B61" t="str">
            <v>StellwerkObermattLangnau</v>
          </cell>
          <cell r="C61" t="str">
            <v>Abläuten von Zollbrück</v>
          </cell>
          <cell r="D61">
            <v>1</v>
          </cell>
          <cell r="M61" t="str">
            <v>D</v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</row>
        <row r="62">
          <cell r="A62" t="str">
            <v>9.99.07</v>
          </cell>
          <cell r="B62" t="str">
            <v>StellwerkObermattLangnau</v>
          </cell>
          <cell r="C62" t="str">
            <v>Abläuten nach Emmenmatt</v>
          </cell>
          <cell r="D62">
            <v>1</v>
          </cell>
          <cell r="M62" t="str">
            <v>D</v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</row>
        <row r="63">
          <cell r="A63" t="str">
            <v>9.99.08</v>
          </cell>
          <cell r="B63" t="str">
            <v>StellwerkObermattLangnau</v>
          </cell>
          <cell r="C63" t="str">
            <v>Abläuten nach Langnau</v>
          </cell>
          <cell r="D63">
            <v>1</v>
          </cell>
          <cell r="M63" t="str">
            <v>D</v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</row>
        <row r="64">
          <cell r="A64" t="str">
            <v>9.99.09</v>
          </cell>
          <cell r="B64" t="str">
            <v>StellwerkObermattLangnau</v>
          </cell>
          <cell r="C64" t="str">
            <v>Abläuten nach Zollbrück</v>
          </cell>
          <cell r="D64">
            <v>1</v>
          </cell>
          <cell r="M64" t="str">
            <v>D</v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</row>
        <row r="65">
          <cell r="A65" t="str">
            <v>9.99.10</v>
          </cell>
          <cell r="B65" t="str">
            <v>StellwerkObermattLangnau</v>
          </cell>
          <cell r="C65" t="str">
            <v>Stellstrom</v>
          </cell>
          <cell r="D65">
            <v>0</v>
          </cell>
          <cell r="E65" t="str">
            <v xml:space="preserve"> (J4)</v>
          </cell>
          <cell r="F65" t="str">
            <v xml:space="preserve"> (J3)</v>
          </cell>
          <cell r="M65" t="str">
            <v>D</v>
          </cell>
          <cell r="N65" t="str">
            <v>I</v>
          </cell>
          <cell r="O65" t="str">
            <v>0,0,0,0,0,0,0</v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</row>
        <row r="66">
          <cell r="A66" t="str">
            <v>9.99.11</v>
          </cell>
          <cell r="B66" t="str">
            <v>StellwerkObermattLangnau</v>
          </cell>
          <cell r="C66" t="str">
            <v>Überwachungsstrom</v>
          </cell>
          <cell r="D66">
            <v>0</v>
          </cell>
          <cell r="E66" t="str">
            <v xml:space="preserve"> (J4)</v>
          </cell>
          <cell r="F66" t="str">
            <v xml:space="preserve"> (J3)</v>
          </cell>
          <cell r="M66" t="str">
            <v>D</v>
          </cell>
          <cell r="N66" t="str">
            <v>I</v>
          </cell>
          <cell r="O66" t="str">
            <v>0,0,0,0,0,0,0</v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</row>
        <row r="67">
          <cell r="A67" t="str">
            <v>9.99.12</v>
          </cell>
          <cell r="B67" t="str">
            <v>StellwerkObermattLangnau</v>
          </cell>
          <cell r="C67" t="str">
            <v>Gleisisolierung</v>
          </cell>
          <cell r="D67">
            <v>0</v>
          </cell>
          <cell r="E67" t="str">
            <v xml:space="preserve"> (J4)</v>
          </cell>
          <cell r="F67" t="str">
            <v xml:space="preserve"> (J3)</v>
          </cell>
          <cell r="M67" t="str">
            <v>D</v>
          </cell>
          <cell r="N67" t="str">
            <v>I</v>
          </cell>
          <cell r="O67" t="str">
            <v>0,0,0,0,0,0,0</v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</row>
        <row r="68">
          <cell r="A68" t="str">
            <v>3.01.01</v>
          </cell>
          <cell r="B68" t="str">
            <v>StellwerkObermattLangnau</v>
          </cell>
          <cell r="C68" t="str">
            <v>WS1 Freigabemagnet</v>
          </cell>
          <cell r="D68">
            <v>0</v>
          </cell>
          <cell r="F68">
            <v>28</v>
          </cell>
          <cell r="G68" t="str">
            <v>XE2-28</v>
          </cell>
          <cell r="H68" t="str">
            <v>XA2-28</v>
          </cell>
          <cell r="K68" t="str">
            <v>Rel4</v>
          </cell>
          <cell r="L68" t="str">
            <v>F4</v>
          </cell>
          <cell r="M68" t="str">
            <v>D</v>
          </cell>
          <cell r="N68" t="str">
            <v>O</v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</row>
        <row r="69">
          <cell r="A69" t="str">
            <v>3.04.01</v>
          </cell>
          <cell r="B69" t="str">
            <v>StellwerkObermattLangnau</v>
          </cell>
          <cell r="C69" t="str">
            <v>FSS Sperrmagnet</v>
          </cell>
          <cell r="D69">
            <v>0</v>
          </cell>
          <cell r="E69">
            <v>36</v>
          </cell>
          <cell r="G69" t="str">
            <v>XE3-41</v>
          </cell>
          <cell r="H69" t="str">
            <v>XA3-41</v>
          </cell>
          <cell r="K69" t="str">
            <v>Rel5</v>
          </cell>
          <cell r="L69" t="str">
            <v>E6</v>
          </cell>
          <cell r="M69" t="str">
            <v>D</v>
          </cell>
          <cell r="N69" t="str">
            <v>O</v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</row>
        <row r="70">
          <cell r="A70" t="str">
            <v>3.04.02</v>
          </cell>
          <cell r="B70" t="str">
            <v>StellwerkObermattLangnau</v>
          </cell>
          <cell r="C70" t="str">
            <v>FSS Kuppelstrommagnet</v>
          </cell>
          <cell r="D70">
            <v>0</v>
          </cell>
          <cell r="E70">
            <v>35</v>
          </cell>
          <cell r="G70" t="str">
            <v>XE3-42</v>
          </cell>
          <cell r="H70" t="str">
            <v>XA3-42</v>
          </cell>
          <cell r="K70" t="str">
            <v>Rel6</v>
          </cell>
          <cell r="L70" t="str">
            <v>E5</v>
          </cell>
          <cell r="M70" t="str">
            <v>D</v>
          </cell>
          <cell r="N70" t="str">
            <v>O</v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</row>
        <row r="71">
          <cell r="A71" t="str">
            <v>9.93.01</v>
          </cell>
          <cell r="B71" t="str">
            <v>StellwerkObermattLangnau</v>
          </cell>
          <cell r="C71" t="str">
            <v>Weichenbeleuchtung</v>
          </cell>
          <cell r="D71">
            <v>0</v>
          </cell>
          <cell r="E71" t="str">
            <v xml:space="preserve"> (J4)</v>
          </cell>
          <cell r="F71" t="str">
            <v xml:space="preserve"> (J3)</v>
          </cell>
          <cell r="M71" t="str">
            <v>D</v>
          </cell>
          <cell r="N71" t="str">
            <v>I</v>
          </cell>
          <cell r="O71" t="str">
            <v>0,0,0,0,0,0,0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</row>
        <row r="72">
          <cell r="A72" t="str">
            <v>6.90.01</v>
          </cell>
          <cell r="B72" t="str">
            <v>StellwerkObermattLangnau</v>
          </cell>
          <cell r="C72" t="str">
            <v>Anforderung für Durchfahrt nach Emmenmatt</v>
          </cell>
          <cell r="D72">
            <v>0</v>
          </cell>
          <cell r="E72" t="str">
            <v xml:space="preserve"> (J4)</v>
          </cell>
          <cell r="F72" t="str">
            <v xml:space="preserve"> (J3)</v>
          </cell>
          <cell r="M72" t="str">
            <v>D</v>
          </cell>
          <cell r="N72" t="str">
            <v>I</v>
          </cell>
          <cell r="O72" t="str">
            <v>0,0,0,0,0,0,0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</row>
        <row r="73">
          <cell r="A73" t="str">
            <v>6.91.02</v>
          </cell>
          <cell r="B73" t="str">
            <v>StellwerkObermattLangnau</v>
          </cell>
          <cell r="C73" t="str">
            <v>Freie Bahn anfordern nach Zollbrück</v>
          </cell>
          <cell r="D73">
            <v>0</v>
          </cell>
          <cell r="E73">
            <v>15</v>
          </cell>
          <cell r="G73" t="str">
            <v>-</v>
          </cell>
          <cell r="H73" t="str">
            <v>-</v>
          </cell>
          <cell r="L73" t="str">
            <v>D13</v>
          </cell>
          <cell r="M73" t="str">
            <v>D</v>
          </cell>
          <cell r="N73" t="str">
            <v>I</v>
          </cell>
          <cell r="O73" t="str">
            <v>0,0,0,8192,0,0,0</v>
          </cell>
          <cell r="P73" t="str">
            <v/>
          </cell>
          <cell r="Q73" t="str">
            <v/>
          </cell>
          <cell r="R73" t="str">
            <v/>
          </cell>
          <cell r="S73">
            <v>8192</v>
          </cell>
        </row>
        <row r="74">
          <cell r="A74" t="str">
            <v>6.91.01</v>
          </cell>
          <cell r="B74" t="str">
            <v>StellwerkObermattLangnau</v>
          </cell>
          <cell r="C74" t="str">
            <v>Freie Bahn festhalten nach Zollbrück</v>
          </cell>
          <cell r="D74">
            <v>0</v>
          </cell>
          <cell r="E74">
            <v>14</v>
          </cell>
          <cell r="G74" t="str">
            <v>-</v>
          </cell>
          <cell r="H74" t="str">
            <v>-</v>
          </cell>
          <cell r="L74" t="str">
            <v>D12</v>
          </cell>
          <cell r="M74" t="str">
            <v>D</v>
          </cell>
          <cell r="N74" t="str">
            <v>I</v>
          </cell>
          <cell r="O74" t="str">
            <v>0,0,0,4096,0,0,0</v>
          </cell>
          <cell r="P74" t="str">
            <v/>
          </cell>
          <cell r="Q74" t="str">
            <v/>
          </cell>
          <cell r="R74" t="str">
            <v/>
          </cell>
          <cell r="S74">
            <v>4096</v>
          </cell>
        </row>
        <row r="75">
          <cell r="A75" t="str">
            <v>6.91.03</v>
          </cell>
          <cell r="B75" t="str">
            <v>StellwerkObermattLangnau</v>
          </cell>
          <cell r="C75" t="str">
            <v>Rückmelden nach Zollbrück</v>
          </cell>
          <cell r="D75">
            <v>0</v>
          </cell>
          <cell r="E75">
            <v>16</v>
          </cell>
          <cell r="G75" t="str">
            <v>-</v>
          </cell>
          <cell r="H75" t="str">
            <v>-</v>
          </cell>
          <cell r="L75" t="str">
            <v>D4</v>
          </cell>
          <cell r="M75" t="str">
            <v>D</v>
          </cell>
          <cell r="N75" t="str">
            <v>I</v>
          </cell>
          <cell r="O75" t="str">
            <v>0,0,0,16,0,0,0</v>
          </cell>
          <cell r="P75" t="str">
            <v/>
          </cell>
          <cell r="Q75" t="str">
            <v/>
          </cell>
          <cell r="R75" t="str">
            <v/>
          </cell>
          <cell r="S75">
            <v>16</v>
          </cell>
        </row>
        <row r="76">
          <cell r="A76" t="str">
            <v>6.91.04</v>
          </cell>
          <cell r="B76" t="str">
            <v>StellwerkObermattLangnau</v>
          </cell>
          <cell r="C76" t="str">
            <v>Rückmelden nach Langnau</v>
          </cell>
          <cell r="D76">
            <v>0</v>
          </cell>
          <cell r="E76">
            <v>17</v>
          </cell>
          <cell r="G76" t="str">
            <v>-</v>
          </cell>
          <cell r="H76" t="str">
            <v>-</v>
          </cell>
          <cell r="L76" t="str">
            <v>D5</v>
          </cell>
          <cell r="M76" t="str">
            <v>D</v>
          </cell>
          <cell r="N76" t="str">
            <v>I</v>
          </cell>
          <cell r="O76" t="str">
            <v>0,0,0,32,0,0,0</v>
          </cell>
          <cell r="P76" t="str">
            <v/>
          </cell>
          <cell r="Q76" t="str">
            <v/>
          </cell>
          <cell r="R76" t="str">
            <v/>
          </cell>
          <cell r="S76">
            <v>32</v>
          </cell>
        </row>
        <row r="77">
          <cell r="A77" t="str">
            <v>6.91.05</v>
          </cell>
          <cell r="B77" t="str">
            <v>StellwerkObermattLangnau</v>
          </cell>
          <cell r="C77" t="str">
            <v>Freie Bahn anfordern nach Langnau</v>
          </cell>
          <cell r="D77">
            <v>0</v>
          </cell>
          <cell r="E77">
            <v>18</v>
          </cell>
          <cell r="G77" t="str">
            <v>-</v>
          </cell>
          <cell r="H77" t="str">
            <v>-</v>
          </cell>
          <cell r="L77" t="str">
            <v>D6</v>
          </cell>
          <cell r="M77" t="str">
            <v>D</v>
          </cell>
          <cell r="N77" t="str">
            <v>I</v>
          </cell>
          <cell r="O77" t="str">
            <v>0,0,0,64,0,0,0</v>
          </cell>
          <cell r="P77" t="str">
            <v/>
          </cell>
          <cell r="Q77" t="str">
            <v/>
          </cell>
          <cell r="R77" t="str">
            <v/>
          </cell>
          <cell r="S77">
            <v>64</v>
          </cell>
        </row>
        <row r="78">
          <cell r="A78" t="str">
            <v>6.91.06</v>
          </cell>
          <cell r="B78" t="str">
            <v>StellwerkObermattLangnau</v>
          </cell>
          <cell r="C78" t="str">
            <v>Freie Bahn festhalten nach Langnau</v>
          </cell>
          <cell r="D78">
            <v>0</v>
          </cell>
          <cell r="E78">
            <v>19</v>
          </cell>
          <cell r="G78" t="str">
            <v>-</v>
          </cell>
          <cell r="H78" t="str">
            <v>-</v>
          </cell>
          <cell r="L78" t="str">
            <v>D7</v>
          </cell>
          <cell r="M78" t="str">
            <v>D</v>
          </cell>
          <cell r="N78" t="str">
            <v>I</v>
          </cell>
          <cell r="O78" t="str">
            <v>0,0,0,128,0,0,0</v>
          </cell>
          <cell r="P78" t="str">
            <v/>
          </cell>
          <cell r="Q78" t="str">
            <v/>
          </cell>
          <cell r="R78" t="str">
            <v/>
          </cell>
          <cell r="S78">
            <v>128</v>
          </cell>
        </row>
        <row r="79">
          <cell r="A79" t="str">
            <v>6.91.07</v>
          </cell>
          <cell r="B79" t="str">
            <v>StellwerkObermattLangnau</v>
          </cell>
          <cell r="C79" t="str">
            <v>Blockumgehung EG</v>
          </cell>
          <cell r="D79">
            <v>0</v>
          </cell>
          <cell r="E79">
            <v>20</v>
          </cell>
          <cell r="G79" t="str">
            <v>-</v>
          </cell>
          <cell r="H79" t="str">
            <v>-</v>
          </cell>
          <cell r="L79" t="str">
            <v>F0</v>
          </cell>
          <cell r="M79" t="str">
            <v>D</v>
          </cell>
          <cell r="N79" t="str">
            <v>I</v>
          </cell>
          <cell r="O79" t="str">
            <v>0,0,0,0,0,1,0</v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</row>
        <row r="80">
          <cell r="A80" t="str">
            <v>6.91.08</v>
          </cell>
          <cell r="B80" t="str">
            <v>StellwerkObermattLangnau</v>
          </cell>
          <cell r="C80" t="str">
            <v>Richtung Emmenmatt</v>
          </cell>
          <cell r="D80">
            <v>0</v>
          </cell>
          <cell r="E80">
            <v>4</v>
          </cell>
          <cell r="G80" t="str">
            <v>-</v>
          </cell>
          <cell r="H80" t="str">
            <v>-</v>
          </cell>
          <cell r="L80" t="str">
            <v>D8</v>
          </cell>
          <cell r="M80" t="str">
            <v>D</v>
          </cell>
          <cell r="N80" t="str">
            <v>I</v>
          </cell>
          <cell r="O80" t="str">
            <v>0,0,0,256,0,0,0</v>
          </cell>
          <cell r="P80" t="str">
            <v/>
          </cell>
          <cell r="Q80" t="str">
            <v/>
          </cell>
          <cell r="R80" t="str">
            <v/>
          </cell>
          <cell r="S80">
            <v>256</v>
          </cell>
        </row>
        <row r="81">
          <cell r="A81" t="str">
            <v>6.91.09</v>
          </cell>
          <cell r="B81" t="str">
            <v>StellwerkObermattLangnau</v>
          </cell>
          <cell r="C81" t="str">
            <v>Wecker abschalten</v>
          </cell>
          <cell r="D81">
            <v>0</v>
          </cell>
          <cell r="E81" t="str">
            <v xml:space="preserve"> (J4)</v>
          </cell>
          <cell r="F81" t="str">
            <v xml:space="preserve"> (J3)</v>
          </cell>
          <cell r="G81" t="str">
            <v>-</v>
          </cell>
          <cell r="H81" t="str">
            <v>-</v>
          </cell>
          <cell r="M81" t="str">
            <v>D</v>
          </cell>
          <cell r="N81" t="str">
            <v>I</v>
          </cell>
          <cell r="O81" t="str">
            <v>0,0,0,0,0,0,0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</row>
        <row r="82">
          <cell r="A82" t="str">
            <v>6.91.10</v>
          </cell>
          <cell r="B82" t="str">
            <v>StellwerkObermattLangnau</v>
          </cell>
          <cell r="C82" t="str">
            <v>Nottaste W1</v>
          </cell>
          <cell r="D82">
            <v>0</v>
          </cell>
          <cell r="E82">
            <v>22</v>
          </cell>
          <cell r="G82" t="str">
            <v>-</v>
          </cell>
          <cell r="H82" t="str">
            <v>-</v>
          </cell>
          <cell r="L82" t="str">
            <v>G1</v>
          </cell>
          <cell r="M82" t="str">
            <v>D</v>
          </cell>
          <cell r="N82" t="str">
            <v>I</v>
          </cell>
          <cell r="O82" t="str">
            <v>0,0,0,0,0,0,2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</row>
        <row r="83">
          <cell r="A83" t="str">
            <v>6.91.11</v>
          </cell>
          <cell r="B83" t="str">
            <v>StellwerkObermattLangnau</v>
          </cell>
          <cell r="C83" t="str">
            <v>Weichenbeleuchtung aus/ein</v>
          </cell>
          <cell r="D83">
            <v>0</v>
          </cell>
          <cell r="E83" t="str">
            <v xml:space="preserve"> (J4)</v>
          </cell>
          <cell r="F83" t="str">
            <v xml:space="preserve"> (J3)</v>
          </cell>
          <cell r="G83" t="str">
            <v>-</v>
          </cell>
          <cell r="H83" t="str">
            <v>-</v>
          </cell>
          <cell r="M83" t="str">
            <v>D</v>
          </cell>
          <cell r="N83" t="str">
            <v>I</v>
          </cell>
          <cell r="O83" t="str">
            <v>0,0,0,0,0,0,0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</row>
        <row r="84">
          <cell r="A84" t="str">
            <v>6.91.12</v>
          </cell>
          <cell r="B84" t="str">
            <v>StellwerkObermattLangnau</v>
          </cell>
          <cell r="C84" t="str">
            <v>Zeitschalter-Umgehung Ein/Norm.</v>
          </cell>
          <cell r="D84">
            <v>0</v>
          </cell>
          <cell r="E84" t="str">
            <v xml:space="preserve"> (J4)</v>
          </cell>
          <cell r="F84" t="str">
            <v xml:space="preserve"> (J3)</v>
          </cell>
          <cell r="G84" t="str">
            <v>-</v>
          </cell>
          <cell r="H84" t="str">
            <v>-</v>
          </cell>
          <cell r="M84" t="str">
            <v>D</v>
          </cell>
          <cell r="N84" t="str">
            <v>I</v>
          </cell>
          <cell r="O84" t="str">
            <v>0,0,0,0,0,0,0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</row>
        <row r="85">
          <cell r="A85" t="str">
            <v>6.91.13</v>
          </cell>
          <cell r="B85" t="str">
            <v>StellwerkObermattLangnau</v>
          </cell>
          <cell r="C85" t="str">
            <v>Notauflösung</v>
          </cell>
          <cell r="D85">
            <v>0</v>
          </cell>
          <cell r="E85">
            <v>5</v>
          </cell>
          <cell r="G85" t="str">
            <v>-</v>
          </cell>
          <cell r="H85" t="str">
            <v>-</v>
          </cell>
          <cell r="L85" t="str">
            <v>D9</v>
          </cell>
          <cell r="M85" t="str">
            <v>D</v>
          </cell>
          <cell r="N85" t="str">
            <v>I</v>
          </cell>
          <cell r="O85" t="str">
            <v>0,0,0,512,0,0,0</v>
          </cell>
          <cell r="P85" t="str">
            <v/>
          </cell>
          <cell r="Q85" t="str">
            <v/>
          </cell>
          <cell r="R85" t="str">
            <v/>
          </cell>
          <cell r="S85">
            <v>512</v>
          </cell>
        </row>
        <row r="86">
          <cell r="A86" t="str">
            <v>6.91.14</v>
          </cell>
          <cell r="B86" t="str">
            <v>StellwerkObermattLangnau</v>
          </cell>
          <cell r="C86" t="str">
            <v>Richtung Zollbrück</v>
          </cell>
          <cell r="D86">
            <v>0</v>
          </cell>
          <cell r="E86">
            <v>24</v>
          </cell>
          <cell r="G86" t="str">
            <v>-</v>
          </cell>
          <cell r="H86" t="str">
            <v>-</v>
          </cell>
          <cell r="L86" t="str">
            <v>A6</v>
          </cell>
          <cell r="M86" t="str">
            <v>D</v>
          </cell>
          <cell r="N86" t="str">
            <v>I</v>
          </cell>
          <cell r="O86" t="str">
            <v>64,0,0,0,0,0,0</v>
          </cell>
          <cell r="P86">
            <v>64</v>
          </cell>
          <cell r="Q86" t="str">
            <v/>
          </cell>
          <cell r="R86" t="str">
            <v/>
          </cell>
          <cell r="S86" t="str">
            <v/>
          </cell>
        </row>
        <row r="87">
          <cell r="A87" t="str">
            <v>6.91.15</v>
          </cell>
          <cell r="B87" t="str">
            <v>StellwerkObermattLangnau</v>
          </cell>
          <cell r="C87" t="str">
            <v>Isolierumgehung für Signalfahrtstellung</v>
          </cell>
          <cell r="D87">
            <v>0</v>
          </cell>
          <cell r="E87">
            <v>25</v>
          </cell>
          <cell r="G87" t="str">
            <v>-</v>
          </cell>
          <cell r="H87" t="str">
            <v>-</v>
          </cell>
          <cell r="L87" t="str">
            <v>A7</v>
          </cell>
          <cell r="M87" t="str">
            <v>D</v>
          </cell>
          <cell r="N87" t="str">
            <v>I</v>
          </cell>
          <cell r="O87" t="str">
            <v>128,0,0,0,0,0,0</v>
          </cell>
          <cell r="P87">
            <v>128</v>
          </cell>
          <cell r="Q87" t="str">
            <v/>
          </cell>
          <cell r="R87" t="str">
            <v/>
          </cell>
          <cell r="S87" t="str">
            <v/>
          </cell>
        </row>
        <row r="88">
          <cell r="A88" t="str">
            <v>7.91.01</v>
          </cell>
          <cell r="B88" t="str">
            <v>StellwerkObermattLangnau</v>
          </cell>
          <cell r="C88" t="str">
            <v>WS1 Grundstellung +</v>
          </cell>
          <cell r="D88">
            <v>0</v>
          </cell>
          <cell r="E88">
            <v>6</v>
          </cell>
          <cell r="G88" t="str">
            <v>-</v>
          </cell>
          <cell r="H88" t="str">
            <v>-</v>
          </cell>
          <cell r="L88" t="str">
            <v>D10</v>
          </cell>
          <cell r="M88" t="str">
            <v>D</v>
          </cell>
          <cell r="N88" t="str">
            <v>I</v>
          </cell>
          <cell r="O88" t="str">
            <v>0,0,0,1024,0,0,0</v>
          </cell>
          <cell r="P88" t="str">
            <v/>
          </cell>
          <cell r="Q88" t="str">
            <v/>
          </cell>
          <cell r="R88" t="str">
            <v/>
          </cell>
          <cell r="S88">
            <v>1024</v>
          </cell>
        </row>
        <row r="89">
          <cell r="A89" t="str">
            <v>7.91.02</v>
          </cell>
          <cell r="B89" t="str">
            <v>StellwerkObermattLangnau</v>
          </cell>
          <cell r="C89" t="str">
            <v xml:space="preserve">WS1 gedrückt </v>
          </cell>
          <cell r="D89">
            <v>0</v>
          </cell>
          <cell r="E89">
            <v>7</v>
          </cell>
          <cell r="G89" t="str">
            <v>-</v>
          </cell>
          <cell r="H89" t="str">
            <v>-</v>
          </cell>
          <cell r="L89" t="str">
            <v>D11</v>
          </cell>
          <cell r="M89" t="str">
            <v>D</v>
          </cell>
          <cell r="N89" t="str">
            <v>I</v>
          </cell>
          <cell r="O89" t="str">
            <v>0,0,0,2048,0,0,0</v>
          </cell>
          <cell r="P89" t="str">
            <v/>
          </cell>
          <cell r="Q89" t="str">
            <v/>
          </cell>
          <cell r="R89" t="str">
            <v/>
          </cell>
          <cell r="S89">
            <v>2048</v>
          </cell>
        </row>
        <row r="90">
          <cell r="A90" t="str">
            <v>7.91.04</v>
          </cell>
          <cell r="B90" t="str">
            <v>StellwerkObermattLangnau</v>
          </cell>
          <cell r="C90" t="str">
            <v>WS1 in Grundstellung - (45° Lage)</v>
          </cell>
          <cell r="D90">
            <v>0</v>
          </cell>
          <cell r="E90">
            <v>9</v>
          </cell>
          <cell r="G90" t="str">
            <v>-</v>
          </cell>
          <cell r="H90" t="str">
            <v>-</v>
          </cell>
          <cell r="L90" t="str">
            <v>C13</v>
          </cell>
          <cell r="M90" t="str">
            <v>D</v>
          </cell>
          <cell r="N90" t="str">
            <v>I</v>
          </cell>
          <cell r="O90" t="str">
            <v>0,0,8192,0,0,0,0</v>
          </cell>
          <cell r="P90" t="str">
            <v/>
          </cell>
          <cell r="Q90" t="str">
            <v/>
          </cell>
          <cell r="R90">
            <v>8192</v>
          </cell>
          <cell r="S90" t="str">
            <v/>
          </cell>
        </row>
        <row r="91">
          <cell r="A91" t="str">
            <v>8.91.02</v>
          </cell>
          <cell r="B91" t="str">
            <v>StellwerkObermattLangnau</v>
          </cell>
          <cell r="C91" t="str">
            <v>FSS Grundstellung gedrückt</v>
          </cell>
          <cell r="D91">
            <v>0</v>
          </cell>
          <cell r="E91">
            <v>12</v>
          </cell>
          <cell r="L91" t="str">
            <v>D2</v>
          </cell>
          <cell r="M91" t="str">
            <v>D</v>
          </cell>
          <cell r="N91" t="str">
            <v>I</v>
          </cell>
          <cell r="O91" t="str">
            <v>0,0,0,4,0,0,0</v>
          </cell>
          <cell r="P91" t="str">
            <v/>
          </cell>
          <cell r="Q91" t="str">
            <v/>
          </cell>
          <cell r="R91" t="str">
            <v/>
          </cell>
          <cell r="S91">
            <v>4</v>
          </cell>
        </row>
        <row r="92">
          <cell r="A92" t="str">
            <v>siehe definition</v>
          </cell>
          <cell r="B92" t="str">
            <v>StellwerkObermattLangnau</v>
          </cell>
          <cell r="C92" t="str">
            <v>FSS Analogstellungen</v>
          </cell>
          <cell r="D92">
            <v>0</v>
          </cell>
          <cell r="E92" t="str">
            <v>(J5)</v>
          </cell>
          <cell r="L92" t="str">
            <v>B0</v>
          </cell>
          <cell r="M92" t="str">
            <v>A</v>
          </cell>
          <cell r="N92" t="str">
            <v>IA</v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</row>
        <row r="93">
          <cell r="A93" t="str">
            <v>10.99.01</v>
          </cell>
          <cell r="B93" t="str">
            <v>StellwerkObermattLangnau</v>
          </cell>
          <cell r="C93" t="str">
            <v>Isolierung egf belegt</v>
          </cell>
          <cell r="D93">
            <v>1</v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</row>
        <row r="94">
          <cell r="A94" t="str">
            <v>10.99.02</v>
          </cell>
          <cell r="B94" t="str">
            <v>StellwerkObermattLangnau</v>
          </cell>
          <cell r="C94" t="str">
            <v>Isolierung egf direkt nach Isolierung 1 belegt</v>
          </cell>
          <cell r="D94">
            <v>1</v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</row>
        <row r="95">
          <cell r="A95" t="str">
            <v>10.99.03</v>
          </cell>
          <cell r="B95" t="str">
            <v>StellwerkObermattLangnau</v>
          </cell>
          <cell r="C95" t="str">
            <v>Isolierung 1 belegt</v>
          </cell>
          <cell r="D95">
            <v>1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</row>
        <row r="96">
          <cell r="A96" t="str">
            <v>10.99.04</v>
          </cell>
          <cell r="B96" t="str">
            <v>StellwerkObermattLangnau</v>
          </cell>
          <cell r="C96" t="str">
            <v>Isolierung 1 belegt</v>
          </cell>
          <cell r="D96">
            <v>1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</row>
        <row r="97">
          <cell r="A97" t="str">
            <v>10.99.05</v>
          </cell>
          <cell r="B97" t="str">
            <v>StellwerkObermattLangnau</v>
          </cell>
          <cell r="C97" t="str">
            <v>Isolierung 1 direkt nach Isolierung ef belegt</v>
          </cell>
          <cell r="D97">
            <v>1</v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</row>
        <row r="98">
          <cell r="A98" t="str">
            <v>10.99.06</v>
          </cell>
          <cell r="B98" t="str">
            <v>StellwerkObermattLangnau</v>
          </cell>
          <cell r="C98" t="str">
            <v>Isolierung 1 direkt nach Isolierung egf belegt</v>
          </cell>
          <cell r="D98">
            <v>1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</row>
        <row r="99">
          <cell r="A99" t="str">
            <v>10.99.07</v>
          </cell>
          <cell r="B99" t="str">
            <v>StellwerkObermattLangnau</v>
          </cell>
          <cell r="C99" t="str">
            <v>Isolierung ef belegt</v>
          </cell>
          <cell r="D99">
            <v>1</v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</row>
        <row r="100">
          <cell r="A100" t="str">
            <v>10.99.08</v>
          </cell>
          <cell r="B100" t="str">
            <v>StellwerkObermattLangnau</v>
          </cell>
          <cell r="C100" t="str">
            <v>Isolierung cd belegt</v>
          </cell>
          <cell r="D100">
            <v>1</v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</row>
        <row r="101">
          <cell r="A101" t="str">
            <v>10.99.09</v>
          </cell>
          <cell r="B101" t="str">
            <v>StellwerkObermattLangnau</v>
          </cell>
          <cell r="C101" t="str">
            <v xml:space="preserve">Freigabe Isolierung 1 </v>
          </cell>
          <cell r="D101">
            <v>1</v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</row>
        <row r="102">
          <cell r="A102" t="str">
            <v>10.99.10</v>
          </cell>
          <cell r="B102" t="str">
            <v>StellwerkObermattLangnau</v>
          </cell>
          <cell r="C102" t="str">
            <v>Freigabe Isolierung egf</v>
          </cell>
          <cell r="D102">
            <v>1</v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</row>
        <row r="103">
          <cell r="A103" t="str">
            <v>11.99.01</v>
          </cell>
          <cell r="B103" t="str">
            <v>StellwerkObermattLangnau</v>
          </cell>
          <cell r="C103" t="str">
            <v>Freie Bahn verlangen von Langnau</v>
          </cell>
          <cell r="D103">
            <v>1</v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</row>
        <row r="104">
          <cell r="A104" t="str">
            <v>11.99.02</v>
          </cell>
          <cell r="B104" t="str">
            <v>StellwerkObermattLangnau</v>
          </cell>
          <cell r="C104" t="str">
            <v>Freie Bahn zustimmen nach Langnau</v>
          </cell>
          <cell r="D104">
            <v>1</v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</row>
        <row r="105">
          <cell r="A105" t="str">
            <v>11.99.03</v>
          </cell>
          <cell r="B105" t="str">
            <v>StellwerkObermattLangnau</v>
          </cell>
          <cell r="C105" t="str">
            <v>Freie Bahn festhalten von Langnau</v>
          </cell>
          <cell r="D105">
            <v>1</v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</row>
        <row r="106">
          <cell r="A106" t="str">
            <v>11.99.04</v>
          </cell>
          <cell r="B106" t="str">
            <v>StellwerkObermattLangnau</v>
          </cell>
          <cell r="C106" t="str">
            <v>Rückmelden von Langnau</v>
          </cell>
          <cell r="D106">
            <v>1</v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</row>
        <row r="107">
          <cell r="A107" t="str">
            <v>11.99.05</v>
          </cell>
          <cell r="B107" t="str">
            <v>StellwerkObermattLangnau</v>
          </cell>
          <cell r="C107" t="str">
            <v>Freie Bahn verlangen von Zollbrück</v>
          </cell>
          <cell r="D107">
            <v>1</v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</row>
        <row r="108">
          <cell r="A108" t="str">
            <v>11.99.06</v>
          </cell>
          <cell r="B108" t="str">
            <v>StellwerkObermattLangnau</v>
          </cell>
          <cell r="C108" t="str">
            <v>Freie Bahn zustimmen nach Zollbrück</v>
          </cell>
          <cell r="D108">
            <v>1</v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</row>
        <row r="109">
          <cell r="A109" t="str">
            <v>11.99.07</v>
          </cell>
          <cell r="B109" t="str">
            <v>StellwerkObermattLangnau</v>
          </cell>
          <cell r="C109" t="str">
            <v>Freie Bahn festhalten von Zollbrück</v>
          </cell>
          <cell r="D109">
            <v>1</v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</row>
        <row r="110">
          <cell r="A110" t="str">
            <v>11.99.08</v>
          </cell>
          <cell r="B110" t="str">
            <v>StellwerkObermattLangnau</v>
          </cell>
          <cell r="C110" t="str">
            <v>Rückmelden von Zollbrück</v>
          </cell>
          <cell r="D110">
            <v>1</v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</row>
        <row r="111">
          <cell r="A111" t="str">
            <v>9.99.13</v>
          </cell>
          <cell r="B111" t="str">
            <v>StellwerkObermattLangnau</v>
          </cell>
          <cell r="C111" t="str">
            <v>Anfordern von Emmenmatt</v>
          </cell>
          <cell r="D111">
            <v>1</v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</row>
        <row r="112">
          <cell r="A112" t="str">
            <v>9.99.14</v>
          </cell>
          <cell r="B112" t="str">
            <v>StellwerkObermattLangnau</v>
          </cell>
          <cell r="C112" t="str">
            <v>Ausfahrt von Emmenmatt</v>
          </cell>
          <cell r="D112">
            <v>1</v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</row>
        <row r="113">
          <cell r="A113" t="str">
            <v>9.99.15</v>
          </cell>
          <cell r="B113" t="str">
            <v>StellwerkObermattLangnau</v>
          </cell>
          <cell r="C113" t="str">
            <v>Zug eingefahren im Emmenmatt</v>
          </cell>
          <cell r="D113">
            <v>1</v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</row>
        <row r="114">
          <cell r="A114" t="str">
            <v>11.99.09</v>
          </cell>
          <cell r="B114" t="str">
            <v>StellwerkObermattLangnau</v>
          </cell>
          <cell r="C114" t="str">
            <v>Vorblocken von Langnau</v>
          </cell>
          <cell r="D114">
            <v>1</v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</row>
        <row r="115">
          <cell r="A115" t="str">
            <v>11.99.10</v>
          </cell>
          <cell r="B115" t="str">
            <v>StellwerkObermattLangnau</v>
          </cell>
          <cell r="C115" t="str">
            <v>Vorblocken von Zollbrück</v>
          </cell>
          <cell r="D115">
            <v>1</v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</row>
        <row r="116">
          <cell r="A116" t="str">
            <v>9.99.01</v>
          </cell>
          <cell r="B116" t="str">
            <v>StellwerkObermattLangnau</v>
          </cell>
          <cell r="C116" t="str">
            <v>Abläuten von Emmenmatt (Zug abgefahren)</v>
          </cell>
          <cell r="D116">
            <v>1</v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</row>
        <row r="117">
          <cell r="A117" t="str">
            <v>9.99.02</v>
          </cell>
          <cell r="B117" t="str">
            <v>StellwerkObermattLangnau</v>
          </cell>
          <cell r="C117" t="str">
            <v>Abläuten von Langnau (Zug abgefahren)</v>
          </cell>
          <cell r="D117">
            <v>1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</row>
        <row r="118">
          <cell r="A118" t="str">
            <v>9.99.03</v>
          </cell>
          <cell r="B118" t="str">
            <v>StellwerkObermattLangnau</v>
          </cell>
          <cell r="C118" t="str">
            <v>Abläuten von Zollbrück (Zug abgefahren)</v>
          </cell>
          <cell r="D118">
            <v>1</v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</row>
        <row r="119">
          <cell r="A119" t="str">
            <v>6.99.01</v>
          </cell>
          <cell r="B119" t="str">
            <v>StellwerkObermattLangnau</v>
          </cell>
          <cell r="C119" t="str">
            <v>Abläuten nach Emmenmatt</v>
          </cell>
          <cell r="D119">
            <v>1</v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</row>
        <row r="120">
          <cell r="A120" t="str">
            <v>6.99.02</v>
          </cell>
          <cell r="B120" t="str">
            <v>StellwerkObermattLangnau</v>
          </cell>
          <cell r="C120" t="str">
            <v>Abläuten nach Langnau</v>
          </cell>
          <cell r="D120">
            <v>1</v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</row>
        <row r="121">
          <cell r="A121" t="str">
            <v>6.99.03</v>
          </cell>
          <cell r="B121" t="str">
            <v>StellwerkObermattLangnau</v>
          </cell>
          <cell r="C121" t="str">
            <v>Abläuten nach Zollbrück</v>
          </cell>
          <cell r="D121">
            <v>1</v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</row>
        <row r="122">
          <cell r="A122" t="str">
            <v>12.99.01</v>
          </cell>
          <cell r="B122" t="str">
            <v>StellwerkObermattLangnau</v>
          </cell>
          <cell r="C122" t="str">
            <v>Weichenüberwachung 1+</v>
          </cell>
          <cell r="D122">
            <v>1</v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</row>
        <row r="123">
          <cell r="A123" t="str">
            <v>12.99.02</v>
          </cell>
          <cell r="B123" t="str">
            <v>StellwerkObermattLangnau</v>
          </cell>
          <cell r="C123" t="str">
            <v>Weichenüberwachung 1 -</v>
          </cell>
          <cell r="D123">
            <v>1</v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</row>
        <row r="124">
          <cell r="A124" t="str">
            <v>12.99.03</v>
          </cell>
          <cell r="B124" t="str">
            <v>StellwerkObermattLangnau</v>
          </cell>
          <cell r="C124" t="str">
            <v>Überwachungssicherung defekt/aus</v>
          </cell>
          <cell r="D124">
            <v>1</v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</row>
        <row r="125">
          <cell r="A125" t="str">
            <v>12.99.04</v>
          </cell>
          <cell r="B125" t="str">
            <v>StellwerkObermattLangnau</v>
          </cell>
          <cell r="C125" t="str">
            <v>Stellstromsicherung defekt/aus</v>
          </cell>
          <cell r="D125">
            <v>1</v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</row>
        <row r="126">
          <cell r="A126" t="str">
            <v>90.99.01</v>
          </cell>
          <cell r="B126" t="str">
            <v>StellwerkObermattLangnau</v>
          </cell>
          <cell r="C126" t="str">
            <v>Signallampe defekt; F* Warnung</v>
          </cell>
          <cell r="D126">
            <v>1</v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</row>
        <row r="127">
          <cell r="A127" t="str">
            <v>90.99.02</v>
          </cell>
          <cell r="B127" t="str">
            <v>StellwerkObermattLangnau</v>
          </cell>
          <cell r="C127" t="str">
            <v>Signallampe defekt; F* Fahrt</v>
          </cell>
          <cell r="D127">
            <v>1</v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</row>
        <row r="128">
          <cell r="A128" t="str">
            <v>90.99.03</v>
          </cell>
          <cell r="B128" t="str">
            <v>StellwerkObermattLangnau</v>
          </cell>
          <cell r="C128" t="str">
            <v>Signallampe defekt; F notrot</v>
          </cell>
          <cell r="D128">
            <v>1</v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</row>
        <row r="129">
          <cell r="A129" t="str">
            <v>90.99.04</v>
          </cell>
          <cell r="B129" t="str">
            <v>StellwerkObermattLangnau</v>
          </cell>
          <cell r="C129" t="str">
            <v>Signallampe defekt; F grün FB3</v>
          </cell>
          <cell r="D129">
            <v>1</v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</row>
        <row r="130">
          <cell r="A130" t="str">
            <v>90.99.05</v>
          </cell>
          <cell r="B130" t="str">
            <v>StellwerkObermattLangnau</v>
          </cell>
          <cell r="C130" t="str">
            <v>Signallampe defekt; F rot</v>
          </cell>
          <cell r="D130">
            <v>1</v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</row>
        <row r="131">
          <cell r="A131" t="str">
            <v>90.99.06</v>
          </cell>
          <cell r="B131" t="str">
            <v>StellwerkObermattLangnau</v>
          </cell>
          <cell r="C131" t="str">
            <v>Signallampe defekt; F grün FB 1</v>
          </cell>
          <cell r="D131">
            <v>1</v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</row>
        <row r="132">
          <cell r="A132" t="str">
            <v>90.99.07</v>
          </cell>
          <cell r="B132" t="str">
            <v>StellwerkObermattLangnau</v>
          </cell>
          <cell r="C132" t="str">
            <v>Signallampe defekt; E grün</v>
          </cell>
          <cell r="D132">
            <v>1</v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</row>
        <row r="133">
          <cell r="A133" t="str">
            <v>90.99.08</v>
          </cell>
          <cell r="B133" t="str">
            <v>StellwerkObermattLangnau</v>
          </cell>
          <cell r="C133" t="str">
            <v>Signallampe defekt; E rot</v>
          </cell>
          <cell r="D133">
            <v>1</v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</row>
        <row r="134">
          <cell r="A134" t="str">
            <v>90.99.09</v>
          </cell>
          <cell r="B134" t="str">
            <v>StellwerkObermattLangnau</v>
          </cell>
          <cell r="C134" t="str">
            <v>Signallampe defekt; E notrot</v>
          </cell>
          <cell r="D134">
            <v>1</v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</row>
        <row r="135">
          <cell r="A135" t="str">
            <v>90.99.10</v>
          </cell>
          <cell r="B135" t="str">
            <v>StellwerkObermattLangnau</v>
          </cell>
          <cell r="C135" t="str">
            <v>Signallampe defekt; D rot</v>
          </cell>
          <cell r="D135">
            <v>1</v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</row>
        <row r="136">
          <cell r="A136" t="str">
            <v>90.99.11</v>
          </cell>
          <cell r="B136" t="str">
            <v>StellwerkObermattLangnau</v>
          </cell>
          <cell r="C136" t="str">
            <v>Signallampe defekt; D grün</v>
          </cell>
          <cell r="D136">
            <v>1</v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</row>
        <row r="137">
          <cell r="A137" t="str">
            <v>90.99.12</v>
          </cell>
          <cell r="B137" t="str">
            <v>StellwerkObermattLangnau</v>
          </cell>
          <cell r="C137" t="str">
            <v>Signallampe defekt; C grün</v>
          </cell>
          <cell r="D137">
            <v>1</v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</row>
        <row r="138">
          <cell r="A138" t="str">
            <v>90.99.13</v>
          </cell>
          <cell r="B138" t="str">
            <v>StellwerkObermattLangnau</v>
          </cell>
          <cell r="C138" t="str">
            <v xml:space="preserve">Signallampe defekt; C rot </v>
          </cell>
          <cell r="D138">
            <v>1</v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</row>
        <row r="139">
          <cell r="A139" t="str">
            <v>90.99.14</v>
          </cell>
          <cell r="B139" t="str">
            <v>StellwerkObermattLangnau</v>
          </cell>
          <cell r="C139" t="str">
            <v>Signallampe defekt; G* Warnung</v>
          </cell>
          <cell r="D139">
            <v>1</v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</row>
        <row r="140">
          <cell r="A140" t="str">
            <v>90.99.15</v>
          </cell>
          <cell r="B140" t="str">
            <v>StellwerkObermattLangnau</v>
          </cell>
          <cell r="C140" t="str">
            <v>Signallampe defekt; G* Fahrt</v>
          </cell>
          <cell r="D140">
            <v>1</v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</row>
        <row r="141">
          <cell r="A141" t="str">
            <v>90.99.16</v>
          </cell>
          <cell r="B141" t="str">
            <v>StellwerkObermattLangnau</v>
          </cell>
          <cell r="C141" t="str">
            <v>Signallampe defekt; G grün FB 1</v>
          </cell>
          <cell r="D141">
            <v>1</v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</row>
        <row r="142">
          <cell r="A142" t="str">
            <v>90.99.17</v>
          </cell>
          <cell r="B142" t="str">
            <v>StellwerkObermattLangnau</v>
          </cell>
          <cell r="C142" t="str">
            <v>Signallampe defekt; G rot</v>
          </cell>
          <cell r="D142">
            <v>1</v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</row>
        <row r="143">
          <cell r="A143" t="str">
            <v>90.99.18</v>
          </cell>
          <cell r="B143" t="str">
            <v>StellwerkObermattLangnau</v>
          </cell>
          <cell r="C143" t="str">
            <v>Signallampe defekt; G Reserve-rot</v>
          </cell>
          <cell r="D143">
            <v>1</v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</row>
        <row r="144">
          <cell r="A144" t="str">
            <v>90.99.19</v>
          </cell>
          <cell r="B144" t="str">
            <v>StellwerkObermattLangnau</v>
          </cell>
          <cell r="C144" t="str">
            <v>Signallampe defekt; G grün FB3</v>
          </cell>
          <cell r="D144">
            <v>1</v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</row>
        <row r="145">
          <cell r="A145" t="str">
            <v>Global
ID</v>
          </cell>
          <cell r="B145" t="str">
            <v>Komponente</v>
          </cell>
          <cell r="C145" t="str">
            <v>Bezeichnung</v>
          </cell>
          <cell r="D145" t="str">
            <v>Only
Extern
Trigger</v>
          </cell>
          <cell r="E145" t="str">
            <v>Controller
Klemme</v>
          </cell>
          <cell r="G145" t="str">
            <v>Print
Klemme</v>
          </cell>
          <cell r="I145" t="str">
            <v>Weitere
Klemmen</v>
          </cell>
          <cell r="K145" t="str">
            <v>Allgemein</v>
          </cell>
          <cell r="L145" t="str">
            <v>UBW32-Pins</v>
          </cell>
          <cell r="O145" t="str">
            <v>17943,65336,16,49152,768,12596,960</v>
          </cell>
          <cell r="P145">
            <v>17943</v>
          </cell>
          <cell r="Q145">
            <v>65336</v>
          </cell>
          <cell r="R145">
            <v>16</v>
          </cell>
          <cell r="S145">
            <v>49152</v>
          </cell>
        </row>
        <row r="146">
          <cell r="E146" t="str">
            <v>J4 
Eingänge</v>
          </cell>
          <cell r="F146" t="str">
            <v>J3 Ausgänge</v>
          </cell>
          <cell r="G146" t="str">
            <v>X1-BE
Eingänge</v>
          </cell>
          <cell r="H146" t="str">
            <v>X2-BA
Ausgänge</v>
          </cell>
          <cell r="I146" t="str">
            <v>Führerstand
Eingang</v>
          </cell>
          <cell r="J146" t="str">
            <v>Führerstand
Ausgang</v>
          </cell>
          <cell r="K146" t="str">
            <v>Bemerkung</v>
          </cell>
          <cell r="L146" t="str">
            <v>Register</v>
          </cell>
          <cell r="M146" t="str">
            <v>(A)nalog /
(D)igital</v>
          </cell>
          <cell r="N146" t="str">
            <v>(I)nput /
(IA)InputAnalog / (O)utput</v>
          </cell>
          <cell r="O146" t="str">
            <v>high = input</v>
          </cell>
          <cell r="P146" t="str">
            <v>Digital
A</v>
          </cell>
          <cell r="Q146" t="str">
            <v>B</v>
          </cell>
          <cell r="R146" t="str">
            <v>C</v>
          </cell>
          <cell r="S146" t="str">
            <v>D</v>
          </cell>
        </row>
        <row r="147">
          <cell r="A147" t="str">
            <v>S126.1</v>
          </cell>
          <cell r="B147" t="str">
            <v>KabineRe420</v>
          </cell>
          <cell r="C147" t="str">
            <v>Haupthahn</v>
          </cell>
          <cell r="D147">
            <v>0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</row>
        <row r="148">
          <cell r="A148" t="str">
            <v>S126</v>
          </cell>
          <cell r="B148" t="str">
            <v>KabineRe420</v>
          </cell>
          <cell r="C148" t="str">
            <v>Steuerstrom</v>
          </cell>
          <cell r="D148">
            <v>0</v>
          </cell>
          <cell r="E148">
            <v>1</v>
          </cell>
          <cell r="G148">
            <v>1</v>
          </cell>
          <cell r="I148">
            <v>47</v>
          </cell>
          <cell r="L148" t="str">
            <v>C4</v>
          </cell>
          <cell r="M148" t="str">
            <v>D</v>
          </cell>
          <cell r="N148" t="str">
            <v>I</v>
          </cell>
          <cell r="O148" t="str">
            <v>0,0,16,0,0,0,0</v>
          </cell>
          <cell r="P148" t="str">
            <v/>
          </cell>
          <cell r="Q148" t="str">
            <v/>
          </cell>
          <cell r="R148">
            <v>16</v>
          </cell>
          <cell r="S148" t="str">
            <v/>
          </cell>
        </row>
        <row r="149">
          <cell r="A149" t="str">
            <v>S129</v>
          </cell>
          <cell r="B149" t="str">
            <v>KabineRe420</v>
          </cell>
          <cell r="C149" t="str">
            <v>Stromabnehmer</v>
          </cell>
          <cell r="D149">
            <v>0</v>
          </cell>
          <cell r="E149">
            <v>4</v>
          </cell>
          <cell r="G149">
            <v>2</v>
          </cell>
          <cell r="I149">
            <v>50</v>
          </cell>
          <cell r="L149" t="str">
            <v>G8</v>
          </cell>
          <cell r="M149" t="str">
            <v>D</v>
          </cell>
          <cell r="N149" t="str">
            <v>I</v>
          </cell>
          <cell r="O149" t="str">
            <v>0,0,0,0,0,0,256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</row>
        <row r="150">
          <cell r="A150" t="str">
            <v>S132</v>
          </cell>
          <cell r="B150" t="str">
            <v>KabineRe420</v>
          </cell>
          <cell r="C150" t="str">
            <v>Hauptschalter</v>
          </cell>
          <cell r="D150">
            <v>0</v>
          </cell>
          <cell r="E150">
            <v>6</v>
          </cell>
          <cell r="G150">
            <v>3</v>
          </cell>
          <cell r="I150">
            <v>51</v>
          </cell>
          <cell r="L150" t="str">
            <v>G9</v>
          </cell>
          <cell r="M150" t="str">
            <v>D</v>
          </cell>
          <cell r="N150" t="str">
            <v>I</v>
          </cell>
          <cell r="O150" t="str">
            <v>0,0,0,0,0,0,512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</row>
        <row r="151">
          <cell r="A151" t="str">
            <v>S172.1</v>
          </cell>
          <cell r="B151" t="str">
            <v>KabineRe420</v>
          </cell>
          <cell r="C151" t="str">
            <v>Kompressor Automat</v>
          </cell>
          <cell r="D151">
            <v>0</v>
          </cell>
          <cell r="E151">
            <v>34</v>
          </cell>
          <cell r="G151">
            <v>32</v>
          </cell>
          <cell r="I151">
            <v>0</v>
          </cell>
          <cell r="L151" t="str">
            <v>A4</v>
          </cell>
          <cell r="M151" t="str">
            <v>D</v>
          </cell>
          <cell r="N151" t="str">
            <v>I</v>
          </cell>
          <cell r="O151" t="str">
            <v>16,0,0,0,0,0,0</v>
          </cell>
          <cell r="P151">
            <v>16</v>
          </cell>
          <cell r="Q151" t="str">
            <v/>
          </cell>
          <cell r="R151" t="str">
            <v/>
          </cell>
          <cell r="S151" t="str">
            <v/>
          </cell>
        </row>
        <row r="152">
          <cell r="A152" t="str">
            <v>S172.2</v>
          </cell>
          <cell r="B152" t="str">
            <v>KabineRe420</v>
          </cell>
          <cell r="C152" t="str">
            <v>Kompressor direkt</v>
          </cell>
          <cell r="D152">
            <v>0</v>
          </cell>
          <cell r="E152">
            <v>36</v>
          </cell>
          <cell r="G152">
            <v>33</v>
          </cell>
          <cell r="I152">
            <v>0</v>
          </cell>
          <cell r="L152" t="str">
            <v>A14</v>
          </cell>
          <cell r="M152" t="str">
            <v>D</v>
          </cell>
          <cell r="N152" t="str">
            <v>I</v>
          </cell>
          <cell r="O152" t="str">
            <v>16384,0,0,0,0,0,0</v>
          </cell>
          <cell r="P152">
            <v>16384</v>
          </cell>
          <cell r="Q152" t="str">
            <v/>
          </cell>
          <cell r="R152" t="str">
            <v/>
          </cell>
          <cell r="S152" t="str">
            <v/>
          </cell>
        </row>
        <row r="153">
          <cell r="A153" t="str">
            <v>S169</v>
          </cell>
          <cell r="B153" t="str">
            <v>KabineRe420</v>
          </cell>
          <cell r="C153" t="str">
            <v>Zugsammelschiene</v>
          </cell>
          <cell r="D153">
            <v>0</v>
          </cell>
          <cell r="E153">
            <v>15</v>
          </cell>
          <cell r="G153">
            <v>23</v>
          </cell>
          <cell r="I153">
            <v>56</v>
          </cell>
          <cell r="L153" t="str">
            <v>B8</v>
          </cell>
          <cell r="M153" t="str">
            <v>D</v>
          </cell>
          <cell r="N153" t="str">
            <v>I</v>
          </cell>
          <cell r="O153" t="str">
            <v>0,256,0,0,0,0,0</v>
          </cell>
          <cell r="P153" t="str">
            <v/>
          </cell>
          <cell r="Q153">
            <v>256</v>
          </cell>
          <cell r="R153" t="str">
            <v/>
          </cell>
          <cell r="S153" t="str">
            <v/>
          </cell>
        </row>
        <row r="154">
          <cell r="A154" t="str">
            <v>S311</v>
          </cell>
          <cell r="B154" t="str">
            <v>KabineRe420</v>
          </cell>
          <cell r="C154" t="str">
            <v>Beleuchtung Zug</v>
          </cell>
          <cell r="D154">
            <v>0</v>
          </cell>
          <cell r="E154">
            <v>18</v>
          </cell>
          <cell r="G154">
            <v>24</v>
          </cell>
          <cell r="I154">
            <v>53</v>
          </cell>
          <cell r="L154" t="str">
            <v>B11</v>
          </cell>
          <cell r="M154" t="str">
            <v>D</v>
          </cell>
          <cell r="N154" t="str">
            <v>I</v>
          </cell>
          <cell r="O154" t="str">
            <v>0,2048,0,0,0,0,0</v>
          </cell>
          <cell r="P154" t="str">
            <v/>
          </cell>
          <cell r="Q154">
            <v>2048</v>
          </cell>
          <cell r="R154" t="str">
            <v/>
          </cell>
          <cell r="S154" t="str">
            <v/>
          </cell>
        </row>
        <row r="155">
          <cell r="A155" t="str">
            <v>S316_1</v>
          </cell>
          <cell r="B155" t="str">
            <v>KabineRe420</v>
          </cell>
          <cell r="C155" t="str">
            <v>Dienstbeleuchtung 1</v>
          </cell>
          <cell r="D155">
            <v>0</v>
          </cell>
          <cell r="E155">
            <v>19</v>
          </cell>
          <cell r="G155">
            <v>25</v>
          </cell>
          <cell r="I155">
            <v>73</v>
          </cell>
          <cell r="L155" t="str">
            <v>A1</v>
          </cell>
          <cell r="M155" t="str">
            <v>D</v>
          </cell>
          <cell r="N155" t="str">
            <v>I</v>
          </cell>
          <cell r="O155" t="str">
            <v>2,0,0,0,0,0,0</v>
          </cell>
          <cell r="P155">
            <v>2</v>
          </cell>
          <cell r="Q155" t="str">
            <v/>
          </cell>
          <cell r="R155" t="str">
            <v/>
          </cell>
          <cell r="S155" t="str">
            <v/>
          </cell>
        </row>
        <row r="156">
          <cell r="A156" t="str">
            <v>S316_2</v>
          </cell>
          <cell r="B156" t="str">
            <v>KabineRe420</v>
          </cell>
          <cell r="C156" t="str">
            <v>Dienstbeleuchtung 2</v>
          </cell>
          <cell r="D156">
            <v>0</v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</row>
        <row r="157">
          <cell r="A157" t="str">
            <v>S140a</v>
          </cell>
          <cell r="B157" t="str">
            <v>KabineRe420</v>
          </cell>
          <cell r="C157" t="str">
            <v>Wendeschalter 140a vorwärts</v>
          </cell>
          <cell r="D157">
            <v>0</v>
          </cell>
          <cell r="E157">
            <v>9</v>
          </cell>
          <cell r="G157">
            <v>5</v>
          </cell>
          <cell r="I157">
            <v>29</v>
          </cell>
          <cell r="L157" t="str">
            <v>E9</v>
          </cell>
          <cell r="M157" t="str">
            <v>D</v>
          </cell>
          <cell r="N157" t="str">
            <v>I</v>
          </cell>
          <cell r="O157" t="str">
            <v>0,0,0,0,512,0,0</v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</row>
        <row r="158">
          <cell r="A158" t="str">
            <v>S140b</v>
          </cell>
          <cell r="B158" t="str">
            <v>KabineRe420</v>
          </cell>
          <cell r="C158" t="str">
            <v>Wendeschalter 140b rückwärts</v>
          </cell>
          <cell r="D158">
            <v>0</v>
          </cell>
          <cell r="E158">
            <v>12</v>
          </cell>
          <cell r="G158">
            <v>6</v>
          </cell>
          <cell r="I158">
            <v>30</v>
          </cell>
          <cell r="L158" t="str">
            <v>B3</v>
          </cell>
          <cell r="M158" t="str">
            <v>D</v>
          </cell>
          <cell r="N158" t="str">
            <v>I</v>
          </cell>
          <cell r="O158" t="str">
            <v>0,8,0,0,0,0,0</v>
          </cell>
          <cell r="P158" t="str">
            <v/>
          </cell>
          <cell r="Q158">
            <v>8</v>
          </cell>
          <cell r="R158" t="str">
            <v/>
          </cell>
          <cell r="S158" t="str">
            <v/>
          </cell>
        </row>
        <row r="159">
          <cell r="A159" t="str">
            <v>S150a</v>
          </cell>
          <cell r="B159" t="str">
            <v>KabineRe420</v>
          </cell>
          <cell r="C159" t="str">
            <v>Fahrschalter 150a</v>
          </cell>
          <cell r="D159">
            <v>0</v>
          </cell>
          <cell r="E159">
            <v>13</v>
          </cell>
          <cell r="G159">
            <v>7</v>
          </cell>
          <cell r="I159">
            <v>20</v>
          </cell>
          <cell r="L159" t="str">
            <v>A9</v>
          </cell>
          <cell r="M159" t="str">
            <v>D</v>
          </cell>
          <cell r="N159" t="str">
            <v>I</v>
          </cell>
          <cell r="O159" t="str">
            <v>512,0,0,0,0,0,0</v>
          </cell>
          <cell r="P159">
            <v>512</v>
          </cell>
          <cell r="Q159" t="str">
            <v/>
          </cell>
          <cell r="R159" t="str">
            <v/>
          </cell>
          <cell r="S159" t="str">
            <v/>
          </cell>
        </row>
        <row r="160">
          <cell r="A160" t="str">
            <v>S150b</v>
          </cell>
          <cell r="B160" t="str">
            <v>KabineRe420</v>
          </cell>
          <cell r="C160" t="str">
            <v>Fahrschalter 150b</v>
          </cell>
          <cell r="D160">
            <v>0</v>
          </cell>
          <cell r="E160">
            <v>16</v>
          </cell>
          <cell r="G160">
            <v>8</v>
          </cell>
          <cell r="I160">
            <v>21</v>
          </cell>
          <cell r="L160" t="str">
            <v>B9</v>
          </cell>
          <cell r="M160" t="str">
            <v>D</v>
          </cell>
          <cell r="N160" t="str">
            <v>I</v>
          </cell>
          <cell r="O160" t="str">
            <v>0,512,0,0,0,0,0</v>
          </cell>
          <cell r="P160" t="str">
            <v/>
          </cell>
          <cell r="Q160">
            <v>512</v>
          </cell>
          <cell r="R160" t="str">
            <v/>
          </cell>
          <cell r="S160" t="str">
            <v/>
          </cell>
        </row>
        <row r="161">
          <cell r="A161" t="str">
            <v>S150d</v>
          </cell>
          <cell r="B161" t="str">
            <v>KabineRe420</v>
          </cell>
          <cell r="C161" t="str">
            <v>Fahrschalter 150d</v>
          </cell>
          <cell r="D161">
            <v>0</v>
          </cell>
          <cell r="E161">
            <v>17</v>
          </cell>
          <cell r="G161">
            <v>9</v>
          </cell>
          <cell r="I161">
            <v>22</v>
          </cell>
          <cell r="L161" t="str">
            <v>B10</v>
          </cell>
          <cell r="M161" t="str">
            <v>D</v>
          </cell>
          <cell r="N161" t="str">
            <v>I</v>
          </cell>
          <cell r="O161" t="str">
            <v>0,1024,0,0,0,0,0</v>
          </cell>
          <cell r="P161" t="str">
            <v/>
          </cell>
          <cell r="Q161">
            <v>1024</v>
          </cell>
          <cell r="R161" t="str">
            <v/>
          </cell>
          <cell r="S161" t="str">
            <v/>
          </cell>
        </row>
        <row r="162">
          <cell r="A162" t="str">
            <v>S150e</v>
          </cell>
          <cell r="B162" t="str">
            <v>KabineRe420</v>
          </cell>
          <cell r="C162" t="str">
            <v>Fahrschalter 150e</v>
          </cell>
          <cell r="D162">
            <v>0</v>
          </cell>
          <cell r="E162">
            <v>20</v>
          </cell>
          <cell r="G162">
            <v>10</v>
          </cell>
          <cell r="I162">
            <v>23</v>
          </cell>
          <cell r="L162" t="str">
            <v>F13</v>
          </cell>
          <cell r="M162" t="str">
            <v>D</v>
          </cell>
          <cell r="N162" t="str">
            <v>I</v>
          </cell>
          <cell r="O162" t="str">
            <v>0,0,0,0,0,8192,0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</row>
        <row r="163">
          <cell r="A163" t="str">
            <v>S150f</v>
          </cell>
          <cell r="B163" t="str">
            <v>KabineRe420</v>
          </cell>
          <cell r="C163" t="str">
            <v>Fahrschalter 150f</v>
          </cell>
          <cell r="D163">
            <v>0</v>
          </cell>
          <cell r="E163">
            <v>21</v>
          </cell>
          <cell r="G163">
            <v>11</v>
          </cell>
          <cell r="I163">
            <v>24</v>
          </cell>
          <cell r="L163" t="str">
            <v>F12</v>
          </cell>
          <cell r="M163" t="str">
            <v>D</v>
          </cell>
          <cell r="N163" t="str">
            <v>I</v>
          </cell>
          <cell r="O163" t="str">
            <v>0,0,0,0,0,4096,0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</row>
        <row r="164">
          <cell r="A164" t="str">
            <v>S150g</v>
          </cell>
          <cell r="B164" t="str">
            <v>KabineRe420</v>
          </cell>
          <cell r="C164" t="str">
            <v>Fahrschalter 150g</v>
          </cell>
          <cell r="D164">
            <v>0</v>
          </cell>
          <cell r="E164">
            <v>24</v>
          </cell>
          <cell r="G164">
            <v>12</v>
          </cell>
          <cell r="I164">
            <v>25</v>
          </cell>
          <cell r="L164" t="str">
            <v>B14</v>
          </cell>
          <cell r="M164" t="str">
            <v>D</v>
          </cell>
          <cell r="N164" t="str">
            <v>I</v>
          </cell>
          <cell r="O164" t="str">
            <v>0,16384,0,0,0,0,0</v>
          </cell>
          <cell r="P164" t="str">
            <v/>
          </cell>
          <cell r="Q164">
            <v>16384</v>
          </cell>
          <cell r="R164" t="str">
            <v/>
          </cell>
          <cell r="S164" t="str">
            <v/>
          </cell>
        </row>
        <row r="165">
          <cell r="A165" t="str">
            <v>S150l</v>
          </cell>
          <cell r="B165" t="str">
            <v>KabineRe420</v>
          </cell>
          <cell r="C165" t="str">
            <v>Fahrschalter 150l</v>
          </cell>
          <cell r="D165">
            <v>0</v>
          </cell>
          <cell r="E165">
            <v>25</v>
          </cell>
          <cell r="G165">
            <v>13</v>
          </cell>
          <cell r="I165">
            <v>26</v>
          </cell>
          <cell r="L165" t="str">
            <v>B15</v>
          </cell>
          <cell r="M165" t="str">
            <v>D</v>
          </cell>
          <cell r="N165" t="str">
            <v>I</v>
          </cell>
          <cell r="O165" t="str">
            <v>0,32768,0,0,0,0,0</v>
          </cell>
          <cell r="P165" t="str">
            <v/>
          </cell>
          <cell r="Q165">
            <v>32768</v>
          </cell>
          <cell r="R165" t="str">
            <v/>
          </cell>
          <cell r="S165" t="str">
            <v/>
          </cell>
        </row>
        <row r="166">
          <cell r="A166" t="str">
            <v>S189.1</v>
          </cell>
          <cell r="B166" t="str">
            <v>KabineRe420</v>
          </cell>
          <cell r="C166" t="str">
            <v>Pfeife Stufe 1</v>
          </cell>
          <cell r="D166">
            <v>0</v>
          </cell>
          <cell r="E166">
            <v>3</v>
          </cell>
          <cell r="G166">
            <v>18</v>
          </cell>
          <cell r="I166">
            <v>27</v>
          </cell>
          <cell r="L166" t="str">
            <v>G7</v>
          </cell>
          <cell r="M166" t="str">
            <v>D</v>
          </cell>
          <cell r="N166" t="str">
            <v>I</v>
          </cell>
          <cell r="O166" t="str">
            <v>0,0,0,0,0,0,128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</row>
        <row r="167">
          <cell r="A167" t="str">
            <v>S189.2</v>
          </cell>
          <cell r="B167" t="str">
            <v>KabineRe420</v>
          </cell>
          <cell r="C167" t="str">
            <v>Pfeife Stufe 2</v>
          </cell>
          <cell r="D167">
            <v>0</v>
          </cell>
          <cell r="E167">
            <v>7</v>
          </cell>
          <cell r="G167">
            <v>19</v>
          </cell>
          <cell r="I167">
            <v>28</v>
          </cell>
          <cell r="L167" t="str">
            <v>A0</v>
          </cell>
          <cell r="M167" t="str">
            <v>D</v>
          </cell>
          <cell r="N167" t="str">
            <v>I</v>
          </cell>
          <cell r="O167" t="str">
            <v>1,0,0,0,0,0,0</v>
          </cell>
          <cell r="P167">
            <v>1</v>
          </cell>
          <cell r="Q167" t="str">
            <v/>
          </cell>
          <cell r="R167" t="str">
            <v/>
          </cell>
          <cell r="S167" t="str">
            <v/>
          </cell>
        </row>
        <row r="168">
          <cell r="A168" t="str">
            <v>S242.01</v>
          </cell>
          <cell r="B168" t="str">
            <v>KabineRe420</v>
          </cell>
          <cell r="C168" t="str">
            <v>Rückstelltaste Zugsicherung</v>
          </cell>
          <cell r="D168">
            <v>0</v>
          </cell>
          <cell r="E168">
            <v>32</v>
          </cell>
          <cell r="G168">
            <v>16</v>
          </cell>
          <cell r="I168">
            <v>31</v>
          </cell>
          <cell r="L168" t="str">
            <v>A2</v>
          </cell>
          <cell r="M168" t="str">
            <v>D</v>
          </cell>
          <cell r="N168" t="str">
            <v>I</v>
          </cell>
          <cell r="O168" t="str">
            <v>4,0,0,0,0,0,0</v>
          </cell>
          <cell r="P168">
            <v>4</v>
          </cell>
          <cell r="Q168" t="str">
            <v/>
          </cell>
          <cell r="R168" t="str">
            <v/>
          </cell>
          <cell r="S168" t="str">
            <v/>
          </cell>
        </row>
        <row r="169">
          <cell r="A169" t="str">
            <v>S242.03</v>
          </cell>
          <cell r="B169" t="str">
            <v>KabineRe420</v>
          </cell>
          <cell r="C169" t="str">
            <v>Rückstelltaste ZUB befreien</v>
          </cell>
          <cell r="D169">
            <v>0</v>
          </cell>
          <cell r="E169">
            <v>2</v>
          </cell>
          <cell r="G169">
            <v>17</v>
          </cell>
          <cell r="I169">
            <v>57</v>
          </cell>
          <cell r="L169" t="str">
            <v>G6</v>
          </cell>
          <cell r="M169" t="str">
            <v>D</v>
          </cell>
          <cell r="N169" t="str">
            <v>I</v>
          </cell>
          <cell r="O169" t="str">
            <v>0,0,0,0,0,0,64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</row>
        <row r="170">
          <cell r="A170" t="str">
            <v>S242.02</v>
          </cell>
          <cell r="B170" t="str">
            <v>KabineRe420</v>
          </cell>
          <cell r="C170" t="str">
            <v>M-Taste</v>
          </cell>
          <cell r="D170">
            <v>0</v>
          </cell>
          <cell r="E170">
            <v>29</v>
          </cell>
          <cell r="G170">
            <v>18</v>
          </cell>
          <cell r="I170">
            <v>52</v>
          </cell>
          <cell r="L170" t="str">
            <v>F5</v>
          </cell>
          <cell r="M170" t="str">
            <v>D</v>
          </cell>
          <cell r="N170" t="str">
            <v>I</v>
          </cell>
          <cell r="O170" t="str">
            <v>0,0,0,0,0,32,0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</row>
        <row r="171">
          <cell r="A171" t="str">
            <v>S174</v>
          </cell>
          <cell r="B171" t="str">
            <v>KabineRe420</v>
          </cell>
          <cell r="C171" t="str">
            <v>Taste Ventilator AUS</v>
          </cell>
          <cell r="D171">
            <v>0</v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</row>
        <row r="172">
          <cell r="A172" t="str">
            <v>S276_1</v>
          </cell>
          <cell r="B172" t="str">
            <v>KabineRe420</v>
          </cell>
          <cell r="C172" t="str">
            <v>Umschalter Bremse</v>
          </cell>
          <cell r="D172">
            <v>0</v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</row>
        <row r="173">
          <cell r="A173" t="str">
            <v>S276_2</v>
          </cell>
          <cell r="B173" t="str">
            <v>KabineRe420</v>
          </cell>
          <cell r="C173" t="str">
            <v>Umschalter Bremse</v>
          </cell>
          <cell r="D173">
            <v>0</v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</row>
        <row r="174">
          <cell r="A174" t="str">
            <v>S276_3</v>
          </cell>
          <cell r="B174" t="str">
            <v>KabineRe420</v>
          </cell>
          <cell r="C174" t="str">
            <v>Umschalter Bremse</v>
          </cell>
          <cell r="D174">
            <v>0</v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</row>
        <row r="175">
          <cell r="A175" t="str">
            <v>S241</v>
          </cell>
          <cell r="B175" t="str">
            <v>KabineRe420</v>
          </cell>
          <cell r="C175" t="str">
            <v>Kontakt B/V-Hahn</v>
          </cell>
          <cell r="D175">
            <v>0</v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</row>
        <row r="176">
          <cell r="A176" t="str">
            <v>S281</v>
          </cell>
          <cell r="B176" t="str">
            <v>KabineRe420</v>
          </cell>
          <cell r="C176" t="str">
            <v>Schleuderschutztaste</v>
          </cell>
          <cell r="D176">
            <v>0</v>
          </cell>
          <cell r="E176">
            <v>28</v>
          </cell>
          <cell r="G176">
            <v>14</v>
          </cell>
          <cell r="I176">
            <v>44</v>
          </cell>
          <cell r="L176" t="str">
            <v>F4</v>
          </cell>
          <cell r="M176" t="str">
            <v>D</v>
          </cell>
          <cell r="N176" t="str">
            <v>I</v>
          </cell>
          <cell r="O176" t="str">
            <v>0,0,0,0,0,16,0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</row>
        <row r="177">
          <cell r="A177" t="str">
            <v>S182.3</v>
          </cell>
          <cell r="B177" t="str">
            <v>KabineRe420</v>
          </cell>
          <cell r="C177" t="str">
            <v>Türfreigabe links</v>
          </cell>
          <cell r="D177">
            <v>0</v>
          </cell>
          <cell r="E177">
            <v>10</v>
          </cell>
          <cell r="G177">
            <v>20</v>
          </cell>
          <cell r="I177">
            <v>58</v>
          </cell>
          <cell r="K177" t="str">
            <v>DEFEKT?</v>
          </cell>
          <cell r="L177" t="str">
            <v>B5</v>
          </cell>
          <cell r="M177" t="str">
            <v>D</v>
          </cell>
          <cell r="N177" t="str">
            <v>I</v>
          </cell>
          <cell r="O177" t="str">
            <v>0,32,0,0,0,0,0</v>
          </cell>
          <cell r="P177" t="str">
            <v/>
          </cell>
          <cell r="Q177">
            <v>32</v>
          </cell>
          <cell r="R177" t="str">
            <v/>
          </cell>
          <cell r="S177" t="str">
            <v/>
          </cell>
        </row>
        <row r="178">
          <cell r="A178" t="str">
            <v>S182.4</v>
          </cell>
          <cell r="B178" t="str">
            <v>KabineRe420</v>
          </cell>
          <cell r="C178" t="str">
            <v>Türfreigabe rechts</v>
          </cell>
          <cell r="D178">
            <v>0</v>
          </cell>
          <cell r="E178">
            <v>14</v>
          </cell>
          <cell r="G178">
            <v>22</v>
          </cell>
          <cell r="I178">
            <v>60</v>
          </cell>
          <cell r="L178" t="str">
            <v>A10</v>
          </cell>
          <cell r="M178" t="str">
            <v>D</v>
          </cell>
          <cell r="N178" t="str">
            <v>I</v>
          </cell>
          <cell r="O178" t="str">
            <v>1024,0,0,0,0,0,0</v>
          </cell>
          <cell r="P178">
            <v>1024</v>
          </cell>
          <cell r="Q178" t="str">
            <v/>
          </cell>
          <cell r="R178" t="str">
            <v/>
          </cell>
          <cell r="S178" t="str">
            <v/>
          </cell>
        </row>
        <row r="179">
          <cell r="A179" t="str">
            <v>S182</v>
          </cell>
          <cell r="B179" t="str">
            <v>KabineRe420</v>
          </cell>
          <cell r="C179" t="str">
            <v>Türverriegelung</v>
          </cell>
          <cell r="D179">
            <v>0</v>
          </cell>
          <cell r="E179">
            <v>11</v>
          </cell>
          <cell r="G179">
            <v>21</v>
          </cell>
          <cell r="I179">
            <v>59</v>
          </cell>
          <cell r="L179" t="str">
            <v>B4</v>
          </cell>
          <cell r="M179" t="str">
            <v>D</v>
          </cell>
          <cell r="N179" t="str">
            <v>I</v>
          </cell>
          <cell r="O179" t="str">
            <v>0,16,0,0,0,0,0</v>
          </cell>
          <cell r="P179" t="str">
            <v/>
          </cell>
          <cell r="Q179">
            <v>16</v>
          </cell>
          <cell r="R179" t="str">
            <v/>
          </cell>
          <cell r="S179" t="str">
            <v/>
          </cell>
        </row>
        <row r="180">
          <cell r="A180" t="str">
            <v>S324.1</v>
          </cell>
          <cell r="B180" t="str">
            <v>KabineRe420</v>
          </cell>
          <cell r="C180" t="str">
            <v>Instrumentenbeleuchtung</v>
          </cell>
          <cell r="D180">
            <v>0</v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</row>
        <row r="181">
          <cell r="A181" t="str">
            <v>S324.2</v>
          </cell>
          <cell r="B181" t="str">
            <v>KabineRe420</v>
          </cell>
          <cell r="C181" t="str">
            <v>Fahrplanbeleuchtung</v>
          </cell>
          <cell r="D181">
            <v>0</v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</row>
        <row r="182">
          <cell r="A182" t="str">
            <v>S317</v>
          </cell>
          <cell r="B182" t="str">
            <v>KabineRe420</v>
          </cell>
          <cell r="C182" t="str">
            <v>Aufblendung</v>
          </cell>
          <cell r="D182">
            <v>0</v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</row>
        <row r="183">
          <cell r="A183" t="str">
            <v>S316.1</v>
          </cell>
          <cell r="B183" t="str">
            <v>KabineRe420</v>
          </cell>
          <cell r="C183" t="str">
            <v>Stirnlampe links weiss</v>
          </cell>
          <cell r="D183">
            <v>0</v>
          </cell>
          <cell r="E183">
            <v>27</v>
          </cell>
          <cell r="G183">
            <v>29</v>
          </cell>
          <cell r="I183">
            <v>84</v>
          </cell>
          <cell r="L183" t="str">
            <v>D15</v>
          </cell>
          <cell r="M183" t="str">
            <v>D</v>
          </cell>
          <cell r="N183" t="str">
            <v>I</v>
          </cell>
          <cell r="O183" t="str">
            <v>0,0,0,32768,0,0,0</v>
          </cell>
          <cell r="P183" t="str">
            <v/>
          </cell>
          <cell r="Q183" t="str">
            <v/>
          </cell>
          <cell r="R183" t="str">
            <v/>
          </cell>
          <cell r="S183">
            <v>32768</v>
          </cell>
        </row>
        <row r="184">
          <cell r="A184" t="str">
            <v>S316.4</v>
          </cell>
          <cell r="B184" t="str">
            <v>KabineRe420</v>
          </cell>
          <cell r="C184" t="str">
            <v>Stirnlampe links rot</v>
          </cell>
          <cell r="D184">
            <v>0</v>
          </cell>
          <cell r="E184">
            <v>22</v>
          </cell>
          <cell r="G184">
            <v>26</v>
          </cell>
          <cell r="I184">
            <v>81</v>
          </cell>
          <cell r="L184" t="str">
            <v>B12</v>
          </cell>
          <cell r="M184" t="str">
            <v>D</v>
          </cell>
          <cell r="N184" t="str">
            <v>I</v>
          </cell>
          <cell r="O184" t="str">
            <v>0,4096,0,0,0,0,0</v>
          </cell>
          <cell r="P184" t="str">
            <v/>
          </cell>
          <cell r="Q184">
            <v>4096</v>
          </cell>
          <cell r="R184" t="str">
            <v/>
          </cell>
          <cell r="S184" t="str">
            <v/>
          </cell>
        </row>
        <row r="185">
          <cell r="A185" t="str">
            <v>S316.2</v>
          </cell>
          <cell r="B185" t="str">
            <v>KabineRe420</v>
          </cell>
          <cell r="C185" t="str">
            <v>Strinlampe oben weiss</v>
          </cell>
          <cell r="D185">
            <v>0</v>
          </cell>
          <cell r="E185">
            <v>30</v>
          </cell>
          <cell r="G185">
            <v>30</v>
          </cell>
          <cell r="I185">
            <v>85</v>
          </cell>
          <cell r="L185" t="str">
            <v>F2</v>
          </cell>
          <cell r="M185" t="str">
            <v>D</v>
          </cell>
          <cell r="N185" t="str">
            <v>I</v>
          </cell>
          <cell r="O185" t="str">
            <v>0,0,0,0,0,4,0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</row>
        <row r="186">
          <cell r="A186" t="str">
            <v>S316.5</v>
          </cell>
          <cell r="B186" t="str">
            <v>KabineRe420</v>
          </cell>
          <cell r="C186" t="str">
            <v>Strinlampe oben rot</v>
          </cell>
          <cell r="D186">
            <v>0</v>
          </cell>
          <cell r="E186">
            <v>23</v>
          </cell>
          <cell r="G186">
            <v>27</v>
          </cell>
          <cell r="I186">
            <v>82</v>
          </cell>
          <cell r="L186" t="str">
            <v>B13</v>
          </cell>
          <cell r="M186" t="str">
            <v>D</v>
          </cell>
          <cell r="N186" t="str">
            <v>I</v>
          </cell>
          <cell r="O186" t="str">
            <v>0,8192,0,0,0,0,0</v>
          </cell>
          <cell r="P186" t="str">
            <v/>
          </cell>
          <cell r="Q186">
            <v>8192</v>
          </cell>
          <cell r="R186" t="str">
            <v/>
          </cell>
          <cell r="S186" t="str">
            <v/>
          </cell>
        </row>
        <row r="187">
          <cell r="A187" t="str">
            <v>S316.3</v>
          </cell>
          <cell r="B187" t="str">
            <v>KabineRe420</v>
          </cell>
          <cell r="C187" t="str">
            <v>Stirnlampe rechts weiss</v>
          </cell>
          <cell r="D187">
            <v>0</v>
          </cell>
          <cell r="E187">
            <v>31</v>
          </cell>
          <cell r="G187">
            <v>31</v>
          </cell>
          <cell r="I187">
            <v>86</v>
          </cell>
          <cell r="L187" t="str">
            <v>F8</v>
          </cell>
          <cell r="M187" t="str">
            <v>D</v>
          </cell>
          <cell r="N187" t="str">
            <v>I</v>
          </cell>
          <cell r="O187" t="str">
            <v>0,0,0,0,0,256,0</v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</row>
        <row r="188">
          <cell r="A188" t="str">
            <v>S316.6</v>
          </cell>
          <cell r="B188" t="str">
            <v>KabineRe420</v>
          </cell>
          <cell r="C188" t="str">
            <v>Stirnlampe rechts rot</v>
          </cell>
          <cell r="D188">
            <v>0</v>
          </cell>
          <cell r="E188">
            <v>26</v>
          </cell>
          <cell r="G188">
            <v>28</v>
          </cell>
          <cell r="I188">
            <v>83</v>
          </cell>
          <cell r="L188" t="str">
            <v>D14</v>
          </cell>
          <cell r="M188" t="str">
            <v>D</v>
          </cell>
          <cell r="N188" t="str">
            <v>I</v>
          </cell>
          <cell r="O188" t="str">
            <v>0,0,0,16384,0,0,0</v>
          </cell>
          <cell r="P188" t="str">
            <v/>
          </cell>
          <cell r="Q188" t="str">
            <v/>
          </cell>
          <cell r="R188" t="str">
            <v/>
          </cell>
          <cell r="S188">
            <v>16384</v>
          </cell>
        </row>
        <row r="189">
          <cell r="A189" t="str">
            <v>S324</v>
          </cell>
          <cell r="B189" t="str">
            <v>KabineRe420</v>
          </cell>
          <cell r="C189" t="str">
            <v>Führerstandsbeleuchtung</v>
          </cell>
          <cell r="D189">
            <v>0</v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</row>
        <row r="190">
          <cell r="A190" t="str">
            <v>S333</v>
          </cell>
          <cell r="B190" t="str">
            <v>KabineRe420</v>
          </cell>
          <cell r="C190" t="str">
            <v>Instrumentenbeleuchtung</v>
          </cell>
          <cell r="D190">
            <v>0</v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</row>
        <row r="191">
          <cell r="A191" t="str">
            <v>S235</v>
          </cell>
          <cell r="B191" t="str">
            <v>KabineRe420</v>
          </cell>
          <cell r="C191" t="str">
            <v>Totmannpedal</v>
          </cell>
          <cell r="D191">
            <v>0</v>
          </cell>
          <cell r="E191">
            <v>8</v>
          </cell>
          <cell r="G191">
            <v>4</v>
          </cell>
          <cell r="I191">
            <v>66</v>
          </cell>
          <cell r="L191" t="str">
            <v>E8</v>
          </cell>
          <cell r="M191" t="str">
            <v>D</v>
          </cell>
          <cell r="N191" t="str">
            <v>I</v>
          </cell>
          <cell r="O191" t="str">
            <v>0,0,0,0,256,0,0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</row>
        <row r="192">
          <cell r="A192" t="str">
            <v>W238_t</v>
          </cell>
          <cell r="B192" t="str">
            <v>KabineRe420</v>
          </cell>
          <cell r="C192" t="str">
            <v>Tiefton (Schnellgang, Signum, Totmann)</v>
          </cell>
          <cell r="D192">
            <v>0</v>
          </cell>
          <cell r="F192">
            <v>18</v>
          </cell>
          <cell r="H192">
            <v>12</v>
          </cell>
          <cell r="J192">
            <v>72</v>
          </cell>
          <cell r="L192" t="str">
            <v>D6</v>
          </cell>
          <cell r="M192" t="str">
            <v>D</v>
          </cell>
          <cell r="N192" t="str">
            <v>O</v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</row>
        <row r="193">
          <cell r="A193" t="str">
            <v>W238_h</v>
          </cell>
          <cell r="B193" t="str">
            <v>KabineRe420</v>
          </cell>
          <cell r="C193" t="str">
            <v>Hochton (Langsamgang)</v>
          </cell>
          <cell r="D193">
            <v>0</v>
          </cell>
          <cell r="F193">
            <v>16</v>
          </cell>
          <cell r="H193">
            <v>13</v>
          </cell>
          <cell r="J193">
            <v>71</v>
          </cell>
          <cell r="L193" t="str">
            <v>D4</v>
          </cell>
          <cell r="M193" t="str">
            <v>D</v>
          </cell>
          <cell r="N193" t="str">
            <v>O</v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</row>
        <row r="194">
          <cell r="A194" t="str">
            <v>L317</v>
          </cell>
          <cell r="B194" t="str">
            <v>KabineRe420</v>
          </cell>
          <cell r="C194" t="str">
            <v>Lampe Aufblendung</v>
          </cell>
          <cell r="D194">
            <v>0</v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</row>
        <row r="195">
          <cell r="A195" t="str">
            <v>L242b</v>
          </cell>
          <cell r="B195" t="str">
            <v>KabineRe420</v>
          </cell>
          <cell r="C195" t="str">
            <v>Signumschalter gelb</v>
          </cell>
          <cell r="D195">
            <v>0</v>
          </cell>
          <cell r="F195">
            <v>32</v>
          </cell>
          <cell r="H195">
            <v>5</v>
          </cell>
          <cell r="J195">
            <v>33</v>
          </cell>
          <cell r="L195" t="str">
            <v>E3</v>
          </cell>
          <cell r="M195" t="str">
            <v>D</v>
          </cell>
          <cell r="N195" t="str">
            <v>O</v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</row>
        <row r="196">
          <cell r="A196" t="str">
            <v>L242a</v>
          </cell>
          <cell r="B196" t="str">
            <v>KabineRe420</v>
          </cell>
          <cell r="C196" t="str">
            <v>Signumschalter rot</v>
          </cell>
          <cell r="D196">
            <v>0</v>
          </cell>
          <cell r="F196">
            <v>34</v>
          </cell>
          <cell r="H196">
            <v>4</v>
          </cell>
          <cell r="J196">
            <v>32</v>
          </cell>
          <cell r="L196" t="str">
            <v>G15</v>
          </cell>
          <cell r="M196" t="str">
            <v>D</v>
          </cell>
          <cell r="N196" t="str">
            <v>O</v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</row>
        <row r="197">
          <cell r="A197" t="str">
            <v>D94VI.1</v>
          </cell>
          <cell r="B197" t="str">
            <v>KabineRe420</v>
          </cell>
          <cell r="C197" t="str">
            <v>Vist-LZB.1</v>
          </cell>
          <cell r="D197">
            <v>0</v>
          </cell>
          <cell r="F197">
            <v>39</v>
          </cell>
          <cell r="H197">
            <v>17</v>
          </cell>
          <cell r="J197" t="str">
            <v>U</v>
          </cell>
          <cell r="L197" t="str">
            <v>C2</v>
          </cell>
          <cell r="M197" t="str">
            <v>D</v>
          </cell>
          <cell r="N197" t="str">
            <v>O</v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</row>
        <row r="198">
          <cell r="A198" t="str">
            <v>D94VI.2</v>
          </cell>
          <cell r="B198" t="str">
            <v>KabineRe420</v>
          </cell>
          <cell r="C198" t="str">
            <v>Vist-LZB.2</v>
          </cell>
          <cell r="D198">
            <v>0</v>
          </cell>
          <cell r="F198">
            <v>37</v>
          </cell>
          <cell r="H198">
            <v>18</v>
          </cell>
          <cell r="J198" t="str">
            <v>V</v>
          </cell>
          <cell r="L198" t="str">
            <v>E7</v>
          </cell>
          <cell r="M198" t="str">
            <v>D</v>
          </cell>
          <cell r="N198" t="str">
            <v>O</v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</row>
        <row r="199">
          <cell r="A199" t="str">
            <v>D94VI.3</v>
          </cell>
          <cell r="B199" t="str">
            <v>KabineRe420</v>
          </cell>
          <cell r="C199" t="str">
            <v>Vist-LZB.3</v>
          </cell>
          <cell r="D199">
            <v>0</v>
          </cell>
          <cell r="F199">
            <v>35</v>
          </cell>
          <cell r="H199">
            <v>19</v>
          </cell>
          <cell r="J199" t="str">
            <v>W</v>
          </cell>
          <cell r="L199" t="str">
            <v>E5</v>
          </cell>
          <cell r="M199" t="str">
            <v>D</v>
          </cell>
          <cell r="N199" t="str">
            <v>O</v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</row>
        <row r="200">
          <cell r="A200" t="str">
            <v>D94VI.4</v>
          </cell>
          <cell r="B200" t="str">
            <v>KabineRe420</v>
          </cell>
          <cell r="C200" t="str">
            <v>Vist-LZB.4</v>
          </cell>
          <cell r="D200">
            <v>0</v>
          </cell>
          <cell r="F200">
            <v>33</v>
          </cell>
          <cell r="H200">
            <v>20</v>
          </cell>
          <cell r="J200" t="str">
            <v>X</v>
          </cell>
          <cell r="L200" t="str">
            <v>E4</v>
          </cell>
          <cell r="M200" t="str">
            <v>D</v>
          </cell>
          <cell r="N200" t="str">
            <v>O</v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</row>
        <row r="201">
          <cell r="A201" t="str">
            <v>D94VI.5</v>
          </cell>
          <cell r="B201" t="str">
            <v>KabineRe420</v>
          </cell>
          <cell r="C201" t="str">
            <v>Vist-LZB.5</v>
          </cell>
          <cell r="D201">
            <v>0</v>
          </cell>
          <cell r="F201">
            <v>31</v>
          </cell>
          <cell r="H201">
            <v>21</v>
          </cell>
          <cell r="J201" t="str">
            <v>Y</v>
          </cell>
          <cell r="L201" t="str">
            <v>E2</v>
          </cell>
          <cell r="M201" t="str">
            <v>D</v>
          </cell>
          <cell r="N201" t="str">
            <v>O</v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</row>
        <row r="202">
          <cell r="A202" t="str">
            <v>D94VI.6</v>
          </cell>
          <cell r="B202" t="str">
            <v>KabineRe420</v>
          </cell>
          <cell r="C202" t="str">
            <v>Vist-LZB.6</v>
          </cell>
          <cell r="D202">
            <v>0</v>
          </cell>
          <cell r="F202">
            <v>29</v>
          </cell>
          <cell r="H202">
            <v>22</v>
          </cell>
          <cell r="J202" t="str">
            <v>Z</v>
          </cell>
          <cell r="L202" t="str">
            <v>G12</v>
          </cell>
          <cell r="M202" t="str">
            <v>D</v>
          </cell>
          <cell r="N202" t="str">
            <v>O</v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</row>
        <row r="203">
          <cell r="A203" t="str">
            <v>D94VI.7</v>
          </cell>
          <cell r="B203" t="str">
            <v>KabineRe420</v>
          </cell>
          <cell r="C203" t="str">
            <v>Vist-LZB.7</v>
          </cell>
          <cell r="D203">
            <v>0</v>
          </cell>
          <cell r="F203">
            <v>27</v>
          </cell>
          <cell r="H203">
            <v>23</v>
          </cell>
          <cell r="J203" t="str">
            <v>a</v>
          </cell>
          <cell r="L203" t="str">
            <v>E1 (blinking LED)</v>
          </cell>
          <cell r="M203" t="str">
            <v>D</v>
          </cell>
          <cell r="N203" t="str">
            <v>O</v>
          </cell>
          <cell r="O203" t="str">
            <v/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</row>
        <row r="204">
          <cell r="A204" t="str">
            <v>D94VI.8</v>
          </cell>
          <cell r="B204" t="str">
            <v>KabineRe420</v>
          </cell>
          <cell r="C204" t="str">
            <v>Vist-LZB.8</v>
          </cell>
          <cell r="D204">
            <v>0</v>
          </cell>
          <cell r="F204">
            <v>25</v>
          </cell>
          <cell r="H204">
            <v>24</v>
          </cell>
          <cell r="J204" t="str">
            <v>b</v>
          </cell>
          <cell r="L204" t="str">
            <v>A7</v>
          </cell>
          <cell r="M204" t="str">
            <v>D</v>
          </cell>
          <cell r="N204" t="str">
            <v>O</v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</row>
        <row r="205">
          <cell r="B205" t="str">
            <v>KabineRe420</v>
          </cell>
          <cell r="C205" t="str">
            <v>Vsoll-LZB.1</v>
          </cell>
          <cell r="D205">
            <v>0</v>
          </cell>
          <cell r="F205">
            <v>23</v>
          </cell>
          <cell r="H205">
            <v>25</v>
          </cell>
          <cell r="J205" t="str">
            <v>AH</v>
          </cell>
          <cell r="L205" t="str">
            <v>G0</v>
          </cell>
          <cell r="M205" t="str">
            <v>D</v>
          </cell>
          <cell r="N205" t="str">
            <v>O</v>
          </cell>
          <cell r="O205" t="str">
            <v/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</row>
        <row r="206">
          <cell r="B206" t="str">
            <v>KabineRe420</v>
          </cell>
          <cell r="C206" t="str">
            <v>Vsoll-LZB.2</v>
          </cell>
          <cell r="D206">
            <v>0</v>
          </cell>
          <cell r="F206">
            <v>21</v>
          </cell>
          <cell r="H206">
            <v>26</v>
          </cell>
          <cell r="J206" t="str">
            <v>AG</v>
          </cell>
          <cell r="L206" t="str">
            <v>F1</v>
          </cell>
          <cell r="M206" t="str">
            <v>D</v>
          </cell>
          <cell r="N206" t="str">
            <v>O</v>
          </cell>
          <cell r="O206" t="str">
            <v/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</row>
        <row r="207">
          <cell r="B207" t="str">
            <v>KabineRe420</v>
          </cell>
          <cell r="C207" t="str">
            <v>Vsoll-LZB.3</v>
          </cell>
          <cell r="D207">
            <v>0</v>
          </cell>
          <cell r="F207">
            <v>19</v>
          </cell>
          <cell r="H207">
            <v>27</v>
          </cell>
          <cell r="J207" t="str">
            <v>AF</v>
          </cell>
          <cell r="L207" t="str">
            <v>D7</v>
          </cell>
          <cell r="M207" t="str">
            <v>D</v>
          </cell>
          <cell r="N207" t="str">
            <v>O</v>
          </cell>
          <cell r="O207" t="str">
            <v/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</row>
        <row r="208">
          <cell r="B208" t="str">
            <v>KabineRe420</v>
          </cell>
          <cell r="C208" t="str">
            <v>Vsoll-LZB.4</v>
          </cell>
          <cell r="D208">
            <v>0</v>
          </cell>
          <cell r="F208">
            <v>17</v>
          </cell>
          <cell r="H208">
            <v>28</v>
          </cell>
          <cell r="J208" t="str">
            <v>AE</v>
          </cell>
          <cell r="L208" t="str">
            <v>D5</v>
          </cell>
          <cell r="M208" t="str">
            <v>D</v>
          </cell>
          <cell r="N208" t="str">
            <v>O</v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</row>
        <row r="209">
          <cell r="B209" t="str">
            <v>KabineRe420</v>
          </cell>
          <cell r="C209" t="str">
            <v>Vsoll-LZB.5</v>
          </cell>
          <cell r="D209">
            <v>0</v>
          </cell>
          <cell r="F209">
            <v>15</v>
          </cell>
          <cell r="H209">
            <v>29</v>
          </cell>
          <cell r="J209" t="str">
            <v>AD</v>
          </cell>
          <cell r="L209" t="str">
            <v>D13</v>
          </cell>
          <cell r="M209" t="str">
            <v>D</v>
          </cell>
          <cell r="N209" t="str">
            <v>O</v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</row>
        <row r="210">
          <cell r="B210" t="str">
            <v>KabineRe420</v>
          </cell>
          <cell r="C210" t="str">
            <v>Vsoll-LZB.6</v>
          </cell>
          <cell r="D210">
            <v>0</v>
          </cell>
          <cell r="F210">
            <v>9</v>
          </cell>
          <cell r="H210">
            <v>32</v>
          </cell>
          <cell r="J210" t="str">
            <v>AC</v>
          </cell>
          <cell r="L210" t="str">
            <v>C13</v>
          </cell>
          <cell r="M210" t="str">
            <v>D</v>
          </cell>
          <cell r="N210" t="str">
            <v>O</v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</row>
        <row r="211">
          <cell r="B211" t="str">
            <v>KabineRe420</v>
          </cell>
          <cell r="C211" t="str">
            <v>Vsoll-LZB.7</v>
          </cell>
          <cell r="D211">
            <v>0</v>
          </cell>
          <cell r="F211">
            <v>6</v>
          </cell>
          <cell r="H211">
            <v>34</v>
          </cell>
          <cell r="J211" t="str">
            <v>AB</v>
          </cell>
          <cell r="L211" t="str">
            <v>D10</v>
          </cell>
          <cell r="M211" t="str">
            <v>D</v>
          </cell>
          <cell r="N211" t="str">
            <v>O</v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</row>
        <row r="212">
          <cell r="B212" t="str">
            <v>KabineRe420</v>
          </cell>
          <cell r="C212" t="str">
            <v>Vsoll-LZB.8</v>
          </cell>
          <cell r="D212">
            <v>0</v>
          </cell>
          <cell r="F212">
            <v>4</v>
          </cell>
          <cell r="H212">
            <v>35</v>
          </cell>
          <cell r="J212" t="str">
            <v>AA</v>
          </cell>
          <cell r="L212" t="str">
            <v>D8</v>
          </cell>
          <cell r="M212" t="str">
            <v>D</v>
          </cell>
          <cell r="N212" t="str">
            <v>O</v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</row>
        <row r="213">
          <cell r="A213" t="str">
            <v>D94m</v>
          </cell>
          <cell r="B213" t="str">
            <v>KabineRe420</v>
          </cell>
          <cell r="C213" t="str">
            <v>m-Anzeige (LZB, Band)</v>
          </cell>
          <cell r="D213">
            <v>0</v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</row>
        <row r="214">
          <cell r="A214" t="str">
            <v>D94u.1</v>
          </cell>
          <cell r="B214" t="str">
            <v>KabineRe420</v>
          </cell>
          <cell r="C214" t="str">
            <v>Uhr (hh)</v>
          </cell>
          <cell r="D214">
            <v>0</v>
          </cell>
          <cell r="J214" t="str">
            <v>R</v>
          </cell>
          <cell r="M214" t="str">
            <v>D</v>
          </cell>
          <cell r="N214" t="str">
            <v>O</v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</row>
        <row r="215">
          <cell r="A215" t="str">
            <v>D94u.2</v>
          </cell>
          <cell r="B215" t="str">
            <v>KabineRe420</v>
          </cell>
          <cell r="C215" t="str">
            <v>Uhr (mm)</v>
          </cell>
          <cell r="D215">
            <v>0</v>
          </cell>
          <cell r="J215" t="str">
            <v>S</v>
          </cell>
          <cell r="M215" t="str">
            <v>D</v>
          </cell>
          <cell r="N215" t="str">
            <v>O</v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</row>
        <row r="216">
          <cell r="A216" t="str">
            <v>D94U.3</v>
          </cell>
          <cell r="B216" t="str">
            <v>KabineRe420</v>
          </cell>
          <cell r="C216" t="str">
            <v>Uhr</v>
          </cell>
          <cell r="D216">
            <v>0</v>
          </cell>
          <cell r="J216" t="str">
            <v>T</v>
          </cell>
          <cell r="M216" t="str">
            <v>D</v>
          </cell>
          <cell r="N216" t="str">
            <v>O</v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</row>
        <row r="217">
          <cell r="A217" t="str">
            <v>D94LZB_Z5</v>
          </cell>
          <cell r="B217" t="str">
            <v>KabineRe420</v>
          </cell>
          <cell r="C217" t="str">
            <v>Digitalanzeige LZB 5 Stellen</v>
          </cell>
          <cell r="D217">
            <v>0</v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</row>
        <row r="218">
          <cell r="A218" t="str">
            <v>D94LZB_Z3</v>
          </cell>
          <cell r="B218" t="str">
            <v>KabineRe420</v>
          </cell>
          <cell r="C218" t="str">
            <v>Digitalanzeige LZB 3 Stellen</v>
          </cell>
          <cell r="D218">
            <v>0</v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</row>
        <row r="219">
          <cell r="A219" t="str">
            <v>L94_LZB_r</v>
          </cell>
          <cell r="B219" t="str">
            <v>KabineRe420</v>
          </cell>
          <cell r="C219" t="str">
            <v>LZB Lampe rot</v>
          </cell>
          <cell r="D219">
            <v>0</v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</row>
        <row r="220">
          <cell r="A220" t="str">
            <v>L94_LZB_gr</v>
          </cell>
          <cell r="B220" t="str">
            <v>KabineRe420</v>
          </cell>
          <cell r="C220" t="str">
            <v>LZB Lampe grün</v>
          </cell>
          <cell r="D220">
            <v>0</v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</row>
        <row r="221">
          <cell r="A221" t="str">
            <v>L94_LZB_gb</v>
          </cell>
          <cell r="B221" t="str">
            <v>KabineRe420</v>
          </cell>
          <cell r="C221" t="str">
            <v>LZB Lampe gelb</v>
          </cell>
          <cell r="D221">
            <v>0</v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</row>
        <row r="222">
          <cell r="A222" t="str">
            <v>L94_LZB_w</v>
          </cell>
          <cell r="B222" t="str">
            <v>KabineRe420</v>
          </cell>
          <cell r="C222" t="str">
            <v>LZB Lampe weiss</v>
          </cell>
          <cell r="D222">
            <v>0</v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</row>
        <row r="223">
          <cell r="A223" t="str">
            <v>A74</v>
          </cell>
          <cell r="B223" t="str">
            <v>KabineRe420</v>
          </cell>
          <cell r="C223" t="str">
            <v>kV-Anzeige</v>
          </cell>
          <cell r="D223">
            <v>0</v>
          </cell>
          <cell r="F223">
            <v>8</v>
          </cell>
          <cell r="H223" t="str">
            <v>PWM1</v>
          </cell>
          <cell r="J223" t="str">
            <v>?</v>
          </cell>
          <cell r="L223" t="str">
            <v>D0</v>
          </cell>
          <cell r="M223" t="str">
            <v>A</v>
          </cell>
          <cell r="N223" t="str">
            <v>O</v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</row>
        <row r="224">
          <cell r="A224" t="str">
            <v>A79</v>
          </cell>
          <cell r="B224" t="str">
            <v>KabineRe420</v>
          </cell>
          <cell r="C224" t="str">
            <v>A-Anzeige Motorenstrom</v>
          </cell>
          <cell r="D224">
            <v>0</v>
          </cell>
          <cell r="F224">
            <v>11</v>
          </cell>
          <cell r="H224" t="str">
            <v>PWM2</v>
          </cell>
          <cell r="J224" t="str">
            <v>?</v>
          </cell>
          <cell r="L224" t="str">
            <v>D1</v>
          </cell>
          <cell r="M224" t="str">
            <v>A</v>
          </cell>
          <cell r="N224" t="str">
            <v>O</v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</row>
        <row r="225">
          <cell r="A225" t="str">
            <v>A79.1</v>
          </cell>
          <cell r="B225" t="str">
            <v>KabineRe420</v>
          </cell>
          <cell r="C225" t="str">
            <v>A-Anzeige Differenzstrom</v>
          </cell>
          <cell r="D225">
            <v>0</v>
          </cell>
          <cell r="F225">
            <v>13</v>
          </cell>
          <cell r="H225" t="str">
            <v>PWM3</v>
          </cell>
          <cell r="J225" t="str">
            <v>?</v>
          </cell>
          <cell r="L225" t="str">
            <v>D3</v>
          </cell>
          <cell r="M225" t="str">
            <v>A</v>
          </cell>
          <cell r="N225" t="str">
            <v>O</v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</row>
        <row r="226">
          <cell r="A226" t="str">
            <v>P13c_HB</v>
          </cell>
          <cell r="B226" t="str">
            <v>KabineRe420</v>
          </cell>
          <cell r="C226" t="str">
            <v>Druckanzeige Hauptluftbehälter</v>
          </cell>
          <cell r="D226">
            <v>0</v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</row>
        <row r="227">
          <cell r="A227" t="str">
            <v>P13c_HL</v>
          </cell>
          <cell r="B227" t="str">
            <v>KabineRe420</v>
          </cell>
          <cell r="C227" t="str">
            <v>Druckanzeige Hauptleitung</v>
          </cell>
          <cell r="D227">
            <v>0</v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</row>
        <row r="228">
          <cell r="A228" t="str">
            <v>P13c_BZ</v>
          </cell>
          <cell r="B228" t="str">
            <v>KabineRe420</v>
          </cell>
          <cell r="C228" t="str">
            <v>Druckanzeige Bremszylinder</v>
          </cell>
          <cell r="D228">
            <v>0</v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</row>
        <row r="229">
          <cell r="A229" t="str">
            <v>AO269</v>
          </cell>
          <cell r="B229" t="str">
            <v>KabineRe420</v>
          </cell>
          <cell r="C229" t="str">
            <v>Drucksensor Hauptleitung</v>
          </cell>
          <cell r="D229">
            <v>0</v>
          </cell>
          <cell r="E229" t="str">
            <v>J5-2</v>
          </cell>
          <cell r="L229" t="str">
            <v>B1</v>
          </cell>
          <cell r="M229" t="str">
            <v>A</v>
          </cell>
          <cell r="N229" t="str">
            <v>IA</v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</row>
        <row r="230">
          <cell r="A230" t="str">
            <v>AO173</v>
          </cell>
          <cell r="B230" t="str">
            <v>KabineRe420</v>
          </cell>
          <cell r="C230" t="str">
            <v>Drucksensor Bremszylinder</v>
          </cell>
          <cell r="D230">
            <v>0</v>
          </cell>
          <cell r="E230" t="str">
            <v>J5-1</v>
          </cell>
          <cell r="L230" t="str">
            <v>B0</v>
          </cell>
          <cell r="M230" t="str">
            <v>A</v>
          </cell>
          <cell r="N230" t="str">
            <v>IA</v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</row>
        <row r="231">
          <cell r="A231" t="str">
            <v>L281</v>
          </cell>
          <cell r="B231" t="str">
            <v>KabineRe420</v>
          </cell>
          <cell r="C231" t="str">
            <v>Lampe Schleuderbremse</v>
          </cell>
          <cell r="D231">
            <v>0</v>
          </cell>
          <cell r="F231">
            <v>40</v>
          </cell>
          <cell r="H231">
            <v>1</v>
          </cell>
          <cell r="J231">
            <v>37</v>
          </cell>
          <cell r="L231" t="str">
            <v>C3</v>
          </cell>
          <cell r="M231" t="str">
            <v>D</v>
          </cell>
          <cell r="N231" t="str">
            <v>O</v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</row>
        <row r="232">
          <cell r="A232" t="str">
            <v>L281.1</v>
          </cell>
          <cell r="B232" t="str">
            <v>KabineRe420</v>
          </cell>
          <cell r="C232" t="str">
            <v>Schleuderbremse von Simulator</v>
          </cell>
          <cell r="D232">
            <v>0</v>
          </cell>
          <cell r="F232">
            <v>14</v>
          </cell>
          <cell r="H232">
            <v>14</v>
          </cell>
          <cell r="J232">
            <v>46</v>
          </cell>
          <cell r="L232" t="str">
            <v>D12</v>
          </cell>
          <cell r="M232" t="str">
            <v>D</v>
          </cell>
          <cell r="N232" t="str">
            <v>O</v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</row>
        <row r="233">
          <cell r="A233" t="str">
            <v>L83</v>
          </cell>
          <cell r="B233" t="str">
            <v>KabineRe420</v>
          </cell>
          <cell r="C233" t="str">
            <v>Lampe Zugsammelschiene</v>
          </cell>
          <cell r="D233">
            <v>0</v>
          </cell>
          <cell r="F233">
            <v>10</v>
          </cell>
          <cell r="H233">
            <v>16</v>
          </cell>
          <cell r="J233">
            <v>35</v>
          </cell>
          <cell r="L233" t="str">
            <v>C14</v>
          </cell>
          <cell r="M233" t="str">
            <v>D</v>
          </cell>
          <cell r="N233" t="str">
            <v>O</v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</row>
        <row r="234">
          <cell r="A234" t="str">
            <v>L175</v>
          </cell>
          <cell r="B234" t="str">
            <v>KabineRe420</v>
          </cell>
          <cell r="C234" t="str">
            <v>Lampe Ventilation/ Oelpumpe</v>
          </cell>
          <cell r="D234">
            <v>0</v>
          </cell>
          <cell r="F234">
            <v>38</v>
          </cell>
          <cell r="H234">
            <v>2</v>
          </cell>
          <cell r="J234">
            <v>38</v>
          </cell>
          <cell r="L234" t="str">
            <v>C1</v>
          </cell>
          <cell r="M234" t="str">
            <v>D</v>
          </cell>
          <cell r="N234" t="str">
            <v>O</v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</row>
        <row r="235">
          <cell r="A235" t="str">
            <v>L163</v>
          </cell>
          <cell r="B235" t="str">
            <v>KabineRe420</v>
          </cell>
          <cell r="C235" t="str">
            <v>Lampe Stufenschalter</v>
          </cell>
          <cell r="D235">
            <v>0</v>
          </cell>
          <cell r="F235">
            <v>36</v>
          </cell>
          <cell r="H235">
            <v>3</v>
          </cell>
          <cell r="J235">
            <v>39</v>
          </cell>
          <cell r="L235" t="str">
            <v>E6</v>
          </cell>
          <cell r="M235" t="str">
            <v>D</v>
          </cell>
          <cell r="N235" t="str">
            <v>O</v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</row>
        <row r="236">
          <cell r="A236" t="str">
            <v>L181</v>
          </cell>
          <cell r="B236" t="str">
            <v>KabineRe420</v>
          </cell>
          <cell r="C236" t="str">
            <v>Lampe Abfahrbefehl</v>
          </cell>
          <cell r="D236">
            <v>0</v>
          </cell>
          <cell r="F236">
            <v>30</v>
          </cell>
          <cell r="H236">
            <v>6</v>
          </cell>
          <cell r="J236">
            <v>41</v>
          </cell>
          <cell r="L236" t="str">
            <v>G13</v>
          </cell>
          <cell r="M236" t="str">
            <v>D</v>
          </cell>
          <cell r="N236" t="str">
            <v>O</v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</row>
        <row r="237">
          <cell r="A237" t="str">
            <v>L182.3</v>
          </cell>
          <cell r="B237" t="str">
            <v>KabineRe420</v>
          </cell>
          <cell r="C237" t="str">
            <v>Lampe Türfreigabe links</v>
          </cell>
          <cell r="D237">
            <v>0</v>
          </cell>
          <cell r="F237">
            <v>24</v>
          </cell>
          <cell r="H237">
            <v>9</v>
          </cell>
          <cell r="J237">
            <v>61</v>
          </cell>
          <cell r="L237" t="str">
            <v>A6</v>
          </cell>
          <cell r="M237" t="str">
            <v>D</v>
          </cell>
          <cell r="N237" t="str">
            <v>O</v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</row>
        <row r="238">
          <cell r="A238" t="str">
            <v>L185</v>
          </cell>
          <cell r="B238" t="str">
            <v>KabineRe420</v>
          </cell>
          <cell r="C238" t="str">
            <v>Lampe Tür offen</v>
          </cell>
          <cell r="D238">
            <v>0</v>
          </cell>
          <cell r="F238">
            <v>22</v>
          </cell>
          <cell r="H238">
            <v>10</v>
          </cell>
          <cell r="J238">
            <v>62</v>
          </cell>
          <cell r="L238" t="str">
            <v>G1</v>
          </cell>
          <cell r="M238" t="str">
            <v>D</v>
          </cell>
          <cell r="N238" t="str">
            <v>O</v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</row>
        <row r="239">
          <cell r="A239" t="str">
            <v>L182.4</v>
          </cell>
          <cell r="B239" t="str">
            <v>KabineRe420</v>
          </cell>
          <cell r="C239" t="str">
            <v>Lampe Türfreigabe rechts</v>
          </cell>
          <cell r="D239">
            <v>0</v>
          </cell>
          <cell r="F239">
            <v>20</v>
          </cell>
          <cell r="H239">
            <v>11</v>
          </cell>
          <cell r="J239">
            <v>63</v>
          </cell>
          <cell r="L239" t="str">
            <v>F0</v>
          </cell>
          <cell r="M239" t="str">
            <v>D</v>
          </cell>
          <cell r="N239" t="str">
            <v>O</v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</row>
        <row r="240">
          <cell r="A240" t="str">
            <v>L242.2</v>
          </cell>
          <cell r="B240" t="str">
            <v>KabineRe420</v>
          </cell>
          <cell r="C240" t="str">
            <v>Lampe M-Taste</v>
          </cell>
          <cell r="D240">
            <v>0</v>
          </cell>
          <cell r="F240">
            <v>26</v>
          </cell>
          <cell r="H240">
            <v>8</v>
          </cell>
          <cell r="J240">
            <v>45</v>
          </cell>
          <cell r="L240" t="str">
            <v>E0</v>
          </cell>
          <cell r="M240" t="str">
            <v>D</v>
          </cell>
          <cell r="N240" t="str">
            <v>O</v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</row>
        <row r="241">
          <cell r="A241" t="str">
            <v>L318a</v>
          </cell>
          <cell r="B241" t="str">
            <v>KabineRe420</v>
          </cell>
          <cell r="C241" t="str">
            <v>Dienstbeleuchtung 3 Lampen weiss</v>
          </cell>
          <cell r="D241">
            <v>0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</row>
        <row r="242">
          <cell r="A242" t="str">
            <v>L318b</v>
          </cell>
          <cell r="B242" t="str">
            <v>KabineRe420</v>
          </cell>
          <cell r="C242" t="str">
            <v>Dienstbeleuchtung 3 Lampen rot</v>
          </cell>
          <cell r="D242">
            <v>0</v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</row>
        <row r="243">
          <cell r="A243" t="str">
            <v>L325.2</v>
          </cell>
          <cell r="B243" t="str">
            <v>KabineRe420</v>
          </cell>
          <cell r="C243" t="str">
            <v>Lampe Fahrplanbeleuchtung</v>
          </cell>
          <cell r="D243">
            <v>0</v>
          </cell>
          <cell r="M243" t="str">
            <v>D</v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</row>
        <row r="244">
          <cell r="B244" t="str">
            <v>KabineRe420</v>
          </cell>
          <cell r="C244" t="str">
            <v>Hauptleitungsdruck</v>
          </cell>
          <cell r="L244" t="str">
            <v>B1</v>
          </cell>
          <cell r="M244" t="str">
            <v>A</v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</row>
        <row r="245">
          <cell r="B245" t="str">
            <v>KabineRe420</v>
          </cell>
          <cell r="C245" t="str">
            <v>Bremszylinderdruck</v>
          </cell>
          <cell r="L245" t="str">
            <v>B0</v>
          </cell>
          <cell r="M245" t="str">
            <v>A</v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</row>
        <row r="246">
          <cell r="B246" t="str">
            <v>KabineRe420</v>
          </cell>
          <cell r="C246" t="str">
            <v>Vist</v>
          </cell>
          <cell r="K246" t="str">
            <v>0-255 = 0-150 km/h</v>
          </cell>
          <cell r="M246" t="str">
            <v>A</v>
          </cell>
          <cell r="N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</row>
        <row r="247">
          <cell r="B247" t="str">
            <v>KabineRe420</v>
          </cell>
          <cell r="C247" t="str">
            <v>Ampèremeter Motorstrom</v>
          </cell>
          <cell r="K247" t="str">
            <v>1-255 = 0-4000A</v>
          </cell>
          <cell r="M247" t="str">
            <v>A</v>
          </cell>
          <cell r="N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</row>
        <row r="248">
          <cell r="B248" t="str">
            <v>KabineRe420</v>
          </cell>
          <cell r="C248" t="str">
            <v>Ampèremeter Differenzstrom</v>
          </cell>
          <cell r="K248" t="str">
            <v>2-255 = 0-1000A</v>
          </cell>
          <cell r="M248" t="str">
            <v>A</v>
          </cell>
          <cell r="N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</row>
        <row r="249">
          <cell r="B249" t="str">
            <v>KabineRe420</v>
          </cell>
          <cell r="C249" t="str">
            <v>Voltmeter Fahrleitung</v>
          </cell>
          <cell r="K249" t="str">
            <v>nicht zwingend steuerbar</v>
          </cell>
          <cell r="M249" t="str">
            <v>A</v>
          </cell>
          <cell r="N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95"/>
  <sheetViews>
    <sheetView tabSelected="1" topLeftCell="G1" zoomScale="70" zoomScaleNormal="70" zoomScalePageLayoutView="55" workbookViewId="0">
      <selection activeCell="H183" sqref="H183"/>
    </sheetView>
  </sheetViews>
  <sheetFormatPr baseColWidth="10" defaultColWidth="10.875" defaultRowHeight="15.75" x14ac:dyDescent="0.25"/>
  <cols>
    <col min="1" max="1" width="54" style="18" bestFit="1" customWidth="1"/>
    <col min="2" max="2" width="18" style="18" customWidth="1"/>
    <col min="3" max="3" width="11.875" style="18" customWidth="1"/>
    <col min="4" max="4" width="26.375" style="18" customWidth="1"/>
    <col min="5" max="5" width="55.125" style="18" customWidth="1"/>
    <col min="6" max="6" width="64.5" style="18" customWidth="1"/>
    <col min="7" max="7" width="18" customWidth="1"/>
    <col min="8" max="8" width="16.5" customWidth="1"/>
    <col min="9" max="9" width="18.875" customWidth="1"/>
    <col min="10" max="10" width="21.5" customWidth="1"/>
    <col min="11" max="11" width="21.5" style="14" customWidth="1"/>
    <col min="12" max="12" width="13.125" style="10" customWidth="1"/>
    <col min="13" max="13" width="12.875" style="10" customWidth="1"/>
    <col min="14" max="14" width="22.75" style="10" customWidth="1"/>
    <col min="15" max="15" width="21.5" style="14" customWidth="1"/>
    <col min="16" max="16" width="26.625" style="53" customWidth="1"/>
    <col min="17" max="18" width="21.5" style="14" customWidth="1"/>
    <col min="19" max="19" width="41.375" customWidth="1"/>
    <col min="20" max="20" width="48.125" style="10" customWidth="1"/>
  </cols>
  <sheetData>
    <row r="1" spans="1:20" ht="60" customHeight="1" x14ac:dyDescent="0.25">
      <c r="E1" s="18" t="s">
        <v>116</v>
      </c>
    </row>
    <row r="2" spans="1:20" s="19" customFormat="1" x14ac:dyDescent="0.25">
      <c r="A2" s="26"/>
      <c r="B2" s="26" t="s">
        <v>114</v>
      </c>
      <c r="C2" s="26"/>
      <c r="D2" s="26"/>
      <c r="E2" s="26"/>
      <c r="F2" s="26"/>
      <c r="K2" s="15"/>
      <c r="L2" s="25"/>
      <c r="M2" s="25"/>
      <c r="N2" s="25"/>
      <c r="O2" s="15"/>
      <c r="P2" s="105"/>
      <c r="Q2" s="15"/>
      <c r="R2" s="15"/>
      <c r="T2" s="25"/>
    </row>
    <row r="3" spans="1:20" s="19" customFormat="1" x14ac:dyDescent="0.25">
      <c r="A3" s="26"/>
      <c r="B3" s="26" t="s">
        <v>622</v>
      </c>
      <c r="C3" s="26"/>
      <c r="D3" s="26"/>
      <c r="E3" s="26"/>
      <c r="F3" s="26"/>
      <c r="K3" s="15"/>
      <c r="L3" s="25"/>
      <c r="M3" s="25"/>
      <c r="N3" s="25"/>
      <c r="O3" s="15"/>
      <c r="P3" s="105"/>
      <c r="Q3" s="15"/>
      <c r="R3" s="15"/>
      <c r="T3" s="25"/>
    </row>
    <row r="4" spans="1:20" s="23" customFormat="1" x14ac:dyDescent="0.25">
      <c r="A4" s="29">
        <v>0</v>
      </c>
      <c r="B4" s="29">
        <v>1</v>
      </c>
      <c r="C4" s="29">
        <v>2</v>
      </c>
      <c r="D4" s="29">
        <v>7</v>
      </c>
      <c r="E4" s="30"/>
      <c r="F4" s="30"/>
      <c r="G4" s="24">
        <v>3</v>
      </c>
      <c r="H4" s="24">
        <v>4</v>
      </c>
      <c r="I4" s="24">
        <v>5</v>
      </c>
      <c r="J4" s="24">
        <v>6</v>
      </c>
      <c r="K4" s="111"/>
      <c r="L4" s="24"/>
      <c r="M4" s="24"/>
      <c r="N4" s="24"/>
      <c r="O4" s="100"/>
      <c r="P4" s="29"/>
      <c r="Q4" s="100"/>
      <c r="R4" s="100"/>
      <c r="T4" s="24"/>
    </row>
    <row r="5" spans="1:20" s="49" customFormat="1" ht="50.45" customHeight="1" x14ac:dyDescent="0.25">
      <c r="A5" s="31" t="s">
        <v>375</v>
      </c>
      <c r="B5" s="31" t="s">
        <v>988</v>
      </c>
      <c r="C5" s="31" t="s">
        <v>767</v>
      </c>
      <c r="D5" s="31" t="s">
        <v>990</v>
      </c>
      <c r="E5" s="32" t="s">
        <v>0</v>
      </c>
      <c r="F5" s="33" t="s">
        <v>22</v>
      </c>
      <c r="G5" s="47" t="s">
        <v>142</v>
      </c>
      <c r="H5" s="47" t="s">
        <v>144</v>
      </c>
      <c r="I5" s="47" t="s">
        <v>145</v>
      </c>
      <c r="J5" s="47" t="s">
        <v>143</v>
      </c>
      <c r="K5" s="98" t="s">
        <v>1313</v>
      </c>
      <c r="L5" s="48" t="s">
        <v>451</v>
      </c>
      <c r="M5" s="48" t="s">
        <v>146</v>
      </c>
      <c r="N5" s="48" t="s">
        <v>1308</v>
      </c>
      <c r="O5" s="98" t="s">
        <v>1310</v>
      </c>
      <c r="P5" s="106" t="s">
        <v>1309</v>
      </c>
      <c r="Q5" s="98" t="s">
        <v>1311</v>
      </c>
      <c r="R5" s="98" t="s">
        <v>1312</v>
      </c>
      <c r="S5" s="98" t="s">
        <v>1314</v>
      </c>
      <c r="T5" s="48" t="s">
        <v>1307</v>
      </c>
    </row>
    <row r="6" spans="1:20" s="51" customFormat="1" ht="15.6" hidden="1" customHeight="1" x14ac:dyDescent="0.25">
      <c r="A6" s="28" t="s">
        <v>800</v>
      </c>
      <c r="B6" s="35" t="s">
        <v>989</v>
      </c>
      <c r="C6" s="28">
        <v>0</v>
      </c>
      <c r="D6" s="28" t="s">
        <v>868</v>
      </c>
      <c r="E6" s="35" t="s">
        <v>444</v>
      </c>
      <c r="F6" s="35" t="s">
        <v>801</v>
      </c>
      <c r="G6" s="35" t="s">
        <v>745</v>
      </c>
      <c r="H6" s="35" t="s">
        <v>880</v>
      </c>
      <c r="I6" s="28" t="s">
        <v>802</v>
      </c>
      <c r="J6" s="71" t="s">
        <v>973</v>
      </c>
      <c r="K6" s="71"/>
      <c r="L6" s="50" t="str">
        <f t="shared" ref="L6:L69" si="0">LOWER(A6)</f>
        <v>locsim.dll.signal.113</v>
      </c>
      <c r="M6" s="50" t="str">
        <f>LOWER(A6&amp;Legende!$B$12&amp;B6&amp;Legende!$B$12&amp;C6&amp;Legende!$B$12&amp;G6&amp;Legende!$B$12&amp;H6&amp;Legende!$B$12&amp;I6&amp;Legende!$B$12&amp;Legende!$D$12&amp;Legende!$B$12&amp;D6&amp;Legende!$B$12&amp;Legende!$C$12)</f>
        <v>locsim.dll.signal.113;os;0;signal;blocksignauemmenmattdoppelspur–einspur;p832;?;locsim-dll;#</v>
      </c>
      <c r="N6" s="50" t="str">
        <f t="shared" ref="N6:N69" si="1">"map.put("""&amp;L6&amp;""", """&amp;M6&amp;""");"</f>
        <v>map.put("locsim.dll.signal.113", "locsim.dll.signal.113;os;0;signal;blocksignauemmenmattdoppelspur–einspur;p832;?;locsim-dll;#");</v>
      </c>
      <c r="O6" s="20"/>
      <c r="P6" s="20"/>
      <c r="Q6" s="58" t="e">
        <f>VLOOKUP(A6,'cabine_fabisch(rs232)'!$A$1:$G$27,3,FALSE)</f>
        <v>#N/A</v>
      </c>
      <c r="R6" s="58"/>
      <c r="S6" s="20"/>
      <c r="T6" s="20"/>
    </row>
    <row r="7" spans="1:20" s="51" customFormat="1" ht="15.6" hidden="1" customHeight="1" x14ac:dyDescent="0.25">
      <c r="A7" s="28" t="s">
        <v>803</v>
      </c>
      <c r="B7" s="35" t="s">
        <v>989</v>
      </c>
      <c r="C7" s="28">
        <v>0</v>
      </c>
      <c r="D7" s="28" t="s">
        <v>868</v>
      </c>
      <c r="E7" s="35" t="s">
        <v>814</v>
      </c>
      <c r="F7" s="35" t="s">
        <v>804</v>
      </c>
      <c r="G7" s="35" t="s">
        <v>745</v>
      </c>
      <c r="H7" s="35" t="s">
        <v>879</v>
      </c>
      <c r="I7" s="28" t="s">
        <v>847</v>
      </c>
      <c r="J7" s="71" t="s">
        <v>974</v>
      </c>
      <c r="K7" s="71"/>
      <c r="L7" s="50" t="str">
        <f t="shared" si="0"/>
        <v>locsim.dll.signal.114</v>
      </c>
      <c r="M7" s="50" t="str">
        <f>LOWER(A7&amp;Legende!$B$12&amp;B7&amp;Legende!$B$12&amp;C7&amp;Legende!$B$12&amp;G7&amp;Legende!$B$12&amp;H7&amp;Legende!$B$12&amp;I7&amp;Legende!$B$12&amp;Legende!$D$12&amp;Legende!$B$12&amp;D7&amp;Legende!$B$12&amp;Legende!$C$12)</f>
        <v>locsim.dll.signal.114;os;0;signal;zwergdoppelspur–einspur;zwerg43;?;locsim-dll;#</v>
      </c>
      <c r="N7" s="50" t="str">
        <f t="shared" si="1"/>
        <v>map.put("locsim.dll.signal.114", "locsim.dll.signal.114;os;0;signal;zwergdoppelspur–einspur;zwerg43;?;locsim-dll;#");</v>
      </c>
      <c r="O7" s="20"/>
      <c r="P7" s="20"/>
      <c r="Q7" s="58" t="e">
        <f>VLOOKUP(A7,'cabine_fabisch(rs232)'!$A$1:$G$27,3,FALSE)</f>
        <v>#N/A</v>
      </c>
      <c r="R7" s="58"/>
      <c r="S7" s="20"/>
      <c r="T7" s="20"/>
    </row>
    <row r="8" spans="1:20" s="51" customFormat="1" ht="15.6" hidden="1" customHeight="1" x14ac:dyDescent="0.25">
      <c r="A8" s="28" t="s">
        <v>805</v>
      </c>
      <c r="B8" s="35" t="s">
        <v>989</v>
      </c>
      <c r="C8" s="28">
        <v>0</v>
      </c>
      <c r="D8" s="28" t="s">
        <v>868</v>
      </c>
      <c r="E8" s="35" t="s">
        <v>851</v>
      </c>
      <c r="F8" s="35" t="s">
        <v>806</v>
      </c>
      <c r="G8" s="35" t="s">
        <v>745</v>
      </c>
      <c r="H8" s="35" t="s">
        <v>855</v>
      </c>
      <c r="I8" s="28" t="s">
        <v>848</v>
      </c>
      <c r="J8" s="71" t="s">
        <v>973</v>
      </c>
      <c r="K8" s="71"/>
      <c r="L8" s="50" t="str">
        <f t="shared" si="0"/>
        <v>locsim.dll.signal.115</v>
      </c>
      <c r="M8" s="50" t="str">
        <f>LOWER(A8&amp;Legende!$B$12&amp;B8&amp;Legende!$B$12&amp;C8&amp;Legende!$B$12&amp;G8&amp;Legende!$B$12&amp;H8&amp;Legende!$B$12&amp;I8&amp;Legende!$B$12&amp;Legende!$D$12&amp;Legende!$B$12&amp;D8&amp;Legende!$B$12&amp;Legende!$C$12)</f>
        <v>locsim.dll.signal.115;os;0;signal;einfahrvorsignalemmenmatt;astern833;?;locsim-dll;#</v>
      </c>
      <c r="N8" s="50" t="str">
        <f t="shared" si="1"/>
        <v>map.put("locsim.dll.signal.115", "locsim.dll.signal.115;os;0;signal;einfahrvorsignalemmenmatt;astern833;?;locsim-dll;#");</v>
      </c>
      <c r="O8" s="20"/>
      <c r="P8" s="20"/>
      <c r="Q8" s="58" t="e">
        <f>VLOOKUP(A8,'cabine_fabisch(rs232)'!$A$1:$G$27,3,FALSE)</f>
        <v>#N/A</v>
      </c>
      <c r="R8" s="58"/>
      <c r="S8" s="20"/>
      <c r="T8" s="20"/>
    </row>
    <row r="9" spans="1:20" s="51" customFormat="1" ht="15.6" hidden="1" customHeight="1" x14ac:dyDescent="0.25">
      <c r="A9" s="28" t="s">
        <v>807</v>
      </c>
      <c r="B9" s="35" t="s">
        <v>989</v>
      </c>
      <c r="C9" s="28">
        <v>0</v>
      </c>
      <c r="D9" s="28" t="s">
        <v>868</v>
      </c>
      <c r="E9" s="35" t="s">
        <v>808</v>
      </c>
      <c r="F9" s="35" t="s">
        <v>808</v>
      </c>
      <c r="G9" s="35" t="s">
        <v>745</v>
      </c>
      <c r="H9" s="35" t="s">
        <v>808</v>
      </c>
      <c r="I9" s="28" t="s">
        <v>849</v>
      </c>
      <c r="J9" s="72" t="s">
        <v>976</v>
      </c>
      <c r="K9" s="72"/>
      <c r="L9" s="50" t="str">
        <f t="shared" si="0"/>
        <v>locsim.dll.signal.116</v>
      </c>
      <c r="M9" s="50" t="str">
        <f>LOWER(A9&amp;Legende!$B$12&amp;B9&amp;Legende!$B$12&amp;C9&amp;Legende!$B$12&amp;G9&amp;Legende!$B$12&amp;H9&amp;Legende!$B$12&amp;I9&amp;Legende!$B$12&amp;Legende!$D$12&amp;Legende!$B$12&amp;D9&amp;Legende!$B$12&amp;Legende!$C$12)</f>
        <v>locsim.dll.signal.116;os;0;signal;geschwindigkeitsanzeige;vmaxastern833;?;locsim-dll;#</v>
      </c>
      <c r="N9" s="50" t="str">
        <f t="shared" si="1"/>
        <v>map.put("locsim.dll.signal.116", "locsim.dll.signal.116;os;0;signal;geschwindigkeitsanzeige;vmaxastern833;?;locsim-dll;#");</v>
      </c>
      <c r="O9" s="20"/>
      <c r="P9" s="20"/>
      <c r="Q9" s="58" t="e">
        <f>VLOOKUP(A9,'cabine_fabisch(rs232)'!$A$1:$G$27,3,FALSE)</f>
        <v>#N/A</v>
      </c>
      <c r="R9" s="58"/>
      <c r="S9" s="20"/>
      <c r="T9" s="20"/>
    </row>
    <row r="10" spans="1:20" s="51" customFormat="1" ht="15.6" hidden="1" customHeight="1" x14ac:dyDescent="0.25">
      <c r="A10" s="28" t="s">
        <v>809</v>
      </c>
      <c r="B10" s="35" t="s">
        <v>989</v>
      </c>
      <c r="C10" s="28">
        <v>0</v>
      </c>
      <c r="D10" s="28" t="s">
        <v>868</v>
      </c>
      <c r="E10" s="35" t="s">
        <v>852</v>
      </c>
      <c r="F10" s="35" t="s">
        <v>810</v>
      </c>
      <c r="G10" s="35" t="s">
        <v>745</v>
      </c>
      <c r="H10" s="35" t="s">
        <v>856</v>
      </c>
      <c r="I10" s="28" t="s">
        <v>811</v>
      </c>
      <c r="J10" s="71" t="s">
        <v>973</v>
      </c>
      <c r="K10" s="71"/>
      <c r="L10" s="50" t="str">
        <f t="shared" si="0"/>
        <v>locsim.dll.signal.117</v>
      </c>
      <c r="M10" s="50" t="str">
        <f>LOWER(A10&amp;Legende!$B$12&amp;B10&amp;Legende!$B$12&amp;C10&amp;Legende!$B$12&amp;G10&amp;Legende!$B$12&amp;H10&amp;Legende!$B$12&amp;I10&amp;Legende!$B$12&amp;Legende!$D$12&amp;Legende!$B$12&amp;D10&amp;Legende!$B$12&amp;Legende!$C$12)</f>
        <v>locsim.dll.signal.117;os;0;signal;einfahrsignalemmenmatt;a833;?;locsim-dll;#</v>
      </c>
      <c r="N10" s="50" t="str">
        <f t="shared" si="1"/>
        <v>map.put("locsim.dll.signal.117", "locsim.dll.signal.117;os;0;signal;einfahrsignalemmenmatt;a833;?;locsim-dll;#");</v>
      </c>
      <c r="O10" s="20"/>
      <c r="P10" s="20"/>
      <c r="Q10" s="58" t="e">
        <f>VLOOKUP(A10,'cabine_fabisch(rs232)'!$A$1:$G$27,3,FALSE)</f>
        <v>#N/A</v>
      </c>
      <c r="R10" s="58"/>
      <c r="S10" s="20"/>
      <c r="T10" s="20"/>
    </row>
    <row r="11" spans="1:20" s="51" customFormat="1" ht="15.6" hidden="1" customHeight="1" x14ac:dyDescent="0.25">
      <c r="A11" s="28" t="s">
        <v>812</v>
      </c>
      <c r="B11" s="35" t="s">
        <v>989</v>
      </c>
      <c r="C11" s="28">
        <v>0</v>
      </c>
      <c r="D11" s="28" t="s">
        <v>868</v>
      </c>
      <c r="E11" s="35" t="s">
        <v>808</v>
      </c>
      <c r="F11" s="35" t="s">
        <v>808</v>
      </c>
      <c r="G11" s="35" t="s">
        <v>745</v>
      </c>
      <c r="H11" s="35" t="s">
        <v>808</v>
      </c>
      <c r="I11" s="28" t="s">
        <v>850</v>
      </c>
      <c r="J11" s="72" t="s">
        <v>976</v>
      </c>
      <c r="K11" s="72"/>
      <c r="L11" s="50" t="str">
        <f t="shared" si="0"/>
        <v>locsim.dll.signal.118</v>
      </c>
      <c r="M11" s="50" t="str">
        <f>LOWER(A11&amp;Legende!$B$12&amp;B11&amp;Legende!$B$12&amp;C11&amp;Legende!$B$12&amp;G11&amp;Legende!$B$12&amp;H11&amp;Legende!$B$12&amp;I11&amp;Legende!$B$12&amp;Legende!$D$12&amp;Legende!$B$12&amp;D11&amp;Legende!$B$12&amp;Legende!$C$12)</f>
        <v>locsim.dll.signal.118;os;0;signal;geschwindigkeitsanzeige;vmaxa833;?;locsim-dll;#</v>
      </c>
      <c r="N11" s="50" t="str">
        <f t="shared" si="1"/>
        <v>map.put("locsim.dll.signal.118", "locsim.dll.signal.118;os;0;signal;geschwindigkeitsanzeige;vmaxa833;?;locsim-dll;#");</v>
      </c>
      <c r="O11" s="20"/>
      <c r="P11" s="20"/>
      <c r="Q11" s="58" t="e">
        <f>VLOOKUP(A11,'cabine_fabisch(rs232)'!$A$1:$G$27,3,FALSE)</f>
        <v>#N/A</v>
      </c>
      <c r="R11" s="58"/>
      <c r="S11" s="20"/>
      <c r="T11" s="20"/>
    </row>
    <row r="12" spans="1:20" s="51" customFormat="1" ht="15.6" hidden="1" customHeight="1" x14ac:dyDescent="0.25">
      <c r="A12" s="28" t="s">
        <v>813</v>
      </c>
      <c r="B12" s="35" t="s">
        <v>989</v>
      </c>
      <c r="C12" s="28">
        <v>0</v>
      </c>
      <c r="D12" s="28" t="s">
        <v>868</v>
      </c>
      <c r="E12" s="35" t="s">
        <v>814</v>
      </c>
      <c r="F12" s="35" t="s">
        <v>814</v>
      </c>
      <c r="G12" s="35" t="s">
        <v>745</v>
      </c>
      <c r="H12" s="35" t="s">
        <v>814</v>
      </c>
      <c r="I12" s="28" t="s">
        <v>870</v>
      </c>
      <c r="J12" s="71" t="s">
        <v>974</v>
      </c>
      <c r="K12" s="71"/>
      <c r="L12" s="50" t="str">
        <f t="shared" si="0"/>
        <v>locsim.dll.signal.119</v>
      </c>
      <c r="M12" s="50" t="str">
        <f>LOWER(A12&amp;Legende!$B$12&amp;B12&amp;Legende!$B$12&amp;C12&amp;Legende!$B$12&amp;G12&amp;Legende!$B$12&amp;H12&amp;Legende!$B$12&amp;I12&amp;Legende!$B$12&amp;Legende!$D$12&amp;Legende!$B$12&amp;D12&amp;Legende!$B$12&amp;Legende!$C$12)</f>
        <v>locsim.dll.signal.119;os;0;signal;zwerg;zwerg44;?;locsim-dll;#</v>
      </c>
      <c r="N12" s="50" t="str">
        <f t="shared" si="1"/>
        <v>map.put("locsim.dll.signal.119", "locsim.dll.signal.119;os;0;signal;zwerg;zwerg44;?;locsim-dll;#");</v>
      </c>
      <c r="O12" s="20"/>
      <c r="P12" s="20"/>
      <c r="Q12" s="58" t="e">
        <f>VLOOKUP(A12,'cabine_fabisch(rs232)'!$A$1:$G$27,3,FALSE)</f>
        <v>#N/A</v>
      </c>
      <c r="R12" s="58"/>
      <c r="S12" s="20"/>
      <c r="T12" s="20"/>
    </row>
    <row r="13" spans="1:20" s="51" customFormat="1" ht="15.6" hidden="1" customHeight="1" x14ac:dyDescent="0.25">
      <c r="A13" s="28" t="s">
        <v>815</v>
      </c>
      <c r="B13" s="35" t="s">
        <v>989</v>
      </c>
      <c r="C13" s="28">
        <v>0</v>
      </c>
      <c r="D13" s="28" t="s">
        <v>868</v>
      </c>
      <c r="E13" s="35" t="s">
        <v>853</v>
      </c>
      <c r="F13" s="35" t="s">
        <v>816</v>
      </c>
      <c r="G13" s="35" t="s">
        <v>745</v>
      </c>
      <c r="H13" s="35" t="s">
        <v>857</v>
      </c>
      <c r="I13" s="28" t="s">
        <v>817</v>
      </c>
      <c r="J13" s="71" t="s">
        <v>973</v>
      </c>
      <c r="K13" s="71"/>
      <c r="L13" s="50" t="str">
        <f t="shared" si="0"/>
        <v>locsim.dll.signal.120</v>
      </c>
      <c r="M13" s="50" t="str">
        <f>LOWER(A13&amp;Legende!$B$12&amp;B13&amp;Legende!$B$12&amp;C13&amp;Legende!$B$12&amp;G13&amp;Legende!$B$12&amp;H13&amp;Legende!$B$12&amp;I13&amp;Legende!$B$12&amp;Legende!$D$12&amp;Legende!$B$12&amp;D13&amp;Legende!$B$12&amp;Legende!$C$12)</f>
        <v>locsim.dll.signal.120;os;0;signal;ausfahrsignalemmenmattgleis2;c2;?;locsim-dll;#</v>
      </c>
      <c r="N13" s="50" t="str">
        <f t="shared" si="1"/>
        <v>map.put("locsim.dll.signal.120", "locsim.dll.signal.120;os;0;signal;ausfahrsignalemmenmattgleis2;c2;?;locsim-dll;#");</v>
      </c>
      <c r="O13" s="20"/>
      <c r="P13" s="20"/>
      <c r="Q13" s="58" t="e">
        <f>VLOOKUP(A13,'cabine_fabisch(rs232)'!$A$1:$G$27,3,FALSE)</f>
        <v>#N/A</v>
      </c>
      <c r="R13" s="58"/>
      <c r="S13" s="20"/>
      <c r="T13" s="20"/>
    </row>
    <row r="14" spans="1:20" s="51" customFormat="1" ht="15.6" hidden="1" customHeight="1" x14ac:dyDescent="0.25">
      <c r="A14" s="28" t="s">
        <v>818</v>
      </c>
      <c r="B14" s="35" t="s">
        <v>989</v>
      </c>
      <c r="C14" s="28">
        <v>0</v>
      </c>
      <c r="D14" s="28" t="s">
        <v>868</v>
      </c>
      <c r="E14" s="35" t="s">
        <v>808</v>
      </c>
      <c r="F14" s="35" t="s">
        <v>808</v>
      </c>
      <c r="G14" s="35" t="s">
        <v>745</v>
      </c>
      <c r="H14" s="35" t="s">
        <v>808</v>
      </c>
      <c r="I14" s="28" t="s">
        <v>871</v>
      </c>
      <c r="J14" s="72" t="s">
        <v>976</v>
      </c>
      <c r="K14" s="72"/>
      <c r="L14" s="50" t="str">
        <f t="shared" si="0"/>
        <v>locsim.dll.signal.121</v>
      </c>
      <c r="M14" s="50" t="str">
        <f>LOWER(A14&amp;Legende!$B$12&amp;B14&amp;Legende!$B$12&amp;C14&amp;Legende!$B$12&amp;G14&amp;Legende!$B$12&amp;H14&amp;Legende!$B$12&amp;I14&amp;Legende!$B$12&amp;Legende!$D$12&amp;Legende!$B$12&amp;D14&amp;Legende!$B$12&amp;Legende!$C$12)</f>
        <v>locsim.dll.signal.121;os;0;signal;geschwindigkeitsanzeige;vmaxc2;?;locsim-dll;#</v>
      </c>
      <c r="N14" s="50" t="str">
        <f t="shared" si="1"/>
        <v>map.put("locsim.dll.signal.121", "locsim.dll.signal.121;os;0;signal;geschwindigkeitsanzeige;vmaxc2;?;locsim-dll;#");</v>
      </c>
      <c r="O14" s="20"/>
      <c r="P14" s="20"/>
      <c r="Q14" s="58" t="e">
        <f>VLOOKUP(A14,'cabine_fabisch(rs232)'!$A$1:$G$27,3,FALSE)</f>
        <v>#N/A</v>
      </c>
      <c r="R14" s="58"/>
      <c r="S14" s="20"/>
      <c r="T14" s="20"/>
    </row>
    <row r="15" spans="1:20" s="51" customFormat="1" ht="15.6" hidden="1" customHeight="1" x14ac:dyDescent="0.25">
      <c r="A15" s="28" t="s">
        <v>819</v>
      </c>
      <c r="B15" s="35" t="s">
        <v>989</v>
      </c>
      <c r="C15" s="28">
        <v>0</v>
      </c>
      <c r="D15" s="28" t="s">
        <v>868</v>
      </c>
      <c r="E15" s="35" t="s">
        <v>814</v>
      </c>
      <c r="F15" s="35" t="s">
        <v>820</v>
      </c>
      <c r="G15" s="35" t="s">
        <v>745</v>
      </c>
      <c r="H15" s="35" t="s">
        <v>858</v>
      </c>
      <c r="I15" s="28" t="s">
        <v>872</v>
      </c>
      <c r="J15" s="71" t="s">
        <v>974</v>
      </c>
      <c r="K15" s="71"/>
      <c r="L15" s="50" t="str">
        <f t="shared" si="0"/>
        <v>locsim.dll.signal.122</v>
      </c>
      <c r="M15" s="50" t="str">
        <f>LOWER(A15&amp;Legende!$B$12&amp;B15&amp;Legende!$B$12&amp;C15&amp;Legende!$B$12&amp;G15&amp;Legende!$B$12&amp;H15&amp;Legende!$B$12&amp;I15&amp;Legende!$B$12&amp;Legende!$D$12&amp;Legende!$B$12&amp;D15&amp;Legende!$B$12&amp;Legende!$C$12)</f>
        <v>locsim.dll.signal.122;os;0;signal;zwerggleis2;zwerg45;?;locsim-dll;#</v>
      </c>
      <c r="N15" s="50" t="str">
        <f t="shared" si="1"/>
        <v>map.put("locsim.dll.signal.122", "locsim.dll.signal.122;os;0;signal;zwerggleis2;zwerg45;?;locsim-dll;#");</v>
      </c>
      <c r="O15" s="20"/>
      <c r="P15" s="20"/>
      <c r="Q15" s="58" t="e">
        <f>VLOOKUP(A15,'cabine_fabisch(rs232)'!$A$1:$G$27,3,FALSE)</f>
        <v>#N/A</v>
      </c>
      <c r="R15" s="58"/>
      <c r="S15" s="20"/>
      <c r="T15" s="20"/>
    </row>
    <row r="16" spans="1:20" s="51" customFormat="1" ht="15.6" hidden="1" customHeight="1" x14ac:dyDescent="0.25">
      <c r="A16" s="28" t="s">
        <v>821</v>
      </c>
      <c r="B16" s="35" t="s">
        <v>989</v>
      </c>
      <c r="C16" s="28">
        <v>0</v>
      </c>
      <c r="D16" s="28" t="s">
        <v>868</v>
      </c>
      <c r="E16" s="35" t="s">
        <v>822</v>
      </c>
      <c r="F16" s="35" t="s">
        <v>822</v>
      </c>
      <c r="G16" s="35" t="s">
        <v>745</v>
      </c>
      <c r="H16" s="35" t="s">
        <v>859</v>
      </c>
      <c r="I16" s="28" t="s">
        <v>823</v>
      </c>
      <c r="J16" s="71" t="s">
        <v>973</v>
      </c>
      <c r="K16" s="71"/>
      <c r="L16" s="50" t="str">
        <f t="shared" si="0"/>
        <v>locsim.dll.signal.123</v>
      </c>
      <c r="M16" s="50" t="str">
        <f>LOWER(A16&amp;Legende!$B$12&amp;B16&amp;Legende!$B$12&amp;C16&amp;Legende!$B$12&amp;G16&amp;Legende!$B$12&amp;H16&amp;Legende!$B$12&amp;I16&amp;Legende!$B$12&amp;Legende!$D$12&amp;Legende!$B$12&amp;D16&amp;Legende!$B$12&amp;Legende!$C$12)</f>
        <v>locsim.dll.signal.123;os;0;signal;ausfahrsignalemmenmattgleis1;c1;?;locsim-dll;#</v>
      </c>
      <c r="N16" s="50" t="str">
        <f t="shared" si="1"/>
        <v>map.put("locsim.dll.signal.123", "locsim.dll.signal.123;os;0;signal;ausfahrsignalemmenmattgleis1;c1;?;locsim-dll;#");</v>
      </c>
      <c r="O16" s="20"/>
      <c r="P16" s="20"/>
      <c r="Q16" s="58" t="e">
        <f>VLOOKUP(A16,'cabine_fabisch(rs232)'!$A$1:$G$27,3,FALSE)</f>
        <v>#N/A</v>
      </c>
      <c r="R16" s="58"/>
      <c r="S16" s="20"/>
      <c r="T16" s="20"/>
    </row>
    <row r="17" spans="1:20" s="51" customFormat="1" ht="15.6" hidden="1" customHeight="1" x14ac:dyDescent="0.25">
      <c r="A17" s="28" t="s">
        <v>824</v>
      </c>
      <c r="B17" s="35" t="s">
        <v>989</v>
      </c>
      <c r="C17" s="28">
        <v>0</v>
      </c>
      <c r="D17" s="28" t="s">
        <v>868</v>
      </c>
      <c r="E17" s="35" t="s">
        <v>814</v>
      </c>
      <c r="F17" s="35" t="s">
        <v>825</v>
      </c>
      <c r="G17" s="35" t="s">
        <v>745</v>
      </c>
      <c r="H17" s="35" t="s">
        <v>860</v>
      </c>
      <c r="I17" s="28" t="s">
        <v>873</v>
      </c>
      <c r="J17" s="71" t="s">
        <v>974</v>
      </c>
      <c r="K17" s="71"/>
      <c r="L17" s="50" t="str">
        <f t="shared" si="0"/>
        <v>locsim.dll.signal.124</v>
      </c>
      <c r="M17" s="50" t="str">
        <f>LOWER(A17&amp;Legende!$B$12&amp;B17&amp;Legende!$B$12&amp;C17&amp;Legende!$B$12&amp;G17&amp;Legende!$B$12&amp;H17&amp;Legende!$B$12&amp;I17&amp;Legende!$B$12&amp;Legende!$D$12&amp;Legende!$B$12&amp;D17&amp;Legende!$B$12&amp;Legende!$C$12)</f>
        <v>locsim.dll.signal.124;os;0;signal;zwerggleis1;zwerg46;?;locsim-dll;#</v>
      </c>
      <c r="N17" s="50" t="str">
        <f t="shared" si="1"/>
        <v>map.put("locsim.dll.signal.124", "locsim.dll.signal.124;os;0;signal;zwerggleis1;zwerg46;?;locsim-dll;#");</v>
      </c>
      <c r="O17" s="20"/>
      <c r="P17" s="20"/>
      <c r="Q17" s="58" t="e">
        <f>VLOOKUP(A17,'cabine_fabisch(rs232)'!$A$1:$G$27,3,FALSE)</f>
        <v>#N/A</v>
      </c>
      <c r="R17" s="58"/>
      <c r="S17" s="20"/>
      <c r="T17" s="20"/>
    </row>
    <row r="18" spans="1:20" s="51" customFormat="1" ht="15.6" hidden="1" customHeight="1" x14ac:dyDescent="0.25">
      <c r="A18" s="28" t="s">
        <v>826</v>
      </c>
      <c r="B18" s="35" t="s">
        <v>989</v>
      </c>
      <c r="C18" s="28">
        <v>0</v>
      </c>
      <c r="D18" s="28" t="s">
        <v>868</v>
      </c>
      <c r="E18" s="35" t="s">
        <v>827</v>
      </c>
      <c r="F18" s="35" t="s">
        <v>827</v>
      </c>
      <c r="G18" s="35" t="s">
        <v>745</v>
      </c>
      <c r="H18" s="35" t="s">
        <v>861</v>
      </c>
      <c r="I18" s="28" t="s">
        <v>828</v>
      </c>
      <c r="J18" s="71" t="s">
        <v>975</v>
      </c>
      <c r="K18" s="71"/>
      <c r="L18" s="50" t="str">
        <f t="shared" si="0"/>
        <v>locsim.dll.signal.125</v>
      </c>
      <c r="M18" s="50" t="str">
        <f>LOWER(A18&amp;Legende!$B$12&amp;B18&amp;Legende!$B$12&amp;C18&amp;Legende!$B$12&amp;G18&amp;Legende!$B$12&amp;H18&amp;Legende!$B$12&amp;I18&amp;Legende!$B$12&amp;Legende!$D$12&amp;Legende!$B$12&amp;D18&amp;Legende!$B$12&amp;Legende!$C$12)</f>
        <v>locsim.dll.signal.125;os;0;signal;einfahrsignalobermatt;a834;?;locsim-dll;#</v>
      </c>
      <c r="N18" s="50" t="str">
        <f t="shared" si="1"/>
        <v>map.put("locsim.dll.signal.125", "locsim.dll.signal.125;os;0;signal;einfahrsignalobermatt;a834;?;locsim-dll;#");</v>
      </c>
      <c r="O18" s="20"/>
      <c r="P18" s="20"/>
      <c r="Q18" s="58" t="e">
        <f>VLOOKUP(A18,'cabine_fabisch(rs232)'!$A$1:$G$27,3,FALSE)</f>
        <v>#N/A</v>
      </c>
      <c r="R18" s="58"/>
      <c r="S18" s="20"/>
      <c r="T18" s="20"/>
    </row>
    <row r="19" spans="1:20" s="51" customFormat="1" ht="15.6" hidden="1" customHeight="1" x14ac:dyDescent="0.25">
      <c r="A19" s="28" t="s">
        <v>829</v>
      </c>
      <c r="B19" s="35" t="s">
        <v>989</v>
      </c>
      <c r="C19" s="28">
        <v>0</v>
      </c>
      <c r="D19" s="28" t="s">
        <v>868</v>
      </c>
      <c r="E19" s="35" t="s">
        <v>830</v>
      </c>
      <c r="F19" s="35" t="s">
        <v>830</v>
      </c>
      <c r="G19" s="35" t="s">
        <v>745</v>
      </c>
      <c r="H19" s="35" t="s">
        <v>862</v>
      </c>
      <c r="I19" s="28" t="s">
        <v>874</v>
      </c>
      <c r="J19" s="71" t="s">
        <v>974</v>
      </c>
      <c r="K19" s="71"/>
      <c r="L19" s="50" t="str">
        <f t="shared" si="0"/>
        <v>locsim.dll.signal.126</v>
      </c>
      <c r="M19" s="50" t="str">
        <f>LOWER(A19&amp;Legende!$B$12&amp;B19&amp;Legende!$B$12&amp;C19&amp;Legende!$B$12&amp;G19&amp;Legende!$B$12&amp;H19&amp;Legende!$B$12&amp;I19&amp;Legende!$B$12&amp;Legende!$D$12&amp;Legende!$B$12&amp;D19&amp;Legende!$B$12&amp;Legende!$C$12)</f>
        <v>locsim.dll.signal.126;os;0;signal;zwergobermatt;zwerg47;?;locsim-dll;#</v>
      </c>
      <c r="N19" s="50" t="str">
        <f t="shared" si="1"/>
        <v>map.put("locsim.dll.signal.126", "locsim.dll.signal.126;os;0;signal;zwergobermatt;zwerg47;?;locsim-dll;#");</v>
      </c>
      <c r="O19" s="20"/>
      <c r="P19" s="20"/>
      <c r="Q19" s="58" t="e">
        <f>VLOOKUP(A19,'cabine_fabisch(rs232)'!$A$1:$G$27,3,FALSE)</f>
        <v>#N/A</v>
      </c>
      <c r="R19" s="58"/>
      <c r="S19" s="20"/>
      <c r="T19" s="20"/>
    </row>
    <row r="20" spans="1:20" s="51" customFormat="1" ht="15.6" hidden="1" customHeight="1" x14ac:dyDescent="0.25">
      <c r="A20" s="28" t="s">
        <v>831</v>
      </c>
      <c r="B20" s="35" t="s">
        <v>989</v>
      </c>
      <c r="C20" s="28">
        <v>0</v>
      </c>
      <c r="D20" s="28" t="s">
        <v>868</v>
      </c>
      <c r="E20" s="35" t="s">
        <v>878</v>
      </c>
      <c r="F20" s="35" t="s">
        <v>832</v>
      </c>
      <c r="G20" s="35" t="s">
        <v>745</v>
      </c>
      <c r="H20" s="35" t="s">
        <v>863</v>
      </c>
      <c r="I20" s="28" t="s">
        <v>833</v>
      </c>
      <c r="J20" s="71" t="s">
        <v>973</v>
      </c>
      <c r="K20" s="71"/>
      <c r="L20" s="50" t="str">
        <f t="shared" si="0"/>
        <v>locsim.dll.signal.127</v>
      </c>
      <c r="M20" s="50" t="str">
        <f>LOWER(A20&amp;Legende!$B$12&amp;B20&amp;Legende!$B$12&amp;C20&amp;Legende!$B$12&amp;G20&amp;Legende!$B$12&amp;H20&amp;Legende!$B$12&amp;I20&amp;Legende!$B$12&amp;Legende!$D$12&amp;Legende!$B$12&amp;D20&amp;Legende!$B$12&amp;Legende!$C$12)</f>
        <v>locsim.dll.signal.127;os;0;signal;blocksignalp835;p835;?;locsim-dll;#</v>
      </c>
      <c r="N20" s="50" t="str">
        <f t="shared" si="1"/>
        <v>map.put("locsim.dll.signal.127", "locsim.dll.signal.127;os;0;signal;blocksignalp835;p835;?;locsim-dll;#");</v>
      </c>
      <c r="O20" s="20"/>
      <c r="P20" s="20"/>
      <c r="Q20" s="58" t="e">
        <f>VLOOKUP(A20,'cabine_fabisch(rs232)'!$A$1:$G$27,3,FALSE)</f>
        <v>#N/A</v>
      </c>
      <c r="R20" s="58"/>
      <c r="S20" s="20"/>
      <c r="T20" s="20"/>
    </row>
    <row r="21" spans="1:20" s="51" customFormat="1" ht="15.6" hidden="1" customHeight="1" x14ac:dyDescent="0.25">
      <c r="A21" s="28" t="s">
        <v>834</v>
      </c>
      <c r="B21" s="35" t="s">
        <v>989</v>
      </c>
      <c r="C21" s="28">
        <v>0</v>
      </c>
      <c r="D21" s="28" t="s">
        <v>868</v>
      </c>
      <c r="E21" s="35" t="s">
        <v>878</v>
      </c>
      <c r="F21" s="35" t="s">
        <v>835</v>
      </c>
      <c r="G21" s="35" t="s">
        <v>745</v>
      </c>
      <c r="H21" s="35" t="s">
        <v>864</v>
      </c>
      <c r="I21" s="28" t="s">
        <v>836</v>
      </c>
      <c r="J21" s="71" t="s">
        <v>973</v>
      </c>
      <c r="K21" s="71"/>
      <c r="L21" s="50" t="str">
        <f t="shared" si="0"/>
        <v>locsim.dll.signal.128</v>
      </c>
      <c r="M21" s="50" t="str">
        <f>LOWER(A21&amp;Legende!$B$12&amp;B21&amp;Legende!$B$12&amp;C21&amp;Legende!$B$12&amp;G21&amp;Legende!$B$12&amp;H21&amp;Legende!$B$12&amp;I21&amp;Legende!$B$12&amp;Legende!$D$12&amp;Legende!$B$12&amp;D21&amp;Legende!$B$12&amp;Legende!$C$12)</f>
        <v>locsim.dll.signal.128;os;0;signal;blocksignalp;p837;?;locsim-dll;#</v>
      </c>
      <c r="N21" s="50" t="str">
        <f t="shared" si="1"/>
        <v>map.put("locsim.dll.signal.128", "locsim.dll.signal.128;os;0;signal;blocksignalp;p837;?;locsim-dll;#");</v>
      </c>
      <c r="O21" s="20"/>
      <c r="P21" s="20"/>
      <c r="Q21" s="58" t="e">
        <f>VLOOKUP(A21,'cabine_fabisch(rs232)'!$A$1:$G$27,3,FALSE)</f>
        <v>#N/A</v>
      </c>
      <c r="R21" s="58"/>
      <c r="S21" s="20"/>
      <c r="T21" s="20"/>
    </row>
    <row r="22" spans="1:20" s="51" customFormat="1" ht="15.6" hidden="1" customHeight="1" x14ac:dyDescent="0.25">
      <c r="A22" s="28" t="s">
        <v>837</v>
      </c>
      <c r="B22" s="35" t="s">
        <v>989</v>
      </c>
      <c r="C22" s="28">
        <v>0</v>
      </c>
      <c r="D22" s="28" t="s">
        <v>868</v>
      </c>
      <c r="E22" s="35" t="s">
        <v>851</v>
      </c>
      <c r="F22" s="35" t="s">
        <v>838</v>
      </c>
      <c r="G22" s="35" t="s">
        <v>745</v>
      </c>
      <c r="H22" s="35" t="s">
        <v>865</v>
      </c>
      <c r="I22" s="28" t="s">
        <v>839</v>
      </c>
      <c r="J22" s="71" t="s">
        <v>973</v>
      </c>
      <c r="K22" s="71"/>
      <c r="L22" s="50" t="str">
        <f t="shared" si="0"/>
        <v>locsim.dll.signal.129</v>
      </c>
      <c r="M22" s="50" t="str">
        <f>LOWER(A22&amp;Legende!$B$12&amp;B22&amp;Legende!$B$12&amp;C22&amp;Legende!$B$12&amp;G22&amp;Legende!$B$12&amp;H22&amp;Legende!$B$12&amp;I22&amp;Legende!$B$12&amp;Legende!$D$12&amp;Legende!$B$12&amp;D22&amp;Legende!$B$12&amp;Legende!$C$12)</f>
        <v>locsim.dll.signal.129;os;0;signal;einfahrvorsignallangnau;p838;?;locsim-dll;#</v>
      </c>
      <c r="N22" s="50" t="str">
        <f t="shared" si="1"/>
        <v>map.put("locsim.dll.signal.129", "locsim.dll.signal.129;os;0;signal;einfahrvorsignallangnau;p838;?;locsim-dll;#");</v>
      </c>
      <c r="O22" s="20"/>
      <c r="P22" s="20"/>
      <c r="Q22" s="58" t="e">
        <f>VLOOKUP(A22,'cabine_fabisch(rs232)'!$A$1:$G$27,3,FALSE)</f>
        <v>#N/A</v>
      </c>
      <c r="R22" s="58"/>
      <c r="S22" s="20"/>
      <c r="T22" s="20"/>
    </row>
    <row r="23" spans="1:20" s="51" customFormat="1" ht="15.6" hidden="1" customHeight="1" x14ac:dyDescent="0.25">
      <c r="A23" s="28" t="s">
        <v>840</v>
      </c>
      <c r="B23" s="35" t="s">
        <v>989</v>
      </c>
      <c r="C23" s="28">
        <v>0</v>
      </c>
      <c r="D23" s="28" t="s">
        <v>868</v>
      </c>
      <c r="E23" s="35" t="s">
        <v>808</v>
      </c>
      <c r="F23" s="35" t="s">
        <v>808</v>
      </c>
      <c r="G23" s="35" t="s">
        <v>745</v>
      </c>
      <c r="H23" s="35" t="s">
        <v>808</v>
      </c>
      <c r="I23" s="28" t="s">
        <v>875</v>
      </c>
      <c r="J23" s="72" t="s">
        <v>976</v>
      </c>
      <c r="K23" s="72"/>
      <c r="L23" s="50" t="str">
        <f t="shared" si="0"/>
        <v>locsim.dll.signal.130</v>
      </c>
      <c r="M23" s="50" t="str">
        <f>LOWER(A23&amp;Legende!$B$12&amp;B23&amp;Legende!$B$12&amp;C23&amp;Legende!$B$12&amp;G23&amp;Legende!$B$12&amp;H23&amp;Legende!$B$12&amp;I23&amp;Legende!$B$12&amp;Legende!$D$12&amp;Legende!$B$12&amp;D23&amp;Legende!$B$12&amp;Legende!$C$12)</f>
        <v>locsim.dll.signal.130;os;0;signal;geschwindigkeitsanzeige;vmax838;?;locsim-dll;#</v>
      </c>
      <c r="N23" s="50" t="str">
        <f t="shared" si="1"/>
        <v>map.put("locsim.dll.signal.130", "locsim.dll.signal.130;os;0;signal;geschwindigkeitsanzeige;vmax838;?;locsim-dll;#");</v>
      </c>
      <c r="O23" s="20"/>
      <c r="P23" s="20"/>
      <c r="Q23" s="58" t="e">
        <f>VLOOKUP(A23,'cabine_fabisch(rs232)'!$A$1:$G$27,3,FALSE)</f>
        <v>#N/A</v>
      </c>
      <c r="R23" s="58"/>
      <c r="S23" s="20"/>
      <c r="T23" s="20"/>
    </row>
    <row r="24" spans="1:20" s="51" customFormat="1" ht="15.6" hidden="1" customHeight="1" x14ac:dyDescent="0.25">
      <c r="A24" s="28" t="s">
        <v>841</v>
      </c>
      <c r="B24" s="35" t="s">
        <v>989</v>
      </c>
      <c r="C24" s="28">
        <v>0</v>
      </c>
      <c r="D24" s="28" t="s">
        <v>868</v>
      </c>
      <c r="E24" s="35" t="s">
        <v>852</v>
      </c>
      <c r="F24" s="35" t="s">
        <v>842</v>
      </c>
      <c r="G24" s="35" t="s">
        <v>745</v>
      </c>
      <c r="H24" s="35" t="s">
        <v>866</v>
      </c>
      <c r="I24" s="28" t="s">
        <v>843</v>
      </c>
      <c r="J24" s="71" t="s">
        <v>973</v>
      </c>
      <c r="K24" s="71"/>
      <c r="L24" s="50" t="str">
        <f t="shared" si="0"/>
        <v>locsim.dll.signal.131</v>
      </c>
      <c r="M24" s="50" t="str">
        <f>LOWER(A24&amp;Legende!$B$12&amp;B24&amp;Legende!$B$12&amp;C24&amp;Legende!$B$12&amp;G24&amp;Legende!$B$12&amp;H24&amp;Legende!$B$12&amp;I24&amp;Legende!$B$12&amp;Legende!$D$12&amp;Legende!$B$12&amp;D24&amp;Legende!$B$12&amp;Legende!$C$12)</f>
        <v>locsim.dll.signal.131;os;0;signal;einfahrsignallangnau;a840;?;locsim-dll;#</v>
      </c>
      <c r="N24" s="50" t="str">
        <f t="shared" si="1"/>
        <v>map.put("locsim.dll.signal.131", "locsim.dll.signal.131;os;0;signal;einfahrsignallangnau;a840;?;locsim-dll;#");</v>
      </c>
      <c r="O24" s="20"/>
      <c r="P24" s="20"/>
      <c r="Q24" s="58" t="e">
        <f>VLOOKUP(A24,'cabine_fabisch(rs232)'!$A$1:$G$27,3,FALSE)</f>
        <v>#N/A</v>
      </c>
      <c r="R24" s="58"/>
      <c r="S24" s="20"/>
      <c r="T24" s="20"/>
    </row>
    <row r="25" spans="1:20" s="51" customFormat="1" ht="15.6" hidden="1" customHeight="1" x14ac:dyDescent="0.25">
      <c r="A25" s="28" t="s">
        <v>844</v>
      </c>
      <c r="B25" s="35" t="s">
        <v>989</v>
      </c>
      <c r="C25" s="28">
        <v>0</v>
      </c>
      <c r="D25" s="28" t="s">
        <v>868</v>
      </c>
      <c r="E25" s="35" t="s">
        <v>808</v>
      </c>
      <c r="F25" s="35" t="s">
        <v>808</v>
      </c>
      <c r="G25" s="35" t="s">
        <v>745</v>
      </c>
      <c r="H25" s="35" t="s">
        <v>808</v>
      </c>
      <c r="I25" s="28" t="s">
        <v>876</v>
      </c>
      <c r="J25" s="72" t="s">
        <v>976</v>
      </c>
      <c r="K25" s="72"/>
      <c r="L25" s="50" t="str">
        <f t="shared" si="0"/>
        <v>locsim.dll.signal.132</v>
      </c>
      <c r="M25" s="50" t="str">
        <f>LOWER(A25&amp;Legende!$B$12&amp;B25&amp;Legende!$B$12&amp;C25&amp;Legende!$B$12&amp;G25&amp;Legende!$B$12&amp;H25&amp;Legende!$B$12&amp;I25&amp;Legende!$B$12&amp;Legende!$D$12&amp;Legende!$B$12&amp;D25&amp;Legende!$B$12&amp;Legende!$C$12)</f>
        <v>locsim.dll.signal.132;os;0;signal;geschwindigkeitsanzeige;vmax840;?;locsim-dll;#</v>
      </c>
      <c r="N25" s="50" t="str">
        <f t="shared" si="1"/>
        <v>map.put("locsim.dll.signal.132", "locsim.dll.signal.132;os;0;signal;geschwindigkeitsanzeige;vmax840;?;locsim-dll;#");</v>
      </c>
      <c r="O25" s="20"/>
      <c r="P25" s="20"/>
      <c r="Q25" s="58" t="e">
        <f>VLOOKUP(A25,'cabine_fabisch(rs232)'!$A$1:$G$27,3,FALSE)</f>
        <v>#N/A</v>
      </c>
      <c r="R25" s="58"/>
      <c r="S25" s="20"/>
      <c r="T25" s="20"/>
    </row>
    <row r="26" spans="1:20" s="51" customFormat="1" ht="15.6" hidden="1" customHeight="1" x14ac:dyDescent="0.25">
      <c r="A26" s="28" t="s">
        <v>845</v>
      </c>
      <c r="B26" s="35" t="s">
        <v>989</v>
      </c>
      <c r="C26" s="28">
        <v>0</v>
      </c>
      <c r="D26" s="28" t="s">
        <v>868</v>
      </c>
      <c r="E26" s="35" t="s">
        <v>854</v>
      </c>
      <c r="F26" s="35" t="s">
        <v>846</v>
      </c>
      <c r="G26" s="35" t="s">
        <v>745</v>
      </c>
      <c r="H26" s="35" t="s">
        <v>867</v>
      </c>
      <c r="I26" s="28" t="s">
        <v>877</v>
      </c>
      <c r="J26" s="71" t="s">
        <v>974</v>
      </c>
      <c r="K26" s="71"/>
      <c r="L26" s="50" t="str">
        <f t="shared" si="0"/>
        <v>locsim.dll.signal.133</v>
      </c>
      <c r="M26" s="50" t="str">
        <f>LOWER(A26&amp;Legende!$B$12&amp;B26&amp;Legende!$B$12&amp;C26&amp;Legende!$B$12&amp;G26&amp;Legende!$B$12&amp;H26&amp;Legende!$B$12&amp;I26&amp;Legende!$B$12&amp;Legende!$D$12&amp;Legende!$B$12&amp;D26&amp;Legende!$B$12&amp;Legende!$C$12)</f>
        <v>locsim.dll.signal.133;os;0;signal;zwergeinfahrweichelangnau;zwerg48;?;locsim-dll;#</v>
      </c>
      <c r="N26" s="50" t="str">
        <f t="shared" si="1"/>
        <v>map.put("locsim.dll.signal.133", "locsim.dll.signal.133;os;0;signal;zwergeinfahrweichelangnau;zwerg48;?;locsim-dll;#");</v>
      </c>
      <c r="O26" s="20"/>
      <c r="P26" s="20"/>
      <c r="Q26" s="58" t="e">
        <f>VLOOKUP(A26,'cabine_fabisch(rs232)'!$A$1:$G$27,3,FALSE)</f>
        <v>#N/A</v>
      </c>
      <c r="R26" s="58"/>
      <c r="S26" s="20"/>
      <c r="T26" s="20"/>
    </row>
    <row r="27" spans="1:20" s="51" customFormat="1" ht="15.6" hidden="1" customHeight="1" x14ac:dyDescent="0.25">
      <c r="A27" s="28" t="s">
        <v>1000</v>
      </c>
      <c r="B27" s="35" t="s">
        <v>989</v>
      </c>
      <c r="C27" s="28">
        <v>0</v>
      </c>
      <c r="D27" s="28" t="s">
        <v>868</v>
      </c>
      <c r="E27" s="36" t="s">
        <v>991</v>
      </c>
      <c r="F27" s="36" t="s">
        <v>992</v>
      </c>
      <c r="G27" s="71" t="s">
        <v>996</v>
      </c>
      <c r="H27" s="71" t="s">
        <v>994</v>
      </c>
      <c r="I27" s="71" t="s">
        <v>995</v>
      </c>
      <c r="J27" s="71" t="s">
        <v>1002</v>
      </c>
      <c r="K27" s="71"/>
      <c r="L27" s="50" t="str">
        <f t="shared" si="0"/>
        <v>locsim.dll.weiche.emm10</v>
      </c>
      <c r="M27" s="50" t="str">
        <f>LOWER(A27&amp;Legende!$B$12&amp;B27&amp;Legende!$B$12&amp;C27&amp;Legende!$B$12&amp;G27&amp;Legende!$B$12&amp;H27&amp;Legende!$B$12&amp;I27&amp;Legende!$B$12&amp;Legende!$D$12&amp;Legende!$B$12&amp;D27&amp;Legende!$B$12&amp;Legende!$C$12)</f>
        <v>locsim.dll.weiche.emm10;os;0;einfache weiche;emm-1-2;emm-10;?;locsim-dll;#</v>
      </c>
      <c r="N27" s="50" t="str">
        <f t="shared" si="1"/>
        <v>map.put("locsim.dll.weiche.emm10", "locsim.dll.weiche.emm10;os;0;einfache weiche;emm-1-2;emm-10;?;locsim-dll;#");</v>
      </c>
      <c r="O27" s="20"/>
      <c r="P27" s="20"/>
      <c r="Q27" s="58" t="e">
        <f>VLOOKUP(A27,'cabine_fabisch(rs232)'!$A$1:$G$27,3,FALSE)</f>
        <v>#N/A</v>
      </c>
      <c r="R27" s="58"/>
      <c r="S27" s="20"/>
      <c r="T27" s="20"/>
    </row>
    <row r="28" spans="1:20" s="51" customFormat="1" ht="15.6" hidden="1" customHeight="1" x14ac:dyDescent="0.25">
      <c r="A28" s="28" t="s">
        <v>1001</v>
      </c>
      <c r="B28" s="35" t="s">
        <v>989</v>
      </c>
      <c r="C28" s="28">
        <v>0</v>
      </c>
      <c r="D28" s="28" t="s">
        <v>868</v>
      </c>
      <c r="E28" s="36" t="s">
        <v>993</v>
      </c>
      <c r="F28" s="36" t="s">
        <v>997</v>
      </c>
      <c r="G28" s="71" t="s">
        <v>996</v>
      </c>
      <c r="H28" s="71" t="s">
        <v>999</v>
      </c>
      <c r="I28" s="71" t="s">
        <v>998</v>
      </c>
      <c r="J28" s="71" t="s">
        <v>1002</v>
      </c>
      <c r="K28" s="71"/>
      <c r="L28" s="50" t="str">
        <f t="shared" si="0"/>
        <v>locsim.dll.weiche.om1</v>
      </c>
      <c r="M28" s="50" t="str">
        <f>LOWER(A28&amp;Legende!$B$12&amp;B28&amp;Legende!$B$12&amp;C28&amp;Legende!$B$12&amp;G28&amp;Legende!$B$12&amp;H28&amp;Legende!$B$12&amp;I28&amp;Legende!$B$12&amp;Legende!$D$12&amp;Legende!$B$12&amp;D28&amp;Legende!$B$12&amp;Legende!$C$12)</f>
        <v>locsim.dll.weiche.om1;os;0;einfache weiche;om-833-138;om-1;?;locsim-dll;#</v>
      </c>
      <c r="N28" s="50" t="str">
        <f t="shared" si="1"/>
        <v>map.put("locsim.dll.weiche.om1", "locsim.dll.weiche.om1;os;0;einfache weiche;om-833-138;om-1;?;locsim-dll;#");</v>
      </c>
      <c r="O28" s="20"/>
      <c r="P28" s="20"/>
      <c r="Q28" s="58" t="e">
        <f>VLOOKUP(A28,'cabine_fabisch(rs232)'!$A$1:$G$27,3,FALSE)</f>
        <v>#N/A</v>
      </c>
      <c r="R28" s="58"/>
      <c r="S28" s="20"/>
      <c r="T28" s="20"/>
    </row>
    <row r="29" spans="1:20" s="51" customFormat="1" ht="15.6" hidden="1" customHeight="1" x14ac:dyDescent="0.25">
      <c r="A29" s="44" t="s">
        <v>881</v>
      </c>
      <c r="B29" s="70" t="s">
        <v>989</v>
      </c>
      <c r="C29" s="44">
        <v>0</v>
      </c>
      <c r="D29" s="44" t="s">
        <v>868</v>
      </c>
      <c r="E29" s="43"/>
      <c r="F29" s="43"/>
      <c r="G29" s="52"/>
      <c r="H29" s="52"/>
      <c r="I29" s="52"/>
      <c r="J29" s="52"/>
      <c r="K29" s="52"/>
      <c r="L29" s="50" t="str">
        <f t="shared" si="0"/>
        <v>locsim.dll.track.xyz</v>
      </c>
      <c r="M29" s="50" t="str">
        <f>LOWER(A29&amp;Legende!$B$12&amp;B29&amp;Legende!$B$12&amp;C29&amp;Legende!$B$12&amp;G29&amp;Legende!$B$12&amp;H29&amp;Legende!$B$12&amp;I29&amp;Legende!$B$12&amp;Legende!$D$12&amp;Legende!$B$12&amp;D29&amp;Legende!$B$12&amp;Legende!$C$12)</f>
        <v>locsim.dll.track.xyz;os;0;;;;?;locsim-dll;#</v>
      </c>
      <c r="N29" s="50" t="str">
        <f t="shared" si="1"/>
        <v>map.put("locsim.dll.track.xyz", "locsim.dll.track.xyz;os;0;;;;?;locsim-dll;#");</v>
      </c>
      <c r="O29" s="20"/>
      <c r="P29" s="20"/>
      <c r="Q29" s="58" t="e">
        <f>VLOOKUP(A29,'cabine_fabisch(rs232)'!$A$1:$G$27,3,FALSE)</f>
        <v>#N/A</v>
      </c>
      <c r="R29" s="58"/>
      <c r="S29" s="20"/>
      <c r="T29" s="20"/>
    </row>
    <row r="30" spans="1:20" s="51" customFormat="1" ht="15.6" hidden="1" customHeight="1" x14ac:dyDescent="0.25">
      <c r="A30" s="44" t="s">
        <v>881</v>
      </c>
      <c r="B30" s="70" t="s">
        <v>989</v>
      </c>
      <c r="C30" s="44">
        <v>0</v>
      </c>
      <c r="D30" s="44" t="s">
        <v>868</v>
      </c>
      <c r="E30" s="43"/>
      <c r="F30" s="43"/>
      <c r="G30" s="52"/>
      <c r="H30" s="52"/>
      <c r="I30" s="52"/>
      <c r="J30" s="52"/>
      <c r="K30" s="52"/>
      <c r="L30" s="50" t="str">
        <f t="shared" si="0"/>
        <v>locsim.dll.track.xyz</v>
      </c>
      <c r="M30" s="50" t="str">
        <f>LOWER(A30&amp;Legende!$B$12&amp;B30&amp;Legende!$B$12&amp;C30&amp;Legende!$B$12&amp;G30&amp;Legende!$B$12&amp;H30&amp;Legende!$B$12&amp;I30&amp;Legende!$B$12&amp;Legende!$D$12&amp;Legende!$B$12&amp;D30&amp;Legende!$B$12&amp;Legende!$C$12)</f>
        <v>locsim.dll.track.xyz;os;0;;;;?;locsim-dll;#</v>
      </c>
      <c r="N30" s="50" t="str">
        <f t="shared" si="1"/>
        <v>map.put("locsim.dll.track.xyz", "locsim.dll.track.xyz;os;0;;;;?;locsim-dll;#");</v>
      </c>
      <c r="O30" s="20"/>
      <c r="P30" s="20"/>
      <c r="Q30" s="58" t="e">
        <f>VLOOKUP(A30,'cabine_fabisch(rs232)'!$A$1:$G$27,3,FALSE)</f>
        <v>#N/A</v>
      </c>
      <c r="R30" s="58"/>
      <c r="S30" s="20"/>
      <c r="T30" s="20"/>
    </row>
    <row r="31" spans="1:20" s="51" customFormat="1" ht="15.6" hidden="1" customHeight="1" x14ac:dyDescent="0.25">
      <c r="A31" s="44" t="s">
        <v>881</v>
      </c>
      <c r="B31" s="70" t="s">
        <v>989</v>
      </c>
      <c r="C31" s="44">
        <v>0</v>
      </c>
      <c r="D31" s="44" t="s">
        <v>868</v>
      </c>
      <c r="E31" s="43"/>
      <c r="F31" s="43"/>
      <c r="G31" s="52"/>
      <c r="H31" s="52"/>
      <c r="I31" s="52"/>
      <c r="J31" s="52"/>
      <c r="K31" s="52"/>
      <c r="L31" s="50" t="str">
        <f t="shared" si="0"/>
        <v>locsim.dll.track.xyz</v>
      </c>
      <c r="M31" s="50" t="str">
        <f>LOWER(A31&amp;Legende!$B$12&amp;B31&amp;Legende!$B$12&amp;C31&amp;Legende!$B$12&amp;G31&amp;Legende!$B$12&amp;H31&amp;Legende!$B$12&amp;I31&amp;Legende!$B$12&amp;Legende!$D$12&amp;Legende!$B$12&amp;D31&amp;Legende!$B$12&amp;Legende!$C$12)</f>
        <v>locsim.dll.track.xyz;os;0;;;;?;locsim-dll;#</v>
      </c>
      <c r="N31" s="50" t="str">
        <f t="shared" si="1"/>
        <v>map.put("locsim.dll.track.xyz", "locsim.dll.track.xyz;os;0;;;;?;locsim-dll;#");</v>
      </c>
      <c r="O31" s="20"/>
      <c r="P31" s="20"/>
      <c r="Q31" s="58" t="e">
        <f>VLOOKUP(A31,'cabine_fabisch(rs232)'!$A$1:$G$27,3,FALSE)</f>
        <v>#N/A</v>
      </c>
      <c r="R31" s="58"/>
      <c r="S31" s="20"/>
      <c r="T31" s="20"/>
    </row>
    <row r="32" spans="1:20" s="51" customFormat="1" ht="15.6" hidden="1" customHeight="1" x14ac:dyDescent="0.25">
      <c r="A32" s="44" t="s">
        <v>881</v>
      </c>
      <c r="B32" s="70" t="s">
        <v>989</v>
      </c>
      <c r="C32" s="44">
        <v>0</v>
      </c>
      <c r="D32" s="44" t="s">
        <v>868</v>
      </c>
      <c r="E32" s="43"/>
      <c r="F32" s="43"/>
      <c r="G32" s="52"/>
      <c r="H32" s="52"/>
      <c r="I32" s="52"/>
      <c r="J32" s="52"/>
      <c r="K32" s="52"/>
      <c r="L32" s="50" t="str">
        <f t="shared" si="0"/>
        <v>locsim.dll.track.xyz</v>
      </c>
      <c r="M32" s="50" t="str">
        <f>LOWER(A32&amp;Legende!$B$12&amp;B32&amp;Legende!$B$12&amp;C32&amp;Legende!$B$12&amp;G32&amp;Legende!$B$12&amp;H32&amp;Legende!$B$12&amp;I32&amp;Legende!$B$12&amp;Legende!$D$12&amp;Legende!$B$12&amp;D32&amp;Legende!$B$12&amp;Legende!$C$12)</f>
        <v>locsim.dll.track.xyz;os;0;;;;?;locsim-dll;#</v>
      </c>
      <c r="N32" s="50" t="str">
        <f t="shared" si="1"/>
        <v>map.put("locsim.dll.track.xyz", "locsim.dll.track.xyz;os;0;;;;?;locsim-dll;#");</v>
      </c>
      <c r="O32" s="20"/>
      <c r="P32" s="20"/>
      <c r="Q32" s="58" t="e">
        <f>VLOOKUP(A32,'cabine_fabisch(rs232)'!$A$1:$G$27,3,FALSE)</f>
        <v>#N/A</v>
      </c>
      <c r="R32" s="58"/>
      <c r="S32" s="20"/>
      <c r="T32" s="20"/>
    </row>
    <row r="33" spans="1:20" s="51" customFormat="1" ht="15.6" hidden="1" customHeight="1" x14ac:dyDescent="0.25">
      <c r="A33" s="44" t="s">
        <v>881</v>
      </c>
      <c r="B33" s="70" t="s">
        <v>989</v>
      </c>
      <c r="C33" s="44">
        <v>0</v>
      </c>
      <c r="D33" s="44" t="s">
        <v>868</v>
      </c>
      <c r="E33" s="43"/>
      <c r="F33" s="43"/>
      <c r="G33" s="52"/>
      <c r="H33" s="52"/>
      <c r="I33" s="52"/>
      <c r="J33" s="52"/>
      <c r="K33" s="52"/>
      <c r="L33" s="50" t="str">
        <f t="shared" si="0"/>
        <v>locsim.dll.track.xyz</v>
      </c>
      <c r="M33" s="50" t="str">
        <f>LOWER(A33&amp;Legende!$B$12&amp;B33&amp;Legende!$B$12&amp;C33&amp;Legende!$B$12&amp;G33&amp;Legende!$B$12&amp;H33&amp;Legende!$B$12&amp;I33&amp;Legende!$B$12&amp;Legende!$D$12&amp;Legende!$B$12&amp;D33&amp;Legende!$B$12&amp;Legende!$C$12)</f>
        <v>locsim.dll.track.xyz;os;0;;;;?;locsim-dll;#</v>
      </c>
      <c r="N33" s="50" t="str">
        <f t="shared" si="1"/>
        <v>map.put("locsim.dll.track.xyz", "locsim.dll.track.xyz;os;0;;;;?;locsim-dll;#");</v>
      </c>
      <c r="O33" s="20"/>
      <c r="P33" s="20"/>
      <c r="Q33" s="58" t="e">
        <f>VLOOKUP(A33,'cabine_fabisch(rs232)'!$A$1:$G$27,3,FALSE)</f>
        <v>#N/A</v>
      </c>
      <c r="R33" s="58"/>
      <c r="S33" s="20"/>
      <c r="T33" s="20"/>
    </row>
    <row r="34" spans="1:20" s="51" customFormat="1" ht="15.6" hidden="1" customHeight="1" x14ac:dyDescent="0.25">
      <c r="A34" s="44" t="s">
        <v>881</v>
      </c>
      <c r="B34" s="70" t="s">
        <v>989</v>
      </c>
      <c r="C34" s="44">
        <v>0</v>
      </c>
      <c r="D34" s="44" t="s">
        <v>868</v>
      </c>
      <c r="E34" s="43"/>
      <c r="F34" s="43"/>
      <c r="G34" s="52"/>
      <c r="H34" s="52"/>
      <c r="I34" s="52"/>
      <c r="J34" s="52"/>
      <c r="K34" s="52"/>
      <c r="L34" s="50" t="str">
        <f t="shared" si="0"/>
        <v>locsim.dll.track.xyz</v>
      </c>
      <c r="M34" s="50" t="str">
        <f>LOWER(A34&amp;Legende!$B$12&amp;B34&amp;Legende!$B$12&amp;C34&amp;Legende!$B$12&amp;G34&amp;Legende!$B$12&amp;H34&amp;Legende!$B$12&amp;I34&amp;Legende!$B$12&amp;Legende!$D$12&amp;Legende!$B$12&amp;D34&amp;Legende!$B$12&amp;Legende!$C$12)</f>
        <v>locsim.dll.track.xyz;os;0;;;;?;locsim-dll;#</v>
      </c>
      <c r="N34" s="50" t="str">
        <f t="shared" si="1"/>
        <v>map.put("locsim.dll.track.xyz", "locsim.dll.track.xyz;os;0;;;;?;locsim-dll;#");</v>
      </c>
      <c r="O34" s="20"/>
      <c r="P34" s="20"/>
      <c r="Q34" s="58" t="e">
        <f>VLOOKUP(A34,'cabine_fabisch(rs232)'!$A$1:$G$27,3,FALSE)</f>
        <v>#N/A</v>
      </c>
      <c r="R34" s="58"/>
      <c r="S34" s="20"/>
      <c r="T34" s="20"/>
    </row>
    <row r="35" spans="1:20" s="51" customFormat="1" ht="15.6" hidden="1" customHeight="1" x14ac:dyDescent="0.25">
      <c r="A35" s="44" t="s">
        <v>881</v>
      </c>
      <c r="B35" s="70" t="s">
        <v>989</v>
      </c>
      <c r="C35" s="44">
        <v>0</v>
      </c>
      <c r="D35" s="44" t="s">
        <v>868</v>
      </c>
      <c r="E35" s="43"/>
      <c r="F35" s="43"/>
      <c r="G35" s="52"/>
      <c r="H35" s="52"/>
      <c r="I35" s="52"/>
      <c r="J35" s="52"/>
      <c r="K35" s="52"/>
      <c r="L35" s="50" t="str">
        <f t="shared" si="0"/>
        <v>locsim.dll.track.xyz</v>
      </c>
      <c r="M35" s="50" t="str">
        <f>LOWER(A35&amp;Legende!$B$12&amp;B35&amp;Legende!$B$12&amp;C35&amp;Legende!$B$12&amp;G35&amp;Legende!$B$12&amp;H35&amp;Legende!$B$12&amp;I35&amp;Legende!$B$12&amp;Legende!$D$12&amp;Legende!$B$12&amp;D35&amp;Legende!$B$12&amp;Legende!$C$12)</f>
        <v>locsim.dll.track.xyz;os;0;;;;?;locsim-dll;#</v>
      </c>
      <c r="N35" s="50" t="str">
        <f t="shared" si="1"/>
        <v>map.put("locsim.dll.track.xyz", "locsim.dll.track.xyz;os;0;;;;?;locsim-dll;#");</v>
      </c>
      <c r="O35" s="20"/>
      <c r="P35" s="20"/>
      <c r="Q35" s="58" t="e">
        <f>VLOOKUP(A35,'cabine_fabisch(rs232)'!$A$1:$G$27,3,FALSE)</f>
        <v>#N/A</v>
      </c>
      <c r="R35" s="58"/>
      <c r="S35" s="20"/>
      <c r="T35" s="20"/>
    </row>
    <row r="36" spans="1:20" s="51" customFormat="1" ht="15.6" hidden="1" customHeight="1" x14ac:dyDescent="0.25">
      <c r="A36" s="44" t="s">
        <v>881</v>
      </c>
      <c r="B36" s="70" t="s">
        <v>989</v>
      </c>
      <c r="C36" s="44">
        <v>0</v>
      </c>
      <c r="D36" s="44" t="s">
        <v>868</v>
      </c>
      <c r="E36" s="43"/>
      <c r="F36" s="43"/>
      <c r="G36" s="52"/>
      <c r="H36" s="52"/>
      <c r="I36" s="52"/>
      <c r="J36" s="52"/>
      <c r="K36" s="52"/>
      <c r="L36" s="50" t="str">
        <f t="shared" si="0"/>
        <v>locsim.dll.track.xyz</v>
      </c>
      <c r="M36" s="50" t="str">
        <f>LOWER(A36&amp;Legende!$B$12&amp;B36&amp;Legende!$B$12&amp;C36&amp;Legende!$B$12&amp;G36&amp;Legende!$B$12&amp;H36&amp;Legende!$B$12&amp;I36&amp;Legende!$B$12&amp;Legende!$D$12&amp;Legende!$B$12&amp;D36&amp;Legende!$B$12&amp;Legende!$C$12)</f>
        <v>locsim.dll.track.xyz;os;0;;;;?;locsim-dll;#</v>
      </c>
      <c r="N36" s="50" t="str">
        <f t="shared" si="1"/>
        <v>map.put("locsim.dll.track.xyz", "locsim.dll.track.xyz;os;0;;;;?;locsim-dll;#");</v>
      </c>
      <c r="O36" s="20"/>
      <c r="P36" s="20"/>
      <c r="Q36" s="58" t="e">
        <f>VLOOKUP(A36,'cabine_fabisch(rs232)'!$A$1:$G$27,3,FALSE)</f>
        <v>#N/A</v>
      </c>
      <c r="R36" s="58"/>
      <c r="S36" s="20"/>
      <c r="T36" s="20"/>
    </row>
    <row r="37" spans="1:20" s="51" customFormat="1" ht="15.6" hidden="1" customHeight="1" x14ac:dyDescent="0.25">
      <c r="A37" s="28" t="s">
        <v>1074</v>
      </c>
      <c r="B37" s="35" t="s">
        <v>989</v>
      </c>
      <c r="C37" s="28">
        <v>0</v>
      </c>
      <c r="D37" s="28" t="s">
        <v>869</v>
      </c>
      <c r="E37" s="35" t="s">
        <v>1069</v>
      </c>
      <c r="F37" s="35" t="s">
        <v>1070</v>
      </c>
      <c r="G37" s="35" t="s">
        <v>1071</v>
      </c>
      <c r="H37" s="35" t="s">
        <v>1072</v>
      </c>
      <c r="I37" s="28" t="s">
        <v>1073</v>
      </c>
      <c r="J37" s="71" t="s">
        <v>736</v>
      </c>
      <c r="K37" s="28" t="s">
        <v>1074</v>
      </c>
      <c r="L37" s="50" t="str">
        <f t="shared" si="0"/>
        <v>locsim.initialization.ready.ini1</v>
      </c>
      <c r="M37" s="50" t="str">
        <f>LOWER(A37&amp;Legende!$B$12&amp;B37&amp;Legende!$B$12&amp;C37&amp;Legende!$B$12&amp;G37&amp;Legende!$B$12&amp;H37&amp;Legende!$B$12&amp;I37&amp;Legende!$B$12&amp;Legende!$D$12&amp;Legende!$B$12&amp;D37&amp;Legende!$B$12&amp;Legende!$C$12)</f>
        <v>locsim.initialization.ready.ini1;os;0;message;initialisiation;ini1;?;locsim-rs232;#</v>
      </c>
      <c r="N37" s="50" t="str">
        <f t="shared" si="1"/>
        <v>map.put("locsim.initialization.ready.ini1", "locsim.initialization.ready.ini1;os;0;message;initialisiation;ini1;?;locsim-rs232;#");</v>
      </c>
      <c r="Q37" s="101" t="e">
        <f>VLOOKUP(A37,'cabine_fabisch(rs232)'!$A$1:$G$27,3,FALSE)</f>
        <v>#N/A</v>
      </c>
      <c r="R37" s="101"/>
      <c r="S37" s="20"/>
      <c r="T37" s="20"/>
    </row>
    <row r="38" spans="1:20" s="51" customFormat="1" ht="15.6" hidden="1" customHeight="1" x14ac:dyDescent="0.25">
      <c r="A38" s="28" t="s">
        <v>722</v>
      </c>
      <c r="B38" s="36" t="s">
        <v>54</v>
      </c>
      <c r="C38" s="28">
        <v>0</v>
      </c>
      <c r="D38" s="28" t="s">
        <v>869</v>
      </c>
      <c r="E38" s="36" t="s">
        <v>474</v>
      </c>
      <c r="F38" s="37"/>
      <c r="G38" s="20" t="s">
        <v>9</v>
      </c>
      <c r="H38" s="20" t="s">
        <v>733</v>
      </c>
      <c r="I38" s="20"/>
      <c r="J38" s="20" t="s">
        <v>736</v>
      </c>
      <c r="K38" s="20"/>
      <c r="L38" s="50" t="str">
        <f t="shared" si="0"/>
        <v>locsim.auslöseschalter</v>
      </c>
      <c r="M38" s="50" t="str">
        <f>LOWER(A38&amp;Legende!$B$12&amp;B38&amp;Legende!$B$12&amp;C38&amp;Legende!$B$12&amp;G38&amp;Legende!$B$12&amp;H38&amp;Legende!$B$12&amp;I38&amp;Legende!$B$12&amp;Legende!$D$12&amp;Legende!$B$12&amp;D38&amp;Legende!$B$12&amp;Legende!$C$12)</f>
        <v>locsim.auslöseschalter;i;0;schalter;auslöse;;?;locsim-rs232;#</v>
      </c>
      <c r="N38" s="50" t="str">
        <f t="shared" si="1"/>
        <v>map.put("locsim.auslöseschalter", "locsim.auslöseschalter;i;0;schalter;auslöse;;?;locsim-rs232;#");</v>
      </c>
      <c r="O38" s="20"/>
      <c r="P38" s="20"/>
      <c r="Q38" s="58" t="e">
        <f>VLOOKUP(A38,'cabine_fabisch(rs232)'!$A$1:$G$27,3,FALSE)</f>
        <v>#N/A</v>
      </c>
      <c r="R38" s="58"/>
      <c r="S38" s="20"/>
      <c r="T38" s="20"/>
    </row>
    <row r="39" spans="1:20" s="51" customFormat="1" ht="15.6" hidden="1" customHeight="1" x14ac:dyDescent="0.25">
      <c r="A39" s="28" t="s">
        <v>723</v>
      </c>
      <c r="B39" s="35" t="s">
        <v>53</v>
      </c>
      <c r="C39" s="28">
        <v>0</v>
      </c>
      <c r="D39" s="28" t="s">
        <v>869</v>
      </c>
      <c r="E39" s="36" t="s">
        <v>475</v>
      </c>
      <c r="F39" s="43"/>
      <c r="G39" s="52"/>
      <c r="H39" s="52"/>
      <c r="I39" s="52"/>
      <c r="J39" s="52"/>
      <c r="K39" s="52"/>
      <c r="L39" s="50" t="str">
        <f t="shared" si="0"/>
        <v>locsim.hauptleitungsdruck</v>
      </c>
      <c r="M39" s="50" t="str">
        <f>LOWER(A39&amp;Legende!$B$12&amp;B39&amp;Legende!$B$12&amp;C39&amp;Legende!$B$12&amp;G39&amp;Legende!$B$12&amp;H39&amp;Legende!$B$12&amp;I39&amp;Legende!$B$12&amp;Legende!$D$12&amp;Legende!$B$12&amp;D39&amp;Legende!$B$12&amp;Legende!$C$12)</f>
        <v>locsim.hauptleitungsdruck;o;0;;;;?;locsim-rs232;#</v>
      </c>
      <c r="N39" s="50" t="str">
        <f t="shared" si="1"/>
        <v>map.put("locsim.hauptleitungsdruck", "locsim.hauptleitungsdruck;o;0;;;;?;locsim-rs232;#");</v>
      </c>
      <c r="O39" s="20"/>
      <c r="P39" s="20"/>
      <c r="Q39" s="58" t="e">
        <f>VLOOKUP(A39,'cabine_fabisch(rs232)'!$A$1:$G$27,3,FALSE)</f>
        <v>#N/A</v>
      </c>
      <c r="R39" s="58"/>
      <c r="S39" s="20"/>
      <c r="T39" s="20"/>
    </row>
    <row r="40" spans="1:20" s="51" customFormat="1" ht="15.6" hidden="1" customHeight="1" x14ac:dyDescent="0.25">
      <c r="A40" s="28" t="s">
        <v>724</v>
      </c>
      <c r="B40" s="35" t="s">
        <v>53</v>
      </c>
      <c r="C40" s="28">
        <v>0</v>
      </c>
      <c r="D40" s="28" t="s">
        <v>869</v>
      </c>
      <c r="E40" s="36" t="s">
        <v>476</v>
      </c>
      <c r="F40" s="43"/>
      <c r="G40" s="52"/>
      <c r="H40" s="52"/>
      <c r="I40" s="52"/>
      <c r="J40" s="52"/>
      <c r="K40" s="52"/>
      <c r="L40" s="50" t="str">
        <f t="shared" si="0"/>
        <v>locsim.rangierbremse</v>
      </c>
      <c r="M40" s="50" t="str">
        <f>LOWER(A40&amp;Legende!$B$12&amp;B40&amp;Legende!$B$12&amp;C40&amp;Legende!$B$12&amp;G40&amp;Legende!$B$12&amp;H40&amp;Legende!$B$12&amp;I40&amp;Legende!$B$12&amp;Legende!$D$12&amp;Legende!$B$12&amp;D40&amp;Legende!$B$12&amp;Legende!$C$12)</f>
        <v>locsim.rangierbremse;o;0;;;;?;locsim-rs232;#</v>
      </c>
      <c r="N40" s="50" t="str">
        <f t="shared" si="1"/>
        <v>map.put("locsim.rangierbremse", "locsim.rangierbremse;o;0;;;;?;locsim-rs232;#");</v>
      </c>
      <c r="O40" s="20"/>
      <c r="P40" s="20"/>
      <c r="Q40" s="58" t="e">
        <f>VLOOKUP(A40,'cabine_fabisch(rs232)'!$A$1:$G$27,3,FALSE)</f>
        <v>#N/A</v>
      </c>
      <c r="R40" s="58"/>
      <c r="S40" s="20"/>
      <c r="T40" s="20"/>
    </row>
    <row r="41" spans="1:20" s="51" customFormat="1" ht="15.6" hidden="1" customHeight="1" x14ac:dyDescent="0.25">
      <c r="A41" s="28" t="s">
        <v>725</v>
      </c>
      <c r="B41" s="35" t="s">
        <v>53</v>
      </c>
      <c r="C41" s="28">
        <v>0</v>
      </c>
      <c r="D41" s="28" t="s">
        <v>869</v>
      </c>
      <c r="E41" s="36" t="s">
        <v>478</v>
      </c>
      <c r="F41" s="36" t="s">
        <v>475</v>
      </c>
      <c r="G41" s="71" t="s">
        <v>326</v>
      </c>
      <c r="H41" s="71" t="s">
        <v>348</v>
      </c>
      <c r="I41" s="71" t="s">
        <v>319</v>
      </c>
      <c r="J41" s="52"/>
      <c r="K41" s="52"/>
      <c r="L41" s="50" t="str">
        <f t="shared" si="0"/>
        <v>locsim.hldruck</v>
      </c>
      <c r="M41" s="50" t="str">
        <f>LOWER(A41&amp;Legende!$B$12&amp;B41&amp;Legende!$B$12&amp;C41&amp;Legende!$B$12&amp;G41&amp;Legende!$B$12&amp;H41&amp;Legende!$B$12&amp;I41&amp;Legende!$B$12&amp;Legende!$D$12&amp;Legende!$B$12&amp;D41&amp;Legende!$B$12&amp;Legende!$C$12)</f>
        <v>locsim.hldruck;o;0;analoganzeige;druck;hauptleitung;?;locsim-rs232;#</v>
      </c>
      <c r="N41" s="50" t="str">
        <f t="shared" si="1"/>
        <v>map.put("locsim.hldruck", "locsim.hldruck;o;0;analoganzeige;druck;hauptleitung;?;locsim-rs232;#");</v>
      </c>
      <c r="O41" s="20"/>
      <c r="P41" s="20"/>
      <c r="Q41" s="58" t="e">
        <f>VLOOKUP(A41,'cabine_fabisch(rs232)'!$A$1:$G$27,3,FALSE)</f>
        <v>#N/A</v>
      </c>
      <c r="R41" s="58"/>
      <c r="S41" s="20"/>
      <c r="T41" s="20"/>
    </row>
    <row r="42" spans="1:20" s="51" customFormat="1" ht="15.6" hidden="1" customHeight="1" x14ac:dyDescent="0.25">
      <c r="A42" s="28" t="s">
        <v>726</v>
      </c>
      <c r="B42" s="35" t="s">
        <v>53</v>
      </c>
      <c r="C42" s="28">
        <v>0</v>
      </c>
      <c r="D42" s="28" t="s">
        <v>869</v>
      </c>
      <c r="E42" s="36" t="s">
        <v>477</v>
      </c>
      <c r="F42" s="36" t="s">
        <v>1244</v>
      </c>
      <c r="G42" s="71" t="s">
        <v>326</v>
      </c>
      <c r="H42" s="71" t="s">
        <v>348</v>
      </c>
      <c r="I42" s="71" t="s">
        <v>320</v>
      </c>
      <c r="J42" s="52"/>
      <c r="K42" s="52"/>
      <c r="L42" s="50" t="str">
        <f t="shared" si="0"/>
        <v>locsim.bremszylinderdruck</v>
      </c>
      <c r="M42" s="50" t="str">
        <f>LOWER(A42&amp;Legende!$B$12&amp;B42&amp;Legende!$B$12&amp;C42&amp;Legende!$B$12&amp;G42&amp;Legende!$B$12&amp;H42&amp;Legende!$B$12&amp;I42&amp;Legende!$B$12&amp;Legende!$D$12&amp;Legende!$B$12&amp;D42&amp;Legende!$B$12&amp;Legende!$C$12)</f>
        <v>locsim.bremszylinderdruck;o;0;analoganzeige;druck;bremszylinder;?;locsim-rs232;#</v>
      </c>
      <c r="N42" s="50" t="str">
        <f t="shared" si="1"/>
        <v>map.put("locsim.bremszylinderdruck", "locsim.bremszylinderdruck;o;0;analoganzeige;druck;bremszylinder;?;locsim-rs232;#");</v>
      </c>
      <c r="O42" s="20"/>
      <c r="P42" s="20"/>
      <c r="Q42" s="58" t="e">
        <f>VLOOKUP(A42,'cabine_fabisch(rs232)'!$A$1:$G$27,3,FALSE)</f>
        <v>#N/A</v>
      </c>
      <c r="R42" s="58"/>
      <c r="S42" s="20"/>
      <c r="T42" s="20"/>
    </row>
    <row r="43" spans="1:20" s="51" customFormat="1" ht="15.6" hidden="1" customHeight="1" x14ac:dyDescent="0.25">
      <c r="A43" s="28" t="s">
        <v>727</v>
      </c>
      <c r="B43" s="35" t="s">
        <v>53</v>
      </c>
      <c r="C43" s="28">
        <v>0</v>
      </c>
      <c r="D43" s="28" t="s">
        <v>869</v>
      </c>
      <c r="E43" s="36" t="s">
        <v>479</v>
      </c>
      <c r="F43" s="43"/>
      <c r="G43" s="52"/>
      <c r="H43" s="52"/>
      <c r="I43" s="52"/>
      <c r="J43" s="52"/>
      <c r="K43" s="52"/>
      <c r="L43" s="50" t="str">
        <f t="shared" si="0"/>
        <v>locsim.fahrleitungsspannung</v>
      </c>
      <c r="M43" s="50" t="str">
        <f>LOWER(A43&amp;Legende!$B$12&amp;B43&amp;Legende!$B$12&amp;C43&amp;Legende!$B$12&amp;G43&amp;Legende!$B$12&amp;H43&amp;Legende!$B$12&amp;I43&amp;Legende!$B$12&amp;Legende!$D$12&amp;Legende!$B$12&amp;D43&amp;Legende!$B$12&amp;Legende!$C$12)</f>
        <v>locsim.fahrleitungsspannung;o;0;;;;?;locsim-rs232;#</v>
      </c>
      <c r="N43" s="50" t="str">
        <f t="shared" si="1"/>
        <v>map.put("locsim.fahrleitungsspannung", "locsim.fahrleitungsspannung;o;0;;;;?;locsim-rs232;#");</v>
      </c>
      <c r="O43" s="20"/>
      <c r="P43" s="20"/>
      <c r="Q43" s="58" t="e">
        <f>VLOOKUP(A43,'cabine_fabisch(rs232)'!$A$1:$G$27,3,FALSE)</f>
        <v>#N/A</v>
      </c>
      <c r="R43" s="58"/>
      <c r="S43" s="20"/>
      <c r="T43" s="20"/>
    </row>
    <row r="44" spans="1:20" s="51" customFormat="1" ht="15.6" hidden="1" customHeight="1" x14ac:dyDescent="0.25">
      <c r="A44" s="28" t="s">
        <v>728</v>
      </c>
      <c r="B44" s="36" t="s">
        <v>54</v>
      </c>
      <c r="C44" s="28">
        <v>0</v>
      </c>
      <c r="D44" s="28" t="s">
        <v>869</v>
      </c>
      <c r="E44" s="36" t="s">
        <v>711</v>
      </c>
      <c r="F44" s="43"/>
      <c r="G44" s="20" t="s">
        <v>9</v>
      </c>
      <c r="H44" s="20" t="s">
        <v>734</v>
      </c>
      <c r="I44" s="20" t="s">
        <v>737</v>
      </c>
      <c r="J44" s="20" t="s">
        <v>736</v>
      </c>
      <c r="K44" s="20"/>
      <c r="L44" s="50" t="str">
        <f t="shared" si="0"/>
        <v>locsim.kompressorschalter.o</v>
      </c>
      <c r="M44" s="50" t="str">
        <f>LOWER(A44&amp;Legende!$B$12&amp;B44&amp;Legende!$B$12&amp;C44&amp;Legende!$B$12&amp;G44&amp;Legende!$B$12&amp;H44&amp;Legende!$B$12&amp;I44&amp;Legende!$B$12&amp;Legende!$D$12&amp;Legende!$B$12&amp;D44&amp;Legende!$B$12&amp;Legende!$C$12)</f>
        <v>locsim.kompressorschalter.o;i;0;schalter;kompressor;o;?;locsim-rs232;#</v>
      </c>
      <c r="N44" s="50" t="str">
        <f t="shared" si="1"/>
        <v>map.put("locsim.kompressorschalter.o", "locsim.kompressorschalter.o;i;0;schalter;kompressor;o;?;locsim-rs232;#");</v>
      </c>
      <c r="O44" s="20" t="s">
        <v>573</v>
      </c>
      <c r="P44" s="20"/>
      <c r="Q44" s="58" t="e">
        <f>VLOOKUP(A44,'cabine_fabisch(rs232)'!$A$1:$G$27,3,FALSE)</f>
        <v>#N/A</v>
      </c>
      <c r="R44" s="58"/>
      <c r="S44" s="20"/>
      <c r="T44" s="20"/>
    </row>
    <row r="45" spans="1:20" s="51" customFormat="1" ht="15.6" hidden="1" customHeight="1" x14ac:dyDescent="0.25">
      <c r="A45" s="28" t="s">
        <v>729</v>
      </c>
      <c r="B45" s="36" t="s">
        <v>54</v>
      </c>
      <c r="C45" s="28">
        <v>0</v>
      </c>
      <c r="D45" s="28" t="s">
        <v>869</v>
      </c>
      <c r="E45" s="28" t="s">
        <v>720</v>
      </c>
      <c r="F45" s="44"/>
      <c r="G45" s="20" t="s">
        <v>9</v>
      </c>
      <c r="H45" s="20" t="s">
        <v>738</v>
      </c>
      <c r="I45" s="20" t="s">
        <v>533</v>
      </c>
      <c r="J45" s="20" t="s">
        <v>736</v>
      </c>
      <c r="K45" s="20"/>
      <c r="L45" s="50" t="str">
        <f t="shared" si="0"/>
        <v>locsim.fahrtrichtungschalter.neutral</v>
      </c>
      <c r="M45" s="50" t="str">
        <f>LOWER(A45&amp;Legende!$B$12&amp;B45&amp;Legende!$B$12&amp;C45&amp;Legende!$B$12&amp;G45&amp;Legende!$B$12&amp;H45&amp;Legende!$B$12&amp;I45&amp;Legende!$B$12&amp;Legende!$D$12&amp;Legende!$B$12&amp;D45&amp;Legende!$B$12&amp;Legende!$C$12)</f>
        <v>locsim.fahrtrichtungschalter.neutral;i;0;schalter;fahrtrichtung;neutral;?;locsim-rs232;#</v>
      </c>
      <c r="N45" s="50" t="str">
        <f t="shared" si="1"/>
        <v>map.put("locsim.fahrtrichtungschalter.neutral", "locsim.fahrtrichtungschalter.neutral;i;0;schalter;fahrtrichtung;neutral;?;locsim-rs232;#");</v>
      </c>
      <c r="O45" s="20" t="s">
        <v>611</v>
      </c>
      <c r="P45" s="20"/>
      <c r="Q45" s="58" t="e">
        <f>VLOOKUP(A45,'cabine_fabisch(rs232)'!$A$1:$G$27,3,FALSE)</f>
        <v>#N/A</v>
      </c>
      <c r="R45" s="58"/>
      <c r="S45" s="20"/>
      <c r="T45" s="20"/>
    </row>
    <row r="46" spans="1:20" s="51" customFormat="1" ht="15.6" hidden="1" customHeight="1" x14ac:dyDescent="0.25">
      <c r="A46" s="28" t="s">
        <v>730</v>
      </c>
      <c r="B46" s="36" t="s">
        <v>54</v>
      </c>
      <c r="C46" s="28">
        <v>0</v>
      </c>
      <c r="D46" s="28" t="s">
        <v>869</v>
      </c>
      <c r="E46" s="28" t="s">
        <v>705</v>
      </c>
      <c r="F46" s="28" t="s">
        <v>766</v>
      </c>
      <c r="G46" s="20" t="s">
        <v>9</v>
      </c>
      <c r="H46" s="20" t="s">
        <v>3</v>
      </c>
      <c r="I46" s="20" t="s">
        <v>739</v>
      </c>
      <c r="J46" s="20" t="s">
        <v>736</v>
      </c>
      <c r="K46" s="20"/>
      <c r="L46" s="50" t="str">
        <f t="shared" si="0"/>
        <v>locsim.hauptschalterschalter.hauptschalter.aus.kompressor.null</v>
      </c>
      <c r="M46" s="50" t="str">
        <f>LOWER(A46&amp;Legende!$B$12&amp;B46&amp;Legende!$B$12&amp;C46&amp;Legende!$B$12&amp;G46&amp;Legende!$B$12&amp;H46&amp;Legende!$B$12&amp;I46&amp;Legende!$B$12&amp;Legende!$D$12&amp;Legende!$B$12&amp;D46&amp;Legende!$B$12&amp;Legende!$C$12)</f>
        <v>locsim.hauptschalterschalter.hauptschalter.aus.kompressor.null;i;0;schalter;hauptschalter;aus;?;locsim-rs232;#</v>
      </c>
      <c r="N46" s="50" t="str">
        <f t="shared" si="1"/>
        <v>map.put("locsim.hauptschalterschalter.hauptschalter.aus.kompressor.null", "locsim.hauptschalterschalter.hauptschalter.aus.kompressor.null;i;0;schalter;hauptschalter;aus;?;locsim-rs232;#");</v>
      </c>
      <c r="O46" s="20" t="s">
        <v>599</v>
      </c>
      <c r="P46" s="20"/>
      <c r="Q46" s="58" t="e">
        <f>VLOOKUP(A46,'cabine_fabisch(rs232)'!$A$1:$G$27,3,FALSE)</f>
        <v>#N/A</v>
      </c>
      <c r="R46" s="58"/>
      <c r="S46" s="20"/>
      <c r="T46" s="20"/>
    </row>
    <row r="47" spans="1:20" s="51" customFormat="1" ht="15.6" hidden="1" customHeight="1" x14ac:dyDescent="0.25">
      <c r="A47" s="28" t="s">
        <v>731</v>
      </c>
      <c r="B47" s="36" t="s">
        <v>53</v>
      </c>
      <c r="C47" s="28">
        <v>0</v>
      </c>
      <c r="D47" s="28" t="s">
        <v>869</v>
      </c>
      <c r="E47" s="28" t="s">
        <v>485</v>
      </c>
      <c r="F47" s="44"/>
      <c r="G47" s="20" t="s">
        <v>740</v>
      </c>
      <c r="H47" s="20" t="s">
        <v>741</v>
      </c>
      <c r="I47" s="20" t="s">
        <v>742</v>
      </c>
      <c r="J47" s="52"/>
      <c r="K47" s="52"/>
      <c r="L47" s="50" t="str">
        <f t="shared" si="0"/>
        <v>locsim.wagentürenzustandinfo</v>
      </c>
      <c r="M47" s="50" t="str">
        <f>LOWER(A47&amp;Legende!$B$12&amp;B47&amp;Legende!$B$12&amp;C47&amp;Legende!$B$12&amp;G47&amp;Legende!$B$12&amp;H47&amp;Legende!$B$12&amp;I47&amp;Legende!$B$12&amp;Legende!$D$12&amp;Legende!$B$12&amp;D47&amp;Legende!$B$12&amp;Legende!$C$12)</f>
        <v>locsim.wagentürenzustandinfo;o;0;zustandinfo;tür;wagen;?;locsim-rs232;#</v>
      </c>
      <c r="N47" s="50" t="str">
        <f t="shared" si="1"/>
        <v>map.put("locsim.wagentürenzustandinfo", "locsim.wagentürenzustandinfo;o;0;zustandinfo;tür;wagen;?;locsim-rs232;#");</v>
      </c>
      <c r="O47" s="20"/>
      <c r="P47" s="20"/>
      <c r="Q47" s="58" t="e">
        <f>VLOOKUP(A47,'cabine_fabisch(rs232)'!$A$1:$G$27,3,FALSE)</f>
        <v>#N/A</v>
      </c>
      <c r="R47" s="58"/>
      <c r="S47" s="20"/>
      <c r="T47" s="20"/>
    </row>
    <row r="48" spans="1:20" s="51" customFormat="1" ht="15.6" hidden="1" customHeight="1" x14ac:dyDescent="0.25">
      <c r="A48" s="28" t="s">
        <v>732</v>
      </c>
      <c r="B48" s="36" t="s">
        <v>53</v>
      </c>
      <c r="C48" s="28">
        <v>0</v>
      </c>
      <c r="D48" s="28" t="s">
        <v>869</v>
      </c>
      <c r="E48" s="28" t="s">
        <v>721</v>
      </c>
      <c r="F48" s="44"/>
      <c r="G48" s="20" t="s">
        <v>743</v>
      </c>
      <c r="H48" s="20" t="s">
        <v>744</v>
      </c>
      <c r="I48" s="20" t="s">
        <v>745</v>
      </c>
      <c r="J48" s="20" t="s">
        <v>736</v>
      </c>
      <c r="K48" s="20"/>
      <c r="L48" s="50" t="str">
        <f t="shared" si="0"/>
        <v>locsim.druckknopfsignalpfeife. aus</v>
      </c>
      <c r="M48" s="50" t="str">
        <f>LOWER(A48&amp;Legende!$B$12&amp;B48&amp;Legende!$B$12&amp;C48&amp;Legende!$B$12&amp;G48&amp;Legende!$B$12&amp;H48&amp;Legende!$B$12&amp;I48&amp;Legende!$B$12&amp;Legende!$D$12&amp;Legende!$B$12&amp;D48&amp;Legende!$B$12&amp;Legende!$C$12)</f>
        <v>locsim.druckknopfsignalpfeife. aus;o;0;druckknopf;pfeife;signal;?;locsim-rs232;#</v>
      </c>
      <c r="N48" s="50" t="str">
        <f t="shared" si="1"/>
        <v>map.put("locsim.druckknopfsignalpfeife. aus", "locsim.druckknopfsignalpfeife. aus;o;0;druckknopf;pfeife;signal;?;locsim-rs232;#");</v>
      </c>
      <c r="O48" s="20" t="s">
        <v>612</v>
      </c>
      <c r="P48" s="20"/>
      <c r="Q48" s="58" t="e">
        <f>VLOOKUP(A48,'cabine_fabisch(rs232)'!$A$1:$G$27,3,FALSE)</f>
        <v>#N/A</v>
      </c>
      <c r="R48" s="58"/>
      <c r="S48" s="20"/>
      <c r="T48" s="20"/>
    </row>
    <row r="49" spans="1:20" s="51" customFormat="1" ht="15.6" hidden="1" customHeight="1" x14ac:dyDescent="0.25">
      <c r="A49" s="28" t="s">
        <v>710</v>
      </c>
      <c r="B49" s="36" t="s">
        <v>54</v>
      </c>
      <c r="C49" s="28">
        <v>0</v>
      </c>
      <c r="D49" s="28" t="s">
        <v>869</v>
      </c>
      <c r="E49" s="28" t="s">
        <v>491</v>
      </c>
      <c r="F49" s="44"/>
      <c r="G49" s="20" t="s">
        <v>9</v>
      </c>
      <c r="H49" s="20" t="s">
        <v>746</v>
      </c>
      <c r="I49" s="20" t="s">
        <v>747</v>
      </c>
      <c r="J49" s="20" t="s">
        <v>736</v>
      </c>
      <c r="K49" s="20"/>
      <c r="L49" s="50" t="str">
        <f t="shared" si="0"/>
        <v>locsim.schlüsselschalterabfertigungsbefehl</v>
      </c>
      <c r="M49" s="50" t="str">
        <f>LOWER(A49&amp;Legende!$B$12&amp;B49&amp;Legende!$B$12&amp;C49&amp;Legende!$B$12&amp;G49&amp;Legende!$B$12&amp;H49&amp;Legende!$B$12&amp;I49&amp;Legende!$B$12&amp;Legende!$D$12&amp;Legende!$B$12&amp;D49&amp;Legende!$B$12&amp;Legende!$C$12)</f>
        <v>locsim.schlüsselschalterabfertigungsbefehl;i;0;schalter;abfertigung;schlüssel;?;locsim-rs232;#</v>
      </c>
      <c r="N49" s="50" t="str">
        <f t="shared" si="1"/>
        <v>map.put("locsim.schlüsselschalterabfertigungsbefehl", "locsim.schlüsselschalterabfertigungsbefehl;i;0;schalter;abfertigung;schlüssel;?;locsim-rs232;#");</v>
      </c>
      <c r="O49" s="20" t="s">
        <v>607</v>
      </c>
      <c r="P49" s="20"/>
      <c r="Q49" s="58" t="e">
        <f>VLOOKUP(A49,'cabine_fabisch(rs232)'!$A$1:$G$27,3,FALSE)</f>
        <v>#N/A</v>
      </c>
      <c r="R49" s="58"/>
      <c r="S49" s="20"/>
      <c r="T49" s="20"/>
    </row>
    <row r="50" spans="1:20" s="20" customFormat="1" ht="15.75" customHeight="1" x14ac:dyDescent="0.25">
      <c r="A50" s="38" t="s">
        <v>55</v>
      </c>
      <c r="B50" s="38" t="str">
        <f>VLOOKUP($A50,[1]Verdrahtungsliste!$A$16:$S$258,14,FALSE)</f>
        <v/>
      </c>
      <c r="C50" s="38">
        <f>VLOOKUP($A50,[1]Verdrahtungsliste!$A$16:$S$258,4,FALSE)</f>
        <v>0</v>
      </c>
      <c r="D50" s="38" t="str">
        <f>VLOOKUP($A50,[1]Verdrahtungsliste!$A$16:$N$258,2,FALSE)</f>
        <v>StellwerkObermattLangnau</v>
      </c>
      <c r="E50" s="38" t="str">
        <f>VLOOKUP($A50,[1]Verdrahtungsliste!$A$16:$N$258,3,FALSE)</f>
        <v>Störungslampe Einfahrvorsignal F*</v>
      </c>
      <c r="F50" s="34" t="s">
        <v>192</v>
      </c>
      <c r="G50" s="20" t="s">
        <v>236</v>
      </c>
      <c r="H50" s="20" t="s">
        <v>464</v>
      </c>
      <c r="I50" s="20" t="s">
        <v>414</v>
      </c>
      <c r="J50" s="20" t="s">
        <v>135</v>
      </c>
      <c r="L50" s="21" t="str">
        <f t="shared" si="0"/>
        <v>1.90.01</v>
      </c>
      <c r="M50" s="21" t="str">
        <f>LOWER(A50&amp;Legende!$B$12&amp;B50&amp;Legende!$B$12&amp;C50&amp;Legende!$B$12&amp;G50&amp;Legende!$B$12&amp;H50&amp;Legende!$B$12&amp;I50&amp;Legende!$B$12&amp;Legende!$D$12&amp;Legende!$B$12&amp;D50&amp;Legende!$B$12&amp;Legende!$C$12)</f>
        <v>1.90.01;;0;lampe;signalfstern;gestört;?;stellwerkobermattlangnau;#</v>
      </c>
      <c r="N50" s="21" t="str">
        <f t="shared" si="1"/>
        <v>map.put("1.90.01", "1.90.01;;0;lampe;signalfstern;gestört;?;stellwerkobermattlangnau;#");</v>
      </c>
      <c r="Q50" s="58" t="e">
        <f>VLOOKUP(A50,'cabine_fabisch(rs232)'!$A$1:$G$27,3,FALSE)</f>
        <v>#N/A</v>
      </c>
      <c r="R50" s="58"/>
      <c r="S50" s="20" t="s">
        <v>1182</v>
      </c>
      <c r="T50" s="21" t="str">
        <f t="shared" ref="T50:T81" si="2">"map.put("""&amp;A50&amp;""","""&amp;S50&amp;""");"</f>
        <v>map.put("1.90.01","Lampen_1_F_VS_Stoer");</v>
      </c>
    </row>
    <row r="51" spans="1:20" s="20" customFormat="1" ht="15.75" hidden="1" customHeight="1" x14ac:dyDescent="0.25">
      <c r="A51" s="38" t="s">
        <v>56</v>
      </c>
      <c r="B51" s="38" t="str">
        <f>VLOOKUP($A51,[1]Verdrahtungsliste!$A$16:$S$258,14,FALSE)</f>
        <v>O</v>
      </c>
      <c r="C51" s="38">
        <f>VLOOKUP($A51,[1]Verdrahtungsliste!$A$16:$S$258,4,FALSE)</f>
        <v>0</v>
      </c>
      <c r="D51" s="38" t="str">
        <f>VLOOKUP($A51,[1]Verdrahtungsliste!$A$16:$M$258,2,FALSE)</f>
        <v>StellwerkObermattLangnau</v>
      </c>
      <c r="E51" s="38" t="str">
        <f>VLOOKUP($A51,[1]Verdrahtungsliste!$A$16:$M$258,3,FALSE)</f>
        <v>Einfahrsignal F; Notrot</v>
      </c>
      <c r="F51" s="34" t="s">
        <v>193</v>
      </c>
      <c r="G51" s="20" t="s">
        <v>236</v>
      </c>
      <c r="H51" s="20" t="s">
        <v>454</v>
      </c>
      <c r="I51" s="20" t="s">
        <v>415</v>
      </c>
      <c r="J51" s="20" t="s">
        <v>135</v>
      </c>
      <c r="L51" s="21" t="str">
        <f t="shared" si="0"/>
        <v>1.90.02</v>
      </c>
      <c r="M51" s="21" t="str">
        <f>LOWER(A51&amp;Legende!$B$12&amp;B51&amp;Legende!$B$12&amp;C51&amp;Legende!$B$12&amp;G51&amp;Legende!$B$12&amp;H51&amp;Legende!$B$12&amp;I51&amp;Legende!$B$12&amp;Legende!$D$12&amp;Legende!$B$12&amp;D51&amp;Legende!$B$12&amp;Legende!$C$12)</f>
        <v>1.90.02;o;0;lampe;signalf;notrot;?;stellwerkobermattlangnau;#</v>
      </c>
      <c r="N51" s="21" t="str">
        <f t="shared" si="1"/>
        <v>map.put("1.90.02", "1.90.02;o;0;lampe;signalf;notrot;?;stellwerkobermattlangnau;#");</v>
      </c>
      <c r="Q51" s="58" t="e">
        <f>VLOOKUP(A51,'cabine_fabisch(rs232)'!$A$1:$G$27,3,FALSE)</f>
        <v>#N/A</v>
      </c>
      <c r="R51" s="58"/>
      <c r="T51" s="21" t="str">
        <f t="shared" si="2"/>
        <v>map.put("1.90.02","");</v>
      </c>
    </row>
    <row r="52" spans="1:20" s="20" customFormat="1" ht="15.75" customHeight="1" x14ac:dyDescent="0.25">
      <c r="A52" s="38" t="s">
        <v>57</v>
      </c>
      <c r="B52" s="38" t="str">
        <f>VLOOKUP($A52,[1]Verdrahtungsliste!$A$16:$S$258,14,FALSE)</f>
        <v>O</v>
      </c>
      <c r="C52" s="38">
        <f>VLOOKUP($A52,[1]Verdrahtungsliste!$A$16:$S$258,4,FALSE)</f>
        <v>0</v>
      </c>
      <c r="D52" s="38" t="str">
        <f>VLOOKUP($A52,[1]Verdrahtungsliste!$A$16:$M$258,2,FALSE)</f>
        <v>StellwerkObermattLangnau</v>
      </c>
      <c r="E52" s="38" t="str">
        <f>VLOOKUP($A52,[1]Verdrahtungsliste!$A$16:$M$258,3,FALSE)</f>
        <v>Einfahrsignal F; Grün FB 3</v>
      </c>
      <c r="F52" s="34" t="s">
        <v>193</v>
      </c>
      <c r="G52" s="20" t="s">
        <v>236</v>
      </c>
      <c r="H52" s="20" t="s">
        <v>454</v>
      </c>
      <c r="I52" s="20" t="s">
        <v>424</v>
      </c>
      <c r="J52" s="20" t="s">
        <v>135</v>
      </c>
      <c r="L52" s="21" t="str">
        <f t="shared" si="0"/>
        <v>1.90.03</v>
      </c>
      <c r="M52" s="21" t="str">
        <f>LOWER(A52&amp;Legende!$B$12&amp;B52&amp;Legende!$B$12&amp;C52&amp;Legende!$B$12&amp;G52&amp;Legende!$B$12&amp;H52&amp;Legende!$B$12&amp;I52&amp;Legende!$B$12&amp;Legende!$D$12&amp;Legende!$B$12&amp;D52&amp;Legende!$B$12&amp;Legende!$C$12)</f>
        <v>1.90.03;o;0;lampe;signalf;grün_fb3;?;stellwerkobermattlangnau;#</v>
      </c>
      <c r="N52" s="21" t="str">
        <f t="shared" si="1"/>
        <v>map.put("1.90.03", "1.90.03;o;0;lampe;signalf;grün_fb3;?;stellwerkobermattlangnau;#");</v>
      </c>
      <c r="Q52" s="58" t="e">
        <f>VLOOKUP(A52,'cabine_fabisch(rs232)'!$A$1:$G$27,3,FALSE)</f>
        <v>#N/A</v>
      </c>
      <c r="R52" s="58"/>
      <c r="S52" s="20" t="s">
        <v>1263</v>
      </c>
      <c r="T52" s="21" t="str">
        <f t="shared" si="2"/>
        <v>map.put("1.90.03","Fstr_fg_F_Fahrt3");</v>
      </c>
    </row>
    <row r="53" spans="1:20" s="20" customFormat="1" ht="15.75" customHeight="1" x14ac:dyDescent="0.25">
      <c r="A53" s="38" t="s">
        <v>58</v>
      </c>
      <c r="B53" s="38" t="str">
        <f>VLOOKUP($A53,[1]Verdrahtungsliste!$A$16:$S$258,14,FALSE)</f>
        <v>O</v>
      </c>
      <c r="C53" s="38">
        <f>VLOOKUP($A53,[1]Verdrahtungsliste!$A$16:$S$258,4,FALSE)</f>
        <v>0</v>
      </c>
      <c r="D53" s="38" t="str">
        <f>VLOOKUP($A53,[1]Verdrahtungsliste!$A$16:$M$258,2,FALSE)</f>
        <v>StellwerkObermattLangnau</v>
      </c>
      <c r="E53" s="38" t="str">
        <f>VLOOKUP($A53,[1]Verdrahtungsliste!$A$16:$M$258,3,FALSE)</f>
        <v>Einfahrsignal F; Rot</v>
      </c>
      <c r="F53" s="34" t="s">
        <v>193</v>
      </c>
      <c r="G53" s="20" t="s">
        <v>236</v>
      </c>
      <c r="H53" s="20" t="s">
        <v>454</v>
      </c>
      <c r="I53" s="20" t="s">
        <v>425</v>
      </c>
      <c r="J53" s="20" t="s">
        <v>135</v>
      </c>
      <c r="L53" s="21" t="str">
        <f t="shared" si="0"/>
        <v>1.90.04</v>
      </c>
      <c r="M53" s="21" t="str">
        <f>LOWER(A53&amp;Legende!$B$12&amp;B53&amp;Legende!$B$12&amp;C53&amp;Legende!$B$12&amp;G53&amp;Legende!$B$12&amp;H53&amp;Legende!$B$12&amp;I53&amp;Legende!$B$12&amp;Legende!$D$12&amp;Legende!$B$12&amp;D53&amp;Legende!$B$12&amp;Legende!$C$12)</f>
        <v>1.90.04;o;0;lampe;signalf;rot;?;stellwerkobermattlangnau;#</v>
      </c>
      <c r="N53" s="21" t="str">
        <f t="shared" si="1"/>
        <v>map.put("1.90.04", "1.90.04;o;0;lampe;signalf;rot;?;stellwerkobermattlangnau;#");</v>
      </c>
      <c r="Q53" s="58" t="e">
        <f>VLOOKUP(A53,'cabine_fabisch(rs232)'!$A$1:$G$27,3,FALSE)</f>
        <v>#N/A</v>
      </c>
      <c r="R53" s="58"/>
      <c r="S53" s="20" t="s">
        <v>1183</v>
      </c>
      <c r="T53" s="21" t="str">
        <f t="shared" si="2"/>
        <v>map.put("1.90.04","Lampen_1_F_rot");</v>
      </c>
    </row>
    <row r="54" spans="1:20" s="20" customFormat="1" ht="15.75" customHeight="1" x14ac:dyDescent="0.25">
      <c r="A54" s="38" t="s">
        <v>59</v>
      </c>
      <c r="B54" s="38" t="str">
        <f>VLOOKUP($A54,[1]Verdrahtungsliste!$A$16:$S$258,14,FALSE)</f>
        <v>O</v>
      </c>
      <c r="C54" s="38">
        <f>VLOOKUP($A54,[1]Verdrahtungsliste!$A$16:$S$258,4,FALSE)</f>
        <v>0</v>
      </c>
      <c r="D54" s="38" t="str">
        <f>VLOOKUP($A54,[1]Verdrahtungsliste!$A$16:$M$258,2,FALSE)</f>
        <v>StellwerkObermattLangnau</v>
      </c>
      <c r="E54" s="38" t="str">
        <f>VLOOKUP($A54,[1]Verdrahtungsliste!$A$16:$M$258,3,FALSE)</f>
        <v>Einfahrsignal F; Grün FB1</v>
      </c>
      <c r="F54" s="34" t="s">
        <v>193</v>
      </c>
      <c r="G54" s="20" t="s">
        <v>236</v>
      </c>
      <c r="H54" s="20" t="s">
        <v>454</v>
      </c>
      <c r="I54" s="20" t="s">
        <v>426</v>
      </c>
      <c r="J54" s="20" t="s">
        <v>135</v>
      </c>
      <c r="L54" s="21" t="str">
        <f t="shared" si="0"/>
        <v>1.90.05</v>
      </c>
      <c r="M54" s="21" t="str">
        <f>LOWER(A54&amp;Legende!$B$12&amp;B54&amp;Legende!$B$12&amp;C54&amp;Legende!$B$12&amp;G54&amp;Legende!$B$12&amp;H54&amp;Legende!$B$12&amp;I54&amp;Legende!$B$12&amp;Legende!$D$12&amp;Legende!$B$12&amp;D54&amp;Legende!$B$12&amp;Legende!$C$12)</f>
        <v>1.90.05;o;0;lampe;signalf;grün_fb1;?;stellwerkobermattlangnau;#</v>
      </c>
      <c r="N54" s="21" t="str">
        <f t="shared" si="1"/>
        <v>map.put("1.90.05", "1.90.05;o;0;lampe;signalf;grün_fb1;?;stellwerkobermattlangnau;#");</v>
      </c>
      <c r="P54" s="92"/>
      <c r="Q54" s="102" t="e">
        <f>VLOOKUP(A54,'cabine_fabisch(rs232)'!$A$1:$G$27,3,FALSE)</f>
        <v>#N/A</v>
      </c>
      <c r="R54" s="102"/>
      <c r="S54" t="s">
        <v>1184</v>
      </c>
      <c r="T54" s="21" t="str">
        <f t="shared" si="2"/>
        <v>map.put("1.90.05","Lampen_1_F_gruenFB1");</v>
      </c>
    </row>
    <row r="55" spans="1:20" s="20" customFormat="1" ht="15.75" customHeight="1" x14ac:dyDescent="0.25">
      <c r="A55" s="38" t="s">
        <v>60</v>
      </c>
      <c r="B55" s="38" t="str">
        <f>VLOOKUP($A55,[1]Verdrahtungsliste!$A$16:$S$258,14,FALSE)</f>
        <v>O</v>
      </c>
      <c r="C55" s="38">
        <f>VLOOKUP($A55,[1]Verdrahtungsliste!$A$16:$S$258,4,FALSE)</f>
        <v>0</v>
      </c>
      <c r="D55" s="38" t="str">
        <f>VLOOKUP($A55,[1]Verdrahtungsliste!$A$16:$M$258,2,FALSE)</f>
        <v>StellwerkObermattLangnau</v>
      </c>
      <c r="E55" s="38" t="str">
        <f>VLOOKUP($A55,[1]Verdrahtungsliste!$A$16:$M$258,3,FALSE)</f>
        <v>Einfahrsignal E; Grün FB1</v>
      </c>
      <c r="F55" s="34" t="s">
        <v>195</v>
      </c>
      <c r="G55" s="20" t="s">
        <v>236</v>
      </c>
      <c r="H55" s="20" t="s">
        <v>455</v>
      </c>
      <c r="I55" s="20" t="s">
        <v>426</v>
      </c>
      <c r="J55" s="20" t="s">
        <v>135</v>
      </c>
      <c r="L55" s="21" t="str">
        <f t="shared" si="0"/>
        <v>1.90.06</v>
      </c>
      <c r="M55" s="21" t="str">
        <f>LOWER(A55&amp;Legende!$B$12&amp;B55&amp;Legende!$B$12&amp;C55&amp;Legende!$B$12&amp;G55&amp;Legende!$B$12&amp;H55&amp;Legende!$B$12&amp;I55&amp;Legende!$B$12&amp;Legende!$D$12&amp;Legende!$B$12&amp;D55&amp;Legende!$B$12&amp;Legende!$C$12)</f>
        <v>1.90.06;o;0;lampe;signale;grün_fb1;?;stellwerkobermattlangnau;#</v>
      </c>
      <c r="N55" s="21" t="str">
        <f t="shared" si="1"/>
        <v>map.put("1.90.06", "1.90.06;o;0;lampe;signale;grün_fb1;?;stellwerkobermattlangnau;#");</v>
      </c>
      <c r="Q55" s="58" t="e">
        <f>VLOOKUP(A55,'cabine_fabisch(rs232)'!$A$1:$G$27,3,FALSE)</f>
        <v>#N/A</v>
      </c>
      <c r="R55" s="58"/>
      <c r="S55" s="20" t="s">
        <v>1261</v>
      </c>
      <c r="T55" s="21" t="str">
        <f t="shared" si="2"/>
        <v>map.put("1.90.06","Fstr_ef_E_Fahrt1");</v>
      </c>
    </row>
    <row r="56" spans="1:20" s="20" customFormat="1" ht="15.75" customHeight="1" x14ac:dyDescent="0.25">
      <c r="A56" s="38" t="s">
        <v>61</v>
      </c>
      <c r="B56" s="38" t="str">
        <f>VLOOKUP($A56,[1]Verdrahtungsliste!$A$16:$S$258,14,FALSE)</f>
        <v>O</v>
      </c>
      <c r="C56" s="38">
        <f>VLOOKUP($A56,[1]Verdrahtungsliste!$A$16:$S$258,4,FALSE)</f>
        <v>0</v>
      </c>
      <c r="D56" s="38" t="str">
        <f>VLOOKUP($A56,[1]Verdrahtungsliste!$A$16:$M$258,2,FALSE)</f>
        <v>StellwerkObermattLangnau</v>
      </c>
      <c r="E56" s="38" t="str">
        <f>VLOOKUP($A56,[1]Verdrahtungsliste!$A$16:$M$258,3,FALSE)</f>
        <v>Einfahrsignal E; Rot</v>
      </c>
      <c r="F56" s="34" t="s">
        <v>195</v>
      </c>
      <c r="G56" s="20" t="s">
        <v>236</v>
      </c>
      <c r="H56" s="20" t="s">
        <v>455</v>
      </c>
      <c r="I56" s="20" t="s">
        <v>425</v>
      </c>
      <c r="J56" s="20" t="s">
        <v>135</v>
      </c>
      <c r="L56" s="21" t="str">
        <f t="shared" si="0"/>
        <v>1.90.07</v>
      </c>
      <c r="M56" s="21" t="str">
        <f>LOWER(A56&amp;Legende!$B$12&amp;B56&amp;Legende!$B$12&amp;C56&amp;Legende!$B$12&amp;G56&amp;Legende!$B$12&amp;H56&amp;Legende!$B$12&amp;I56&amp;Legende!$B$12&amp;Legende!$D$12&amp;Legende!$B$12&amp;D56&amp;Legende!$B$12&amp;Legende!$C$12)</f>
        <v>1.90.07;o;0;lampe;signale;rot;?;stellwerkobermattlangnau;#</v>
      </c>
      <c r="N56" s="21" t="str">
        <f t="shared" si="1"/>
        <v>map.put("1.90.07", "1.90.07;o;0;lampe;signale;rot;?;stellwerkobermattlangnau;#");</v>
      </c>
      <c r="Q56" s="58" t="e">
        <f>VLOOKUP(A56,'cabine_fabisch(rs232)'!$A$1:$G$27,3,FALSE)</f>
        <v>#N/A</v>
      </c>
      <c r="R56" s="58"/>
      <c r="S56" s="20" t="s">
        <v>1185</v>
      </c>
      <c r="T56" s="21" t="str">
        <f t="shared" si="2"/>
        <v>map.put("1.90.07","Fstr_ef_E_Halt");</v>
      </c>
    </row>
    <row r="57" spans="1:20" s="20" customFormat="1" ht="15.75" hidden="1" customHeight="1" x14ac:dyDescent="0.25">
      <c r="A57" s="38" t="s">
        <v>62</v>
      </c>
      <c r="B57" s="38" t="str">
        <f>VLOOKUP($A57,[1]Verdrahtungsliste!$A$16:$S$258,14,FALSE)</f>
        <v>O</v>
      </c>
      <c r="C57" s="38">
        <f>VLOOKUP($A57,[1]Verdrahtungsliste!$A$16:$S$258,4,FALSE)</f>
        <v>0</v>
      </c>
      <c r="D57" s="38" t="str">
        <f>VLOOKUP($A57,[1]Verdrahtungsliste!$A$16:$M$258,2,FALSE)</f>
        <v>StellwerkObermattLangnau</v>
      </c>
      <c r="E57" s="38" t="str">
        <f>VLOOKUP($A57,[1]Verdrahtungsliste!$A$16:$M$258,3,FALSE)</f>
        <v>Einfahrsignal E; Notrot</v>
      </c>
      <c r="F57" s="34" t="s">
        <v>195</v>
      </c>
      <c r="G57" s="20" t="s">
        <v>236</v>
      </c>
      <c r="H57" s="20" t="s">
        <v>455</v>
      </c>
      <c r="I57" s="20" t="s">
        <v>415</v>
      </c>
      <c r="J57" s="20" t="s">
        <v>135</v>
      </c>
      <c r="L57" s="21" t="str">
        <f t="shared" si="0"/>
        <v>1.90.08</v>
      </c>
      <c r="M57" s="21" t="str">
        <f>LOWER(A57&amp;Legende!$B$12&amp;B57&amp;Legende!$B$12&amp;C57&amp;Legende!$B$12&amp;G57&amp;Legende!$B$12&amp;H57&amp;Legende!$B$12&amp;I57&amp;Legende!$B$12&amp;Legende!$D$12&amp;Legende!$B$12&amp;D57&amp;Legende!$B$12&amp;Legende!$C$12)</f>
        <v>1.90.08;o;0;lampe;signale;notrot;?;stellwerkobermattlangnau;#</v>
      </c>
      <c r="N57" s="21" t="str">
        <f t="shared" si="1"/>
        <v>map.put("1.90.08", "1.90.08;o;0;lampe;signale;notrot;?;stellwerkobermattlangnau;#");</v>
      </c>
      <c r="Q57" s="58" t="e">
        <f>VLOOKUP(A57,'cabine_fabisch(rs232)'!$A$1:$G$27,3,FALSE)</f>
        <v>#N/A</v>
      </c>
      <c r="R57" s="58"/>
      <c r="T57" s="21" t="str">
        <f t="shared" si="2"/>
        <v>map.put("1.90.08","");</v>
      </c>
    </row>
    <row r="58" spans="1:20" s="20" customFormat="1" ht="15.75" customHeight="1" x14ac:dyDescent="0.25">
      <c r="A58" s="38" t="s">
        <v>63</v>
      </c>
      <c r="B58" s="38" t="str">
        <f>VLOOKUP($A58,[1]Verdrahtungsliste!$A$16:$S$258,14,FALSE)</f>
        <v>O</v>
      </c>
      <c r="C58" s="38">
        <f>VLOOKUP($A58,[1]Verdrahtungsliste!$A$16:$S$258,4,FALSE)</f>
        <v>0</v>
      </c>
      <c r="D58" s="38" t="str">
        <f>VLOOKUP($A58,[1]Verdrahtungsliste!$A$16:$M$258,2,FALSE)</f>
        <v>StellwerkObermattLangnau</v>
      </c>
      <c r="E58" s="38" t="str">
        <f>VLOOKUP($A58,[1]Verdrahtungsliste!$A$16:$M$258,3,FALSE)</f>
        <v>Einfahrsignal G; Grün FB1</v>
      </c>
      <c r="F58" s="34" t="s">
        <v>194</v>
      </c>
      <c r="G58" s="20" t="s">
        <v>236</v>
      </c>
      <c r="H58" s="20" t="s">
        <v>456</v>
      </c>
      <c r="I58" s="20" t="s">
        <v>426</v>
      </c>
      <c r="J58" s="20" t="s">
        <v>135</v>
      </c>
      <c r="L58" s="21" t="str">
        <f t="shared" si="0"/>
        <v>1.90.09</v>
      </c>
      <c r="M58" s="21" t="str">
        <f>LOWER(A58&amp;Legende!$B$12&amp;B58&amp;Legende!$B$12&amp;C58&amp;Legende!$B$12&amp;G58&amp;Legende!$B$12&amp;H58&amp;Legende!$B$12&amp;I58&amp;Legende!$B$12&amp;Legende!$D$12&amp;Legende!$B$12&amp;D58&amp;Legende!$B$12&amp;Legende!$C$12)</f>
        <v>1.90.09;o;0;lampe;signalg;grün_fb1;?;stellwerkobermattlangnau;#</v>
      </c>
      <c r="N58" s="21" t="str">
        <f t="shared" si="1"/>
        <v>map.put("1.90.09", "1.90.09;o;0;lampe;signalg;grün_fb1;?;stellwerkobermattlangnau;#");</v>
      </c>
      <c r="P58" s="92"/>
      <c r="Q58" s="102" t="e">
        <f>VLOOKUP(A58,'cabine_fabisch(rs232)'!$A$1:$G$27,3,FALSE)</f>
        <v>#N/A</v>
      </c>
      <c r="R58" s="102"/>
      <c r="S58" t="s">
        <v>1186</v>
      </c>
      <c r="T58" s="21" t="str">
        <f t="shared" si="2"/>
        <v>map.put("1.90.09","Fstr_gf_G_Fahrt3");</v>
      </c>
    </row>
    <row r="59" spans="1:20" s="20" customFormat="1" ht="15.75" customHeight="1" x14ac:dyDescent="0.25">
      <c r="A59" s="38" t="s">
        <v>64</v>
      </c>
      <c r="B59" s="38" t="str">
        <f>VLOOKUP($A59,[1]Verdrahtungsliste!$A$16:$S$258,14,FALSE)</f>
        <v>O</v>
      </c>
      <c r="C59" s="38">
        <f>VLOOKUP($A59,[1]Verdrahtungsliste!$A$16:$S$258,4,FALSE)</f>
        <v>0</v>
      </c>
      <c r="D59" s="38" t="str">
        <f>VLOOKUP($A59,[1]Verdrahtungsliste!$A$16:$M$258,2,FALSE)</f>
        <v>StellwerkObermattLangnau</v>
      </c>
      <c r="E59" s="38" t="str">
        <f>VLOOKUP($A59,[1]Verdrahtungsliste!$A$16:$M$258,3,FALSE)</f>
        <v>Einfahrsignal G; Rot</v>
      </c>
      <c r="F59" s="34" t="s">
        <v>194</v>
      </c>
      <c r="G59" s="20" t="s">
        <v>236</v>
      </c>
      <c r="H59" s="20" t="s">
        <v>456</v>
      </c>
      <c r="I59" s="20" t="s">
        <v>425</v>
      </c>
      <c r="J59" s="20" t="s">
        <v>135</v>
      </c>
      <c r="L59" s="21" t="str">
        <f t="shared" si="0"/>
        <v>1.90.10</v>
      </c>
      <c r="M59" s="21" t="str">
        <f>LOWER(A59&amp;Legende!$B$12&amp;B59&amp;Legende!$B$12&amp;C59&amp;Legende!$B$12&amp;G59&amp;Legende!$B$12&amp;H59&amp;Legende!$B$12&amp;I59&amp;Legende!$B$12&amp;Legende!$D$12&amp;Legende!$B$12&amp;D59&amp;Legende!$B$12&amp;Legende!$C$12)</f>
        <v>1.90.10;o;0;lampe;signalg;rot;?;stellwerkobermattlangnau;#</v>
      </c>
      <c r="N59" s="21" t="str">
        <f t="shared" si="1"/>
        <v>map.put("1.90.10", "1.90.10;o;0;lampe;signalg;rot;?;stellwerkobermattlangnau;#");</v>
      </c>
      <c r="Q59" s="58" t="e">
        <f>VLOOKUP(A59,'cabine_fabisch(rs232)'!$A$1:$G$27,3,FALSE)</f>
        <v>#N/A</v>
      </c>
      <c r="R59" s="58"/>
      <c r="S59" s="20" t="s">
        <v>1187</v>
      </c>
      <c r="T59" s="21" t="str">
        <f t="shared" si="2"/>
        <v>map.put("1.90.10","Fstr_gf_G_Halt");</v>
      </c>
    </row>
    <row r="60" spans="1:20" s="20" customFormat="1" ht="15.75" customHeight="1" x14ac:dyDescent="0.25">
      <c r="A60" s="38" t="s">
        <v>65</v>
      </c>
      <c r="B60" s="38" t="str">
        <f>VLOOKUP($A60,[1]Verdrahtungsliste!$A$16:$S$258,14,FALSE)</f>
        <v>O</v>
      </c>
      <c r="C60" s="38">
        <f>VLOOKUP($A60,[1]Verdrahtungsliste!$A$16:$S$258,4,FALSE)</f>
        <v>0</v>
      </c>
      <c r="D60" s="38" t="str">
        <f>VLOOKUP($A60,[1]Verdrahtungsliste!$A$16:$M$258,2,FALSE)</f>
        <v>StellwerkObermattLangnau</v>
      </c>
      <c r="E60" s="38" t="str">
        <f>VLOOKUP($A60,[1]Verdrahtungsliste!$A$16:$M$258,3,FALSE)</f>
        <v>Einfahrsignal G; Grün FB3</v>
      </c>
      <c r="F60" s="34" t="s">
        <v>194</v>
      </c>
      <c r="G60" s="20" t="s">
        <v>236</v>
      </c>
      <c r="H60" s="20" t="s">
        <v>456</v>
      </c>
      <c r="I60" s="20" t="s">
        <v>424</v>
      </c>
      <c r="J60" s="20" t="s">
        <v>135</v>
      </c>
      <c r="L60" s="21" t="str">
        <f t="shared" si="0"/>
        <v>1.90.11</v>
      </c>
      <c r="M60" s="21" t="str">
        <f>LOWER(A60&amp;Legende!$B$12&amp;B60&amp;Legende!$B$12&amp;C60&amp;Legende!$B$12&amp;G60&amp;Legende!$B$12&amp;H60&amp;Legende!$B$12&amp;I60&amp;Legende!$B$12&amp;Legende!$D$12&amp;Legende!$B$12&amp;D60&amp;Legende!$B$12&amp;Legende!$C$12)</f>
        <v>1.90.11;o;0;lampe;signalg;grün_fb3;?;stellwerkobermattlangnau;#</v>
      </c>
      <c r="N60" s="21" t="str">
        <f t="shared" si="1"/>
        <v>map.put("1.90.11", "1.90.11;o;0;lampe;signalg;grün_fb3;?;stellwerkobermattlangnau;#");</v>
      </c>
      <c r="Q60" s="58" t="e">
        <f>VLOOKUP(A60,'cabine_fabisch(rs232)'!$A$1:$G$27,3,FALSE)</f>
        <v>#N/A</v>
      </c>
      <c r="R60" s="58"/>
      <c r="S60" s="20" t="s">
        <v>1186</v>
      </c>
      <c r="T60" s="21" t="str">
        <f t="shared" si="2"/>
        <v>map.put("1.90.11","Fstr_gf_G_Fahrt3");</v>
      </c>
    </row>
    <row r="61" spans="1:20" s="20" customFormat="1" ht="15.75" customHeight="1" x14ac:dyDescent="0.25">
      <c r="A61" s="38" t="s">
        <v>66</v>
      </c>
      <c r="B61" s="38" t="str">
        <f>VLOOKUP($A61,[1]Verdrahtungsliste!$A$16:$S$258,14,FALSE)</f>
        <v>O</v>
      </c>
      <c r="C61" s="38">
        <f>VLOOKUP($A61,[1]Verdrahtungsliste!$A$16:$S$258,4,FALSE)</f>
        <v>0</v>
      </c>
      <c r="D61" s="38" t="str">
        <f>VLOOKUP($A61,[1]Verdrahtungsliste!$A$16:$M$258,2,FALSE)</f>
        <v>StellwerkObermattLangnau</v>
      </c>
      <c r="E61" s="38" t="str">
        <f>VLOOKUP($A61,[1]Verdrahtungsliste!$A$16:$M$258,3,FALSE)</f>
        <v>Einfahrsignal D EMM; Rot</v>
      </c>
      <c r="F61" s="34" t="s">
        <v>196</v>
      </c>
      <c r="G61" s="20" t="s">
        <v>236</v>
      </c>
      <c r="H61" s="20" t="s">
        <v>457</v>
      </c>
      <c r="I61" s="20" t="s">
        <v>425</v>
      </c>
      <c r="J61" s="20" t="s">
        <v>135</v>
      </c>
      <c r="L61" s="21" t="str">
        <f t="shared" si="0"/>
        <v>1.90.12</v>
      </c>
      <c r="M61" s="21" t="str">
        <f>LOWER(A61&amp;Legende!$B$12&amp;B61&amp;Legende!$B$12&amp;C61&amp;Legende!$B$12&amp;G61&amp;Legende!$B$12&amp;H61&amp;Legende!$B$12&amp;I61&amp;Legende!$B$12&amp;Legende!$D$12&amp;Legende!$B$12&amp;D61&amp;Legende!$B$12&amp;Legende!$C$12)</f>
        <v>1.90.12;o;0;lampe;signald;rot;?;stellwerkobermattlangnau;#</v>
      </c>
      <c r="N61" s="21" t="str">
        <f t="shared" si="1"/>
        <v>map.put("1.90.12", "1.90.12;o;0;lampe;signald;rot;?;stellwerkobermattlangnau;#");</v>
      </c>
      <c r="Q61" s="58" t="e">
        <f>VLOOKUP(A61,'cabine_fabisch(rs232)'!$A$1:$G$27,3,FALSE)</f>
        <v>#N/A</v>
      </c>
      <c r="R61" s="58"/>
      <c r="S61" s="20" t="s">
        <v>1188</v>
      </c>
      <c r="T61" s="21" t="str">
        <f t="shared" si="2"/>
        <v>map.put("1.90.12","EMM_D_Halt");</v>
      </c>
    </row>
    <row r="62" spans="1:20" s="20" customFormat="1" ht="15.75" customHeight="1" x14ac:dyDescent="0.25">
      <c r="A62" s="38" t="s">
        <v>67</v>
      </c>
      <c r="B62" s="38" t="str">
        <f>VLOOKUP($A62,[1]Verdrahtungsliste!$A$16:$S$258,14,FALSE)</f>
        <v>O</v>
      </c>
      <c r="C62" s="38">
        <f>VLOOKUP($A62,[1]Verdrahtungsliste!$A$16:$S$258,4,FALSE)</f>
        <v>0</v>
      </c>
      <c r="D62" s="38" t="str">
        <f>VLOOKUP($A62,[1]Verdrahtungsliste!$A$16:$M$258,2,FALSE)</f>
        <v>StellwerkObermattLangnau</v>
      </c>
      <c r="E62" s="38" t="str">
        <f>VLOOKUP($A62,[1]Verdrahtungsliste!$A$16:$M$258,3,FALSE)</f>
        <v>Einfahrsignal D EMM; Grün</v>
      </c>
      <c r="F62" s="34" t="s">
        <v>196</v>
      </c>
      <c r="G62" s="20" t="s">
        <v>236</v>
      </c>
      <c r="H62" s="20" t="s">
        <v>457</v>
      </c>
      <c r="I62" s="20" t="s">
        <v>377</v>
      </c>
      <c r="J62" s="20" t="s">
        <v>135</v>
      </c>
      <c r="L62" s="21" t="str">
        <f t="shared" si="0"/>
        <v>1.90.13</v>
      </c>
      <c r="M62" s="21" t="str">
        <f>LOWER(A62&amp;Legende!$B$12&amp;B62&amp;Legende!$B$12&amp;C62&amp;Legende!$B$12&amp;G62&amp;Legende!$B$12&amp;H62&amp;Legende!$B$12&amp;I62&amp;Legende!$B$12&amp;Legende!$D$12&amp;Legende!$B$12&amp;D62&amp;Legende!$B$12&amp;Legende!$C$12)</f>
        <v>1.90.13;o;0;lampe;signald;grün;?;stellwerkobermattlangnau;#</v>
      </c>
      <c r="N62" s="21" t="str">
        <f t="shared" si="1"/>
        <v>map.put("1.90.13", "1.90.13;o;0;lampe;signald;grün;?;stellwerkobermattlangnau;#");</v>
      </c>
      <c r="Q62" s="58" t="e">
        <f>VLOOKUP(A62,'cabine_fabisch(rs232)'!$A$1:$G$27,3,FALSE)</f>
        <v>#N/A</v>
      </c>
      <c r="R62" s="58"/>
      <c r="S62" s="20" t="s">
        <v>1189</v>
      </c>
      <c r="T62" s="21" t="str">
        <f t="shared" si="2"/>
        <v>map.put("1.90.13","EMM_D_Fahrt");</v>
      </c>
    </row>
    <row r="63" spans="1:20" s="20" customFormat="1" ht="15.75" customHeight="1" x14ac:dyDescent="0.25">
      <c r="A63" s="38" t="s">
        <v>68</v>
      </c>
      <c r="B63" s="38" t="str">
        <f>VLOOKUP($A63,[1]Verdrahtungsliste!$A$16:$S$258,14,FALSE)</f>
        <v>O</v>
      </c>
      <c r="C63" s="38">
        <f>VLOOKUP($A63,[1]Verdrahtungsliste!$A$16:$S$258,4,FALSE)</f>
        <v>0</v>
      </c>
      <c r="D63" s="38" t="str">
        <f>VLOOKUP($A63,[1]Verdrahtungsliste!$A$16:$M$258,2,FALSE)</f>
        <v>StellwerkObermattLangnau</v>
      </c>
      <c r="E63" s="38" t="str">
        <f>VLOOKUP($A63,[1]Verdrahtungsliste!$A$16:$M$258,3,FALSE)</f>
        <v>Ausfahrsignal C EMM; Grün</v>
      </c>
      <c r="F63" s="34" t="s">
        <v>197</v>
      </c>
      <c r="G63" s="20" t="s">
        <v>236</v>
      </c>
      <c r="H63" s="20" t="s">
        <v>458</v>
      </c>
      <c r="I63" s="20" t="s">
        <v>377</v>
      </c>
      <c r="J63" s="20" t="s">
        <v>135</v>
      </c>
      <c r="L63" s="21" t="str">
        <f t="shared" si="0"/>
        <v>1.90.14</v>
      </c>
      <c r="M63" s="21" t="str">
        <f>LOWER(A63&amp;Legende!$B$12&amp;B63&amp;Legende!$B$12&amp;C63&amp;Legende!$B$12&amp;G63&amp;Legende!$B$12&amp;H63&amp;Legende!$B$12&amp;I63&amp;Legende!$B$12&amp;Legende!$D$12&amp;Legende!$B$12&amp;D63&amp;Legende!$B$12&amp;Legende!$C$12)</f>
        <v>1.90.14;o;0;lampe;signalc;grün;?;stellwerkobermattlangnau;#</v>
      </c>
      <c r="N63" s="21" t="str">
        <f t="shared" si="1"/>
        <v>map.put("1.90.14", "1.90.14;o;0;lampe;signalc;grün;?;stellwerkobermattlangnau;#");</v>
      </c>
      <c r="Q63" s="58" t="e">
        <f>VLOOKUP(A63,'cabine_fabisch(rs232)'!$A$1:$G$27,3,FALSE)</f>
        <v>#N/A</v>
      </c>
      <c r="R63" s="58"/>
      <c r="S63" s="20" t="s">
        <v>1190</v>
      </c>
      <c r="T63" s="21" t="str">
        <f t="shared" si="2"/>
        <v>map.put("1.90.14","EMM_C_Halt");</v>
      </c>
    </row>
    <row r="64" spans="1:20" s="20" customFormat="1" ht="15.75" customHeight="1" x14ac:dyDescent="0.25">
      <c r="A64" s="38" t="s">
        <v>69</v>
      </c>
      <c r="B64" s="38" t="str">
        <f>VLOOKUP($A64,[1]Verdrahtungsliste!$A$16:$S$258,14,FALSE)</f>
        <v>O</v>
      </c>
      <c r="C64" s="38">
        <f>VLOOKUP($A64,[1]Verdrahtungsliste!$A$16:$S$258,4,FALSE)</f>
        <v>0</v>
      </c>
      <c r="D64" s="38" t="str">
        <f>VLOOKUP($A64,[1]Verdrahtungsliste!$A$16:$M$258,2,FALSE)</f>
        <v>StellwerkObermattLangnau</v>
      </c>
      <c r="E64" s="38" t="str">
        <f>VLOOKUP($A64,[1]Verdrahtungsliste!$A$16:$M$258,3,FALSE)</f>
        <v>Ausfahrsingal C EMM; Rot</v>
      </c>
      <c r="F64" s="34" t="s">
        <v>197</v>
      </c>
      <c r="G64" s="20" t="s">
        <v>236</v>
      </c>
      <c r="H64" s="20" t="s">
        <v>458</v>
      </c>
      <c r="I64" s="20" t="s">
        <v>425</v>
      </c>
      <c r="J64" s="20" t="s">
        <v>135</v>
      </c>
      <c r="L64" s="21" t="str">
        <f t="shared" si="0"/>
        <v>1.90.15</v>
      </c>
      <c r="M64" s="21" t="str">
        <f>LOWER(A64&amp;Legende!$B$12&amp;B64&amp;Legende!$B$12&amp;C64&amp;Legende!$B$12&amp;G64&amp;Legende!$B$12&amp;H64&amp;Legende!$B$12&amp;I64&amp;Legende!$B$12&amp;Legende!$D$12&amp;Legende!$B$12&amp;D64&amp;Legende!$B$12&amp;Legende!$C$12)</f>
        <v>1.90.15;o;0;lampe;signalc;rot;?;stellwerkobermattlangnau;#</v>
      </c>
      <c r="N64" s="21" t="str">
        <f t="shared" si="1"/>
        <v>map.put("1.90.15", "1.90.15;o;0;lampe;signalc;rot;?;stellwerkobermattlangnau;#");</v>
      </c>
      <c r="Q64" s="58" t="e">
        <f>VLOOKUP(A64,'cabine_fabisch(rs232)'!$A$1:$G$27,3,FALSE)</f>
        <v>#N/A</v>
      </c>
      <c r="R64" s="58"/>
      <c r="S64" s="20" t="s">
        <v>1191</v>
      </c>
      <c r="T64" s="21" t="str">
        <f t="shared" si="2"/>
        <v>map.put("1.90.15","EMM_C_Fahrt");</v>
      </c>
    </row>
    <row r="65" spans="1:20" s="20" customFormat="1" ht="15.75" customHeight="1" x14ac:dyDescent="0.25">
      <c r="A65" s="38" t="s">
        <v>70</v>
      </c>
      <c r="B65" s="38" t="str">
        <f>VLOOKUP($A65,[1]Verdrahtungsliste!$A$16:$S$258,14,FALSE)</f>
        <v>O</v>
      </c>
      <c r="C65" s="38">
        <f>VLOOKUP($A65,[1]Verdrahtungsliste!$A$16:$S$258,4,FALSE)</f>
        <v>0</v>
      </c>
      <c r="D65" s="38" t="str">
        <f>VLOOKUP($A65,[1]Verdrahtungsliste!$A$16:$M$258,2,FALSE)</f>
        <v>StellwerkObermattLangnau</v>
      </c>
      <c r="E65" s="38" t="str">
        <f>VLOOKUP($A65,[1]Verdrahtungsliste!$A$16:$M$258,3,FALSE)</f>
        <v>Störungslampe Einfahrvorsignal G*</v>
      </c>
      <c r="F65" s="34" t="s">
        <v>198</v>
      </c>
      <c r="G65" s="20" t="s">
        <v>236</v>
      </c>
      <c r="H65" s="20" t="s">
        <v>465</v>
      </c>
      <c r="I65" s="20" t="s">
        <v>414</v>
      </c>
      <c r="J65" s="20" t="s">
        <v>135</v>
      </c>
      <c r="L65" s="21" t="str">
        <f t="shared" si="0"/>
        <v>1.90.16</v>
      </c>
      <c r="M65" s="21" t="str">
        <f>LOWER(A65&amp;Legende!$B$12&amp;B65&amp;Legende!$B$12&amp;C65&amp;Legende!$B$12&amp;G65&amp;Legende!$B$12&amp;H65&amp;Legende!$B$12&amp;I65&amp;Legende!$B$12&amp;Legende!$D$12&amp;Legende!$B$12&amp;D65&amp;Legende!$B$12&amp;Legende!$C$12)</f>
        <v>1.90.16;o;0;lampe;signalgstern;gestört;?;stellwerkobermattlangnau;#</v>
      </c>
      <c r="N65" s="21" t="str">
        <f t="shared" si="1"/>
        <v>map.put("1.90.16", "1.90.16;o;0;lampe;signalgstern;gestört;?;stellwerkobermattlangnau;#");</v>
      </c>
      <c r="Q65" s="58" t="e">
        <f>VLOOKUP(A65,'cabine_fabisch(rs232)'!$A$1:$G$27,3,FALSE)</f>
        <v>#N/A</v>
      </c>
      <c r="R65" s="58"/>
      <c r="S65" s="20" t="s">
        <v>1192</v>
      </c>
      <c r="T65" s="21" t="str">
        <f t="shared" si="2"/>
        <v>map.put("1.90.16","Lampen_1_G_VS_Stoer");</v>
      </c>
    </row>
    <row r="66" spans="1:20" s="20" customFormat="1" ht="15.75" customHeight="1" x14ac:dyDescent="0.25">
      <c r="A66" s="38" t="s">
        <v>71</v>
      </c>
      <c r="B66" s="38" t="str">
        <f>VLOOKUP($A66,[1]Verdrahtungsliste!$A$16:$S$258,14,FALSE)</f>
        <v>O</v>
      </c>
      <c r="C66" s="38">
        <f>VLOOKUP($A66,[1]Verdrahtungsliste!$A$16:$S$258,4,FALSE)</f>
        <v>0</v>
      </c>
      <c r="D66" s="38" t="str">
        <f>VLOOKUP($A66,[1]Verdrahtungsliste!$A$16:$M$258,2,FALSE)</f>
        <v>StellwerkObermattLangnau</v>
      </c>
      <c r="E66" s="38" t="str">
        <f>VLOOKUP($A66,[1]Verdrahtungsliste!$A$16:$M$258,3,FALSE)</f>
        <v>Fahrtrichtung verlangt von Zollbrück</v>
      </c>
      <c r="F66" s="34" t="s">
        <v>201</v>
      </c>
      <c r="G66" s="20" t="s">
        <v>236</v>
      </c>
      <c r="H66" s="20" t="s">
        <v>427</v>
      </c>
      <c r="I66" s="20" t="s">
        <v>428</v>
      </c>
      <c r="J66" s="20" t="s">
        <v>135</v>
      </c>
      <c r="L66" s="21" t="str">
        <f t="shared" si="0"/>
        <v>1.91.21</v>
      </c>
      <c r="M66" s="21" t="str">
        <f>LOWER(A66&amp;Legende!$B$12&amp;B66&amp;Legende!$B$12&amp;C66&amp;Legende!$B$12&amp;G66&amp;Legende!$B$12&amp;H66&amp;Legende!$B$12&amp;I66&amp;Legende!$B$12&amp;Legende!$D$12&amp;Legende!$B$12&amp;D66&amp;Legende!$B$12&amp;Legende!$C$12)</f>
        <v>1.91.21;o;0;lampe;fbv;von_zb;?;stellwerkobermattlangnau;#</v>
      </c>
      <c r="N66" s="21" t="str">
        <f t="shared" si="1"/>
        <v>map.put("1.91.21", "1.91.21;o;0;lampe;fbv;von_zb;?;stellwerkobermattlangnau;#");</v>
      </c>
      <c r="Q66" s="58" t="e">
        <f>VLOOKUP(A66,'cabine_fabisch(rs232)'!$A$1:$G$27,3,FALSE)</f>
        <v>#N/A</v>
      </c>
      <c r="R66" s="58"/>
      <c r="S66" s="20" t="s">
        <v>1193</v>
      </c>
      <c r="T66" s="21" t="str">
        <f t="shared" si="2"/>
        <v>map.put("1.91.21","Lampen_1_FBV_vZB");</v>
      </c>
    </row>
    <row r="67" spans="1:20" s="20" customFormat="1" ht="15.75" customHeight="1" x14ac:dyDescent="0.25">
      <c r="A67" s="38" t="s">
        <v>72</v>
      </c>
      <c r="B67" s="38" t="str">
        <f>VLOOKUP($A67,[1]Verdrahtungsliste!$A$16:$S$258,14,FALSE)</f>
        <v>O</v>
      </c>
      <c r="C67" s="38">
        <f>VLOOKUP($A67,[1]Verdrahtungsliste!$A$16:$S$258,4,FALSE)</f>
        <v>0</v>
      </c>
      <c r="D67" s="38" t="str">
        <f>VLOOKUP($A67,[1]Verdrahtungsliste!$A$16:$M$258,2,FALSE)</f>
        <v>StellwerkObermattLangnau</v>
      </c>
      <c r="E67" s="38" t="str">
        <f>VLOOKUP($A67,[1]Verdrahtungsliste!$A$16:$M$258,3,FALSE)</f>
        <v>Rückmelden möglich nach Zollbrück</v>
      </c>
      <c r="F67" s="34" t="s">
        <v>200</v>
      </c>
      <c r="G67" s="20" t="s">
        <v>236</v>
      </c>
      <c r="H67" s="20" t="s">
        <v>429</v>
      </c>
      <c r="I67" s="20" t="s">
        <v>394</v>
      </c>
      <c r="J67" s="20" t="s">
        <v>135</v>
      </c>
      <c r="L67" s="21" t="str">
        <f t="shared" si="0"/>
        <v>1.91.22</v>
      </c>
      <c r="M67" s="21" t="str">
        <f>LOWER(A67&amp;Legende!$B$12&amp;B67&amp;Legende!$B$12&amp;C67&amp;Legende!$B$12&amp;G67&amp;Legende!$B$12&amp;H67&amp;Legende!$B$12&amp;I67&amp;Legende!$B$12&amp;Legende!$D$12&amp;Legende!$B$12&amp;D67&amp;Legende!$B$12&amp;Legende!$C$12)</f>
        <v>1.91.22;o;0;lampe;rm_möglich;nach_zb;?;stellwerkobermattlangnau;#</v>
      </c>
      <c r="N67" s="21" t="str">
        <f t="shared" si="1"/>
        <v>map.put("1.91.22", "1.91.22;o;0;lampe;rm_möglich;nach_zb;?;stellwerkobermattlangnau;#");</v>
      </c>
      <c r="Q67" s="58" t="e">
        <f>VLOOKUP(A67,'cabine_fabisch(rs232)'!$A$1:$G$27,3,FALSE)</f>
        <v>#N/A</v>
      </c>
      <c r="R67" s="58"/>
      <c r="S67" s="20" t="s">
        <v>1194</v>
      </c>
      <c r="T67" s="21" t="str">
        <f t="shared" si="2"/>
        <v>map.put("1.91.22","BL_ZB_OM_RMM_nZB");</v>
      </c>
    </row>
    <row r="68" spans="1:20" s="20" customFormat="1" ht="15.75" customHeight="1" x14ac:dyDescent="0.25">
      <c r="A68" s="38" t="s">
        <v>73</v>
      </c>
      <c r="B68" s="38" t="str">
        <f>VLOOKUP($A68,[1]Verdrahtungsliste!$A$16:$S$258,14,FALSE)</f>
        <v>O</v>
      </c>
      <c r="C68" s="38">
        <f>VLOOKUP($A68,[1]Verdrahtungsliste!$A$16:$S$258,4,FALSE)</f>
        <v>0</v>
      </c>
      <c r="D68" s="38" t="str">
        <f>VLOOKUP($A68,[1]Verdrahtungsliste!$A$16:$M$258,2,FALSE)</f>
        <v>StellwerkObermattLangnau</v>
      </c>
      <c r="E68" s="38" t="str">
        <f>VLOOKUP($A68,[1]Verdrahtungsliste!$A$16:$M$258,3,FALSE)</f>
        <v>Block von Langnau, rot</v>
      </c>
      <c r="F68" s="34" t="s">
        <v>202</v>
      </c>
      <c r="G68" s="20" t="s">
        <v>236</v>
      </c>
      <c r="H68" s="20" t="s">
        <v>430</v>
      </c>
      <c r="I68" s="20" t="s">
        <v>431</v>
      </c>
      <c r="J68" s="20" t="s">
        <v>135</v>
      </c>
      <c r="L68" s="21" t="str">
        <f t="shared" si="0"/>
        <v>1.90.31</v>
      </c>
      <c r="M68" s="21" t="str">
        <f>LOWER(A68&amp;Legende!$B$12&amp;B68&amp;Legende!$B$12&amp;C68&amp;Legende!$B$12&amp;G68&amp;Legende!$B$12&amp;H68&amp;Legende!$B$12&amp;I68&amp;Legende!$B$12&amp;Legende!$D$12&amp;Legende!$B$12&amp;D68&amp;Legende!$B$12&amp;Legende!$C$12)</f>
        <v>1.90.31;o;0;lampe;block_rot;von_ln;?;stellwerkobermattlangnau;#</v>
      </c>
      <c r="N68" s="21" t="str">
        <f t="shared" si="1"/>
        <v>map.put("1.90.31", "1.90.31;o;0;lampe;block_rot;von_ln;?;stellwerkobermattlangnau;#");</v>
      </c>
      <c r="Q68" s="58" t="e">
        <f>VLOOKUP(A68,'cabine_fabisch(rs232)'!$A$1:$G$27,3,FALSE)</f>
        <v>#N/A</v>
      </c>
      <c r="R68" s="58"/>
      <c r="S68" s="20" t="s">
        <v>1195</v>
      </c>
      <c r="T68" s="21" t="str">
        <f t="shared" si="2"/>
        <v>map.put("1.90.31","Lampen_1_BL_vLN_rot");</v>
      </c>
    </row>
    <row r="69" spans="1:20" s="20" customFormat="1" ht="15.75" customHeight="1" x14ac:dyDescent="0.25">
      <c r="A69" s="38" t="s">
        <v>74</v>
      </c>
      <c r="B69" s="38" t="str">
        <f>VLOOKUP($A69,[1]Verdrahtungsliste!$A$16:$S$258,14,FALSE)</f>
        <v>O</v>
      </c>
      <c r="C69" s="38">
        <f>VLOOKUP($A69,[1]Verdrahtungsliste!$A$16:$S$258,4,FALSE)</f>
        <v>0</v>
      </c>
      <c r="D69" s="38" t="str">
        <f>VLOOKUP($A69,[1]Verdrahtungsliste!$A$16:$M$258,2,FALSE)</f>
        <v>StellwerkObermattLangnau</v>
      </c>
      <c r="E69" s="38" t="str">
        <f>VLOOKUP($A69,[1]Verdrahtungsliste!$A$16:$M$258,3,FALSE)</f>
        <v>Block von Langnau, weiss</v>
      </c>
      <c r="F69" s="34" t="s">
        <v>203</v>
      </c>
      <c r="G69" s="20" t="s">
        <v>236</v>
      </c>
      <c r="H69" s="20" t="s">
        <v>432</v>
      </c>
      <c r="I69" s="20" t="s">
        <v>431</v>
      </c>
      <c r="J69" s="20" t="s">
        <v>135</v>
      </c>
      <c r="L69" s="21" t="str">
        <f t="shared" si="0"/>
        <v>1.90.32</v>
      </c>
      <c r="M69" s="21" t="str">
        <f>LOWER(A69&amp;Legende!$B$12&amp;B69&amp;Legende!$B$12&amp;C69&amp;Legende!$B$12&amp;G69&amp;Legende!$B$12&amp;H69&amp;Legende!$B$12&amp;I69&amp;Legende!$B$12&amp;Legende!$D$12&amp;Legende!$B$12&amp;D69&amp;Legende!$B$12&amp;Legende!$C$12)</f>
        <v>1.90.32;o;0;lampe;block_weiss;von_ln;?;stellwerkobermattlangnau;#</v>
      </c>
      <c r="N69" s="21" t="str">
        <f t="shared" si="1"/>
        <v>map.put("1.90.32", "1.90.32;o;0;lampe;block_weiss;von_ln;?;stellwerkobermattlangnau;#");</v>
      </c>
      <c r="Q69" s="58" t="e">
        <f>VLOOKUP(A69,'cabine_fabisch(rs232)'!$A$1:$G$27,3,FALSE)</f>
        <v>#N/A</v>
      </c>
      <c r="R69" s="58"/>
      <c r="S69" s="20" t="s">
        <v>1196</v>
      </c>
      <c r="T69" s="21" t="str">
        <f t="shared" si="2"/>
        <v>map.put("1.90.32","Lampen_1_BL_vLN_weiss");</v>
      </c>
    </row>
    <row r="70" spans="1:20" s="20" customFormat="1" ht="15.75" customHeight="1" x14ac:dyDescent="0.25">
      <c r="A70" s="38" t="s">
        <v>75</v>
      </c>
      <c r="B70" s="38" t="str">
        <f>VLOOKUP($A70,[1]Verdrahtungsliste!$A$16:$S$258,14,FALSE)</f>
        <v>O</v>
      </c>
      <c r="C70" s="38">
        <f>VLOOKUP($A70,[1]Verdrahtungsliste!$A$16:$S$258,4,FALSE)</f>
        <v>0</v>
      </c>
      <c r="D70" s="38" t="str">
        <f>VLOOKUP($A70,[1]Verdrahtungsliste!$A$16:$M$258,2,FALSE)</f>
        <v>StellwerkObermattLangnau</v>
      </c>
      <c r="E70" s="38" t="str">
        <f>VLOOKUP($A70,[1]Verdrahtungsliste!$A$16:$M$258,3,FALSE)</f>
        <v>Block nach Langnau, weiss</v>
      </c>
      <c r="F70" s="34" t="s">
        <v>204</v>
      </c>
      <c r="G70" s="20" t="s">
        <v>236</v>
      </c>
      <c r="H70" s="20" t="s">
        <v>432</v>
      </c>
      <c r="I70" s="20" t="s">
        <v>433</v>
      </c>
      <c r="J70" s="20" t="s">
        <v>135</v>
      </c>
      <c r="L70" s="21" t="str">
        <f t="shared" ref="L70:L133" si="3">LOWER(A70)</f>
        <v>1.90.33</v>
      </c>
      <c r="M70" s="21" t="str">
        <f>LOWER(A70&amp;Legende!$B$12&amp;B70&amp;Legende!$B$12&amp;C70&amp;Legende!$B$12&amp;G70&amp;Legende!$B$12&amp;H70&amp;Legende!$B$12&amp;I70&amp;Legende!$B$12&amp;Legende!$D$12&amp;Legende!$B$12&amp;D70&amp;Legende!$B$12&amp;Legende!$C$12)</f>
        <v>1.90.33;o;0;lampe;block_weiss;nach_ln;?;stellwerkobermattlangnau;#</v>
      </c>
      <c r="N70" s="21" t="str">
        <f t="shared" ref="N70:N133" si="4">"map.put("""&amp;L70&amp;""", """&amp;M70&amp;""");"</f>
        <v>map.put("1.90.33", "1.90.33;o;0;lampe;block_weiss;nach_ln;?;stellwerkobermattlangnau;#");</v>
      </c>
      <c r="Q70" s="58" t="e">
        <f>VLOOKUP(A70,'cabine_fabisch(rs232)'!$A$1:$G$27,3,FALSE)</f>
        <v>#N/A</v>
      </c>
      <c r="R70" s="58"/>
      <c r="S70" s="20" t="s">
        <v>1197</v>
      </c>
      <c r="T70" s="21" t="str">
        <f t="shared" si="2"/>
        <v>map.put("1.90.33","Lampen_1_BL_nLN_weiss");</v>
      </c>
    </row>
    <row r="71" spans="1:20" s="20" customFormat="1" ht="15.75" customHeight="1" x14ac:dyDescent="0.25">
      <c r="A71" s="38" t="s">
        <v>76</v>
      </c>
      <c r="B71" s="38" t="str">
        <f>VLOOKUP($A71,[1]Verdrahtungsliste!$A$16:$S$258,14,FALSE)</f>
        <v>O</v>
      </c>
      <c r="C71" s="38">
        <f>VLOOKUP($A71,[1]Verdrahtungsliste!$A$16:$S$258,4,FALSE)</f>
        <v>0</v>
      </c>
      <c r="D71" s="38" t="str">
        <f>VLOOKUP($A71,[1]Verdrahtungsliste!$A$16:$M$258,2,FALSE)</f>
        <v>StellwerkObermattLangnau</v>
      </c>
      <c r="E71" s="38" t="str">
        <f>VLOOKUP($A71,[1]Verdrahtungsliste!$A$16:$M$258,3,FALSE)</f>
        <v>Block nach Langnau, rot</v>
      </c>
      <c r="F71" s="34" t="s">
        <v>205</v>
      </c>
      <c r="G71" s="20" t="s">
        <v>236</v>
      </c>
      <c r="H71" s="20" t="s">
        <v>430</v>
      </c>
      <c r="I71" s="20" t="s">
        <v>433</v>
      </c>
      <c r="J71" s="20" t="s">
        <v>135</v>
      </c>
      <c r="L71" s="21" t="str">
        <f t="shared" si="3"/>
        <v>1.90.34</v>
      </c>
      <c r="M71" s="21" t="str">
        <f>LOWER(A71&amp;Legende!$B$12&amp;B71&amp;Legende!$B$12&amp;C71&amp;Legende!$B$12&amp;G71&amp;Legende!$B$12&amp;H71&amp;Legende!$B$12&amp;I71&amp;Legende!$B$12&amp;Legende!$D$12&amp;Legende!$B$12&amp;D71&amp;Legende!$B$12&amp;Legende!$C$12)</f>
        <v>1.90.34;o;0;lampe;block_rot;nach_ln;?;stellwerkobermattlangnau;#</v>
      </c>
      <c r="N71" s="21" t="str">
        <f t="shared" si="4"/>
        <v>map.put("1.90.34", "1.90.34;o;0;lampe;block_rot;nach_ln;?;stellwerkobermattlangnau;#");</v>
      </c>
      <c r="Q71" s="58" t="e">
        <f>VLOOKUP(A71,'cabine_fabisch(rs232)'!$A$1:$G$27,3,FALSE)</f>
        <v>#N/A</v>
      </c>
      <c r="R71" s="58"/>
      <c r="S71" s="20" t="s">
        <v>1195</v>
      </c>
      <c r="T71" s="21" t="str">
        <f t="shared" si="2"/>
        <v>map.put("1.90.34","Lampen_1_BL_vLN_rot");</v>
      </c>
    </row>
    <row r="72" spans="1:20" s="20" customFormat="1" ht="15.75" customHeight="1" x14ac:dyDescent="0.25">
      <c r="A72" s="38" t="s">
        <v>77</v>
      </c>
      <c r="B72" s="38" t="str">
        <f>VLOOKUP($A72,[1]Verdrahtungsliste!$A$16:$S$258,14,FALSE)</f>
        <v>O</v>
      </c>
      <c r="C72" s="38">
        <f>VLOOKUP($A72,[1]Verdrahtungsliste!$A$16:$S$258,4,FALSE)</f>
        <v>0</v>
      </c>
      <c r="D72" s="38" t="str">
        <f>VLOOKUP($A72,[1]Verdrahtungsliste!$A$16:$M$258,2,FALSE)</f>
        <v>StellwerkObermattLangnau</v>
      </c>
      <c r="E72" s="38" t="str">
        <f>VLOOKUP($A72,[1]Verdrahtungsliste!$A$16:$M$258,3,FALSE)</f>
        <v>Isolierung egf</v>
      </c>
      <c r="F72" s="34" t="s">
        <v>206</v>
      </c>
      <c r="G72" s="20" t="s">
        <v>236</v>
      </c>
      <c r="H72" s="20" t="s">
        <v>434</v>
      </c>
      <c r="I72" s="20" t="s">
        <v>435</v>
      </c>
      <c r="J72" s="20" t="s">
        <v>135</v>
      </c>
      <c r="L72" s="21" t="str">
        <f t="shared" si="3"/>
        <v>1.90.35</v>
      </c>
      <c r="M72" s="21" t="str">
        <f>LOWER(A72&amp;Legende!$B$12&amp;B72&amp;Legende!$B$12&amp;C72&amp;Legende!$B$12&amp;G72&amp;Legende!$B$12&amp;H72&amp;Legende!$B$12&amp;I72&amp;Legende!$B$12&amp;Legende!$D$12&amp;Legende!$B$12&amp;D72&amp;Legende!$B$12&amp;Legende!$C$12)</f>
        <v>1.90.35;o;0;lampe;isolierung;egf;?;stellwerkobermattlangnau;#</v>
      </c>
      <c r="N72" s="21" t="str">
        <f t="shared" si="4"/>
        <v>map.put("1.90.35", "1.90.35;o;0;lampe;isolierung;egf;?;stellwerkobermattlangnau;#");</v>
      </c>
      <c r="Q72" s="58" t="e">
        <f>VLOOKUP(A72,'cabine_fabisch(rs232)'!$A$1:$G$27,3,FALSE)</f>
        <v>#N/A</v>
      </c>
      <c r="R72" s="58"/>
      <c r="S72" s="93" t="s">
        <v>1303</v>
      </c>
      <c r="T72" s="21" t="str">
        <f t="shared" si="2"/>
        <v>map.put("1.90.35","Lampe_iso_egf_belegt");</v>
      </c>
    </row>
    <row r="73" spans="1:20" s="20" customFormat="1" ht="15.75" customHeight="1" x14ac:dyDescent="0.25">
      <c r="A73" s="38" t="s">
        <v>78</v>
      </c>
      <c r="B73" s="38" t="str">
        <f>VLOOKUP($A73,[1]Verdrahtungsliste!$A$16:$S$258,14,FALSE)</f>
        <v>O</v>
      </c>
      <c r="C73" s="38">
        <f>VLOOKUP($A73,[1]Verdrahtungsliste!$A$16:$S$258,4,FALSE)</f>
        <v>0</v>
      </c>
      <c r="D73" s="38" t="str">
        <f>VLOOKUP($A73,[1]Verdrahtungsliste!$A$16:$M$258,2,FALSE)</f>
        <v>StellwerkObermattLangnau</v>
      </c>
      <c r="E73" s="38" t="str">
        <f>VLOOKUP($A73,[1]Verdrahtungsliste!$A$16:$M$258,3,FALSE)</f>
        <v>Isolierung 1</v>
      </c>
      <c r="F73" s="34" t="s">
        <v>207</v>
      </c>
      <c r="G73" s="20" t="s">
        <v>236</v>
      </c>
      <c r="H73" s="20" t="s">
        <v>434</v>
      </c>
      <c r="I73" s="20">
        <v>1</v>
      </c>
      <c r="J73" s="20" t="s">
        <v>135</v>
      </c>
      <c r="L73" s="21" t="str">
        <f t="shared" si="3"/>
        <v>1.90.36</v>
      </c>
      <c r="M73" s="21" t="str">
        <f>LOWER(A73&amp;Legende!$B$12&amp;B73&amp;Legende!$B$12&amp;C73&amp;Legende!$B$12&amp;G73&amp;Legende!$B$12&amp;H73&amp;Legende!$B$12&amp;I73&amp;Legende!$B$12&amp;Legende!$D$12&amp;Legende!$B$12&amp;D73&amp;Legende!$B$12&amp;Legende!$C$12)</f>
        <v>1.90.36;o;0;lampe;isolierung;1;?;stellwerkobermattlangnau;#</v>
      </c>
      <c r="N73" s="21" t="str">
        <f t="shared" si="4"/>
        <v>map.put("1.90.36", "1.90.36;o;0;lampe;isolierung;1;?;stellwerkobermattlangnau;#");</v>
      </c>
      <c r="Q73" s="58" t="e">
        <f>VLOOKUP(A73,'cabine_fabisch(rs232)'!$A$1:$G$27,3,FALSE)</f>
        <v>#N/A</v>
      </c>
      <c r="R73" s="58"/>
      <c r="S73" s="20" t="s">
        <v>1304</v>
      </c>
      <c r="T73" s="21" t="str">
        <f t="shared" si="2"/>
        <v>map.put("1.90.36","Lampe_Iso_1_belegt");</v>
      </c>
    </row>
    <row r="74" spans="1:20" s="20" customFormat="1" ht="15.75" customHeight="1" x14ac:dyDescent="0.25">
      <c r="A74" s="38" t="s">
        <v>79</v>
      </c>
      <c r="B74" s="38" t="str">
        <f>VLOOKUP($A74,[1]Verdrahtungsliste!$A$16:$S$258,14,FALSE)</f>
        <v>O</v>
      </c>
      <c r="C74" s="38">
        <f>VLOOKUP($A74,[1]Verdrahtungsliste!$A$16:$S$258,4,FALSE)</f>
        <v>0</v>
      </c>
      <c r="D74" s="38" t="str">
        <f>VLOOKUP($A74,[1]Verdrahtungsliste!$A$16:$M$258,2,FALSE)</f>
        <v>StellwerkObermattLangnau</v>
      </c>
      <c r="E74" s="38" t="str">
        <f>VLOOKUP($A74,[1]Verdrahtungsliste!$A$16:$M$258,3,FALSE)</f>
        <v>Fahrstrasse ef</v>
      </c>
      <c r="F74" s="34" t="s">
        <v>210</v>
      </c>
      <c r="G74" s="20" t="s">
        <v>236</v>
      </c>
      <c r="H74" s="20" t="s">
        <v>436</v>
      </c>
      <c r="I74" s="20" t="s">
        <v>437</v>
      </c>
      <c r="J74" s="20" t="s">
        <v>135</v>
      </c>
      <c r="L74" s="21" t="str">
        <f t="shared" si="3"/>
        <v>1.90.37</v>
      </c>
      <c r="M74" s="21" t="str">
        <f>LOWER(A74&amp;Legende!$B$12&amp;B74&amp;Legende!$B$12&amp;C74&amp;Legende!$B$12&amp;G74&amp;Legende!$B$12&amp;H74&amp;Legende!$B$12&amp;I74&amp;Legende!$B$12&amp;Legende!$D$12&amp;Legende!$B$12&amp;D74&amp;Legende!$B$12&amp;Legende!$C$12)</f>
        <v>1.90.37;o;0;lampe;fahrstrasse;ef;?;stellwerkobermattlangnau;#</v>
      </c>
      <c r="N74" s="21" t="str">
        <f t="shared" si="4"/>
        <v>map.put("1.90.37", "1.90.37;o;0;lampe;fahrstrasse;ef;?;stellwerkobermattlangnau;#");</v>
      </c>
      <c r="Q74" s="58" t="e">
        <f>VLOOKUP(A74,'cabine_fabisch(rs232)'!$A$1:$G$27,3,FALSE)</f>
        <v>#N/A</v>
      </c>
      <c r="R74" s="58"/>
      <c r="S74" s="20" t="s">
        <v>1199</v>
      </c>
      <c r="T74" s="21" t="str">
        <f t="shared" si="2"/>
        <v>map.put("1.90.37","Lampen_1_Fstr_ef");</v>
      </c>
    </row>
    <row r="75" spans="1:20" s="20" customFormat="1" ht="15.75" customHeight="1" x14ac:dyDescent="0.25">
      <c r="A75" s="38" t="s">
        <v>80</v>
      </c>
      <c r="B75" s="38" t="str">
        <f>VLOOKUP($A75,[1]Verdrahtungsliste!$A$16:$S$258,14,FALSE)</f>
        <v>O</v>
      </c>
      <c r="C75" s="38">
        <f>VLOOKUP($A75,[1]Verdrahtungsliste!$A$16:$S$258,4,FALSE)</f>
        <v>0</v>
      </c>
      <c r="D75" s="38" t="str">
        <f>VLOOKUP($A75,[1]Verdrahtungsliste!$A$16:$M$258,2,FALSE)</f>
        <v>StellwerkObermattLangnau</v>
      </c>
      <c r="E75" s="38" t="str">
        <f>VLOOKUP($A75,[1]Verdrahtungsliste!$A$16:$M$258,3,FALSE)</f>
        <v>Isolierung ef</v>
      </c>
      <c r="F75" s="34" t="s">
        <v>208</v>
      </c>
      <c r="G75" s="20" t="s">
        <v>236</v>
      </c>
      <c r="H75" s="20" t="s">
        <v>434</v>
      </c>
      <c r="I75" s="20" t="s">
        <v>437</v>
      </c>
      <c r="J75" s="20" t="s">
        <v>135</v>
      </c>
      <c r="L75" s="21" t="str">
        <f t="shared" si="3"/>
        <v>1.90.38</v>
      </c>
      <c r="M75" s="21" t="str">
        <f>LOWER(A75&amp;Legende!$B$12&amp;B75&amp;Legende!$B$12&amp;C75&amp;Legende!$B$12&amp;G75&amp;Legende!$B$12&amp;H75&amp;Legende!$B$12&amp;I75&amp;Legende!$B$12&amp;Legende!$D$12&amp;Legende!$B$12&amp;D75&amp;Legende!$B$12&amp;Legende!$C$12)</f>
        <v>1.90.38;o;0;lampe;isolierung;ef;?;stellwerkobermattlangnau;#</v>
      </c>
      <c r="N75" s="21" t="str">
        <f t="shared" si="4"/>
        <v>map.put("1.90.38", "1.90.38;o;0;lampe;isolierung;ef;?;stellwerkobermattlangnau;#");</v>
      </c>
      <c r="Q75" s="58" t="e">
        <f>VLOOKUP(A75,'cabine_fabisch(rs232)'!$A$1:$G$27,3,FALSE)</f>
        <v>#N/A</v>
      </c>
      <c r="R75" s="58"/>
      <c r="S75" s="20" t="s">
        <v>1305</v>
      </c>
      <c r="T75" s="21" t="str">
        <f t="shared" si="2"/>
        <v>map.put("1.90.38","Lampe_Iso_ef_belegt");</v>
      </c>
    </row>
    <row r="76" spans="1:20" s="20" customFormat="1" ht="15.75" customHeight="1" x14ac:dyDescent="0.25">
      <c r="A76" s="38" t="s">
        <v>81</v>
      </c>
      <c r="B76" s="38" t="str">
        <f>VLOOKUP($A76,[1]Verdrahtungsliste!$A$16:$S$258,14,FALSE)</f>
        <v>O</v>
      </c>
      <c r="C76" s="38">
        <f>VLOOKUP($A76,[1]Verdrahtungsliste!$A$16:$S$258,4,FALSE)</f>
        <v>0</v>
      </c>
      <c r="D76" s="38" t="str">
        <f>VLOOKUP($A76,[1]Verdrahtungsliste!$A$16:$M$258,2,FALSE)</f>
        <v>StellwerkObermattLangnau</v>
      </c>
      <c r="E76" s="38" t="str">
        <f>VLOOKUP($A76,[1]Verdrahtungsliste!$A$16:$M$258,3,FALSE)</f>
        <v>Isolierung cd</v>
      </c>
      <c r="F76" s="34" t="s">
        <v>209</v>
      </c>
      <c r="G76" s="20" t="s">
        <v>236</v>
      </c>
      <c r="H76" s="20" t="s">
        <v>434</v>
      </c>
      <c r="I76" s="20" t="s">
        <v>438</v>
      </c>
      <c r="J76" s="20" t="s">
        <v>135</v>
      </c>
      <c r="L76" s="21" t="str">
        <f t="shared" si="3"/>
        <v>1.90.39</v>
      </c>
      <c r="M76" s="21" t="str">
        <f>LOWER(A76&amp;Legende!$B$12&amp;B76&amp;Legende!$B$12&amp;C76&amp;Legende!$B$12&amp;G76&amp;Legende!$B$12&amp;H76&amp;Legende!$B$12&amp;I76&amp;Legende!$B$12&amp;Legende!$D$12&amp;Legende!$B$12&amp;D76&amp;Legende!$B$12&amp;Legende!$C$12)</f>
        <v>1.90.39;o;0;lampe;isolierung;cd;?;stellwerkobermattlangnau;#</v>
      </c>
      <c r="N76" s="21" t="str">
        <f t="shared" si="4"/>
        <v>map.put("1.90.39", "1.90.39;o;0;lampe;isolierung;cd;?;stellwerkobermattlangnau;#");</v>
      </c>
      <c r="Q76" s="58" t="e">
        <f>VLOOKUP(A76,'cabine_fabisch(rs232)'!$A$1:$G$27,3,FALSE)</f>
        <v>#N/A</v>
      </c>
      <c r="R76" s="58"/>
      <c r="S76" s="20" t="s">
        <v>1306</v>
      </c>
      <c r="T76" s="21" t="str">
        <f t="shared" si="2"/>
        <v>map.put("1.90.39","Lampe_Iso_cd_belegt");</v>
      </c>
    </row>
    <row r="77" spans="1:20" s="20" customFormat="1" ht="15.75" customHeight="1" x14ac:dyDescent="0.25">
      <c r="A77" s="38" t="s">
        <v>82</v>
      </c>
      <c r="B77" s="38" t="str">
        <f>VLOOKUP($A77,[1]Verdrahtungsliste!$A$16:$S$258,14,FALSE)</f>
        <v>O</v>
      </c>
      <c r="C77" s="38">
        <f>VLOOKUP($A77,[1]Verdrahtungsliste!$A$16:$S$258,4,FALSE)</f>
        <v>0</v>
      </c>
      <c r="D77" s="38" t="str">
        <f>VLOOKUP($A77,[1]Verdrahtungsliste!$A$16:$M$258,2,FALSE)</f>
        <v>StellwerkObermattLangnau</v>
      </c>
      <c r="E77" s="38" t="str">
        <f>VLOOKUP($A77,[1]Verdrahtungsliste!$A$16:$M$258,3,FALSE)</f>
        <v>Fahrstrasse gf</v>
      </c>
      <c r="F77" s="34" t="s">
        <v>211</v>
      </c>
      <c r="G77" s="20" t="s">
        <v>236</v>
      </c>
      <c r="H77" s="20" t="s">
        <v>436</v>
      </c>
      <c r="I77" s="20" t="s">
        <v>439</v>
      </c>
      <c r="J77" s="20" t="s">
        <v>135</v>
      </c>
      <c r="L77" s="21" t="str">
        <f t="shared" si="3"/>
        <v>1.90.40</v>
      </c>
      <c r="M77" s="21" t="str">
        <f>LOWER(A77&amp;Legende!$B$12&amp;B77&amp;Legende!$B$12&amp;C77&amp;Legende!$B$12&amp;G77&amp;Legende!$B$12&amp;H77&amp;Legende!$B$12&amp;I77&amp;Legende!$B$12&amp;Legende!$D$12&amp;Legende!$B$12&amp;D77&amp;Legende!$B$12&amp;Legende!$C$12)</f>
        <v>1.90.40;o;0;lampe;fahrstrasse;gf;?;stellwerkobermattlangnau;#</v>
      </c>
      <c r="N77" s="21" t="str">
        <f t="shared" si="4"/>
        <v>map.put("1.90.40", "1.90.40;o;0;lampe;fahrstrasse;gf;?;stellwerkobermattlangnau;#");</v>
      </c>
      <c r="Q77" s="58" t="e">
        <f>VLOOKUP(A77,'cabine_fabisch(rs232)'!$A$1:$G$27,3,FALSE)</f>
        <v>#N/A</v>
      </c>
      <c r="R77" s="58"/>
      <c r="S77" s="20" t="s">
        <v>1202</v>
      </c>
      <c r="T77" s="21" t="str">
        <f t="shared" si="2"/>
        <v>map.put("1.90.40","Lampen_1_Fstr_gf");</v>
      </c>
    </row>
    <row r="78" spans="1:20" s="20" customFormat="1" ht="15.75" customHeight="1" x14ac:dyDescent="0.25">
      <c r="A78" s="38" t="s">
        <v>83</v>
      </c>
      <c r="B78" s="38" t="str">
        <f>VLOOKUP($A78,[1]Verdrahtungsliste!$A$16:$S$258,14,FALSE)</f>
        <v>O</v>
      </c>
      <c r="C78" s="38">
        <f>VLOOKUP($A78,[1]Verdrahtungsliste!$A$16:$S$258,4,FALSE)</f>
        <v>0</v>
      </c>
      <c r="D78" s="38" t="str">
        <f>VLOOKUP($A78,[1]Verdrahtungsliste!$A$16:$M$258,2,FALSE)</f>
        <v>StellwerkObermattLangnau</v>
      </c>
      <c r="E78" s="38" t="str">
        <f>VLOOKUP($A78,[1]Verdrahtungsliste!$A$16:$M$258,3,FALSE)</f>
        <v>Block nach Zollbrück, rot</v>
      </c>
      <c r="F78" s="34" t="s">
        <v>212</v>
      </c>
      <c r="G78" s="20" t="s">
        <v>236</v>
      </c>
      <c r="H78" s="20" t="s">
        <v>430</v>
      </c>
      <c r="I78" s="20" t="s">
        <v>394</v>
      </c>
      <c r="J78" s="20" t="s">
        <v>135</v>
      </c>
      <c r="L78" s="21" t="str">
        <f t="shared" si="3"/>
        <v>1.90.41</v>
      </c>
      <c r="M78" s="21" t="str">
        <f>LOWER(A78&amp;Legende!$B$12&amp;B78&amp;Legende!$B$12&amp;C78&amp;Legende!$B$12&amp;G78&amp;Legende!$B$12&amp;H78&amp;Legende!$B$12&amp;I78&amp;Legende!$B$12&amp;Legende!$D$12&amp;Legende!$B$12&amp;D78&amp;Legende!$B$12&amp;Legende!$C$12)</f>
        <v>1.90.41;o;0;lampe;block_rot;nach_zb;?;stellwerkobermattlangnau;#</v>
      </c>
      <c r="N78" s="21" t="str">
        <f t="shared" si="4"/>
        <v>map.put("1.90.41", "1.90.41;o;0;lampe;block_rot;nach_zb;?;stellwerkobermattlangnau;#");</v>
      </c>
      <c r="Q78" s="58" t="e">
        <f>VLOOKUP(A78,'cabine_fabisch(rs232)'!$A$1:$G$27,3,FALSE)</f>
        <v>#N/A</v>
      </c>
      <c r="R78" s="58"/>
      <c r="S78" s="20" t="s">
        <v>1203</v>
      </c>
      <c r="T78" s="21" t="str">
        <f t="shared" si="2"/>
        <v>map.put("1.90.41","Lampen_1_BL_nZB_rot");</v>
      </c>
    </row>
    <row r="79" spans="1:20" s="20" customFormat="1" ht="15.75" customHeight="1" x14ac:dyDescent="0.25">
      <c r="A79" s="38" t="s">
        <v>84</v>
      </c>
      <c r="B79" s="38" t="str">
        <f>VLOOKUP($A79,[1]Verdrahtungsliste!$A$16:$S$258,14,FALSE)</f>
        <v>O</v>
      </c>
      <c r="C79" s="38">
        <f>VLOOKUP($A79,[1]Verdrahtungsliste!$A$16:$S$258,4,FALSE)</f>
        <v>0</v>
      </c>
      <c r="D79" s="38" t="str">
        <f>VLOOKUP($A79,[1]Verdrahtungsliste!$A$16:$M$258,2,FALSE)</f>
        <v>StellwerkObermattLangnau</v>
      </c>
      <c r="E79" s="38" t="str">
        <f>VLOOKUP($A79,[1]Verdrahtungsliste!$A$16:$M$258,3,FALSE)</f>
        <v>Block nach Zollbrück, weiss</v>
      </c>
      <c r="F79" s="34" t="s">
        <v>213</v>
      </c>
      <c r="G79" s="20" t="s">
        <v>236</v>
      </c>
      <c r="H79" s="20" t="s">
        <v>432</v>
      </c>
      <c r="I79" s="20" t="s">
        <v>394</v>
      </c>
      <c r="J79" s="20" t="s">
        <v>135</v>
      </c>
      <c r="L79" s="21" t="str">
        <f t="shared" si="3"/>
        <v>1.90.42</v>
      </c>
      <c r="M79" s="21" t="str">
        <f>LOWER(A79&amp;Legende!$B$12&amp;B79&amp;Legende!$B$12&amp;C79&amp;Legende!$B$12&amp;G79&amp;Legende!$B$12&amp;H79&amp;Legende!$B$12&amp;I79&amp;Legende!$B$12&amp;Legende!$D$12&amp;Legende!$B$12&amp;D79&amp;Legende!$B$12&amp;Legende!$C$12)</f>
        <v>1.90.42;o;0;lampe;block_weiss;nach_zb;?;stellwerkobermattlangnau;#</v>
      </c>
      <c r="N79" s="21" t="str">
        <f t="shared" si="4"/>
        <v>map.put("1.90.42", "1.90.42;o;0;lampe;block_weiss;nach_zb;?;stellwerkobermattlangnau;#");</v>
      </c>
      <c r="Q79" s="58" t="e">
        <f>VLOOKUP(A79,'cabine_fabisch(rs232)'!$A$1:$G$27,3,FALSE)</f>
        <v>#N/A</v>
      </c>
      <c r="R79" s="58"/>
      <c r="S79" s="20" t="s">
        <v>1204</v>
      </c>
      <c r="T79" s="21" t="str">
        <f t="shared" si="2"/>
        <v>map.put("1.90.42","Lampen_1_BL_nZB_weiss");</v>
      </c>
    </row>
    <row r="80" spans="1:20" s="20" customFormat="1" ht="15.75" customHeight="1" x14ac:dyDescent="0.25">
      <c r="A80" s="38" t="s">
        <v>85</v>
      </c>
      <c r="B80" s="38" t="str">
        <f>VLOOKUP($A80,[1]Verdrahtungsliste!$A$16:$S$258,14,FALSE)</f>
        <v>O</v>
      </c>
      <c r="C80" s="38">
        <f>VLOOKUP($A80,[1]Verdrahtungsliste!$A$16:$S$258,4,FALSE)</f>
        <v>0</v>
      </c>
      <c r="D80" s="38" t="str">
        <f>VLOOKUP($A80,[1]Verdrahtungsliste!$A$16:$M$258,2,FALSE)</f>
        <v>StellwerkObermattLangnau</v>
      </c>
      <c r="E80" s="38" t="str">
        <f>VLOOKUP($A80,[1]Verdrahtungsliste!$A$16:$M$258,3,FALSE)</f>
        <v>Block von Zollbrück, weiss</v>
      </c>
      <c r="F80" s="34" t="s">
        <v>214</v>
      </c>
      <c r="G80" s="20" t="s">
        <v>236</v>
      </c>
      <c r="H80" s="20" t="s">
        <v>432</v>
      </c>
      <c r="I80" s="20" t="s">
        <v>428</v>
      </c>
      <c r="J80" s="20" t="s">
        <v>135</v>
      </c>
      <c r="L80" s="21" t="str">
        <f t="shared" si="3"/>
        <v>1.90.43</v>
      </c>
      <c r="M80" s="21" t="str">
        <f>LOWER(A80&amp;Legende!$B$12&amp;B80&amp;Legende!$B$12&amp;C80&amp;Legende!$B$12&amp;G80&amp;Legende!$B$12&amp;H80&amp;Legende!$B$12&amp;I80&amp;Legende!$B$12&amp;Legende!$D$12&amp;Legende!$B$12&amp;D80&amp;Legende!$B$12&amp;Legende!$C$12)</f>
        <v>1.90.43;o;0;lampe;block_weiss;von_zb;?;stellwerkobermattlangnau;#</v>
      </c>
      <c r="N80" s="21" t="str">
        <f t="shared" si="4"/>
        <v>map.put("1.90.43", "1.90.43;o;0;lampe;block_weiss;von_zb;?;stellwerkobermattlangnau;#");</v>
      </c>
      <c r="Q80" s="58" t="e">
        <f>VLOOKUP(A80,'cabine_fabisch(rs232)'!$A$1:$G$27,3,FALSE)</f>
        <v>#N/A</v>
      </c>
      <c r="R80" s="58"/>
      <c r="S80" s="20" t="s">
        <v>1205</v>
      </c>
      <c r="T80" s="21" t="str">
        <f t="shared" si="2"/>
        <v>map.put("1.90.43","Lampen_1_BL_vZB_weiss");</v>
      </c>
    </row>
    <row r="81" spans="1:20" s="20" customFormat="1" ht="15.75" customHeight="1" x14ac:dyDescent="0.25">
      <c r="A81" s="38" t="s">
        <v>86</v>
      </c>
      <c r="B81" s="38" t="str">
        <f>VLOOKUP($A81,[1]Verdrahtungsliste!$A$16:$S$258,14,FALSE)</f>
        <v>O</v>
      </c>
      <c r="C81" s="38">
        <f>VLOOKUP($A81,[1]Verdrahtungsliste!$A$16:$S$258,4,FALSE)</f>
        <v>0</v>
      </c>
      <c r="D81" s="38" t="str">
        <f>VLOOKUP($A81,[1]Verdrahtungsliste!$A$16:$M$258,2,FALSE)</f>
        <v>StellwerkObermattLangnau</v>
      </c>
      <c r="E81" s="38" t="str">
        <f>VLOOKUP($A81,[1]Verdrahtungsliste!$A$16:$M$258,3,FALSE)</f>
        <v>Block von Zollbrück, rot</v>
      </c>
      <c r="F81" s="34" t="s">
        <v>215</v>
      </c>
      <c r="G81" s="20" t="s">
        <v>236</v>
      </c>
      <c r="H81" s="20" t="s">
        <v>430</v>
      </c>
      <c r="I81" s="20" t="s">
        <v>428</v>
      </c>
      <c r="J81" s="20" t="s">
        <v>135</v>
      </c>
      <c r="L81" s="21" t="str">
        <f t="shared" si="3"/>
        <v>1.90.44</v>
      </c>
      <c r="M81" s="21" t="str">
        <f>LOWER(A81&amp;Legende!$B$12&amp;B81&amp;Legende!$B$12&amp;C81&amp;Legende!$B$12&amp;G81&amp;Legende!$B$12&amp;H81&amp;Legende!$B$12&amp;I81&amp;Legende!$B$12&amp;Legende!$D$12&amp;Legende!$B$12&amp;D81&amp;Legende!$B$12&amp;Legende!$C$12)</f>
        <v>1.90.44;o;0;lampe;block_rot;von_zb;?;stellwerkobermattlangnau;#</v>
      </c>
      <c r="N81" s="21" t="str">
        <f t="shared" si="4"/>
        <v>map.put("1.90.44", "1.90.44;o;0;lampe;block_rot;von_zb;?;stellwerkobermattlangnau;#");</v>
      </c>
      <c r="Q81" s="58" t="e">
        <f>VLOOKUP(A81,'cabine_fabisch(rs232)'!$A$1:$G$27,3,FALSE)</f>
        <v>#N/A</v>
      </c>
      <c r="R81" s="58"/>
      <c r="S81" s="20" t="s">
        <v>1206</v>
      </c>
      <c r="T81" s="21" t="str">
        <f t="shared" si="2"/>
        <v>map.put("1.90.44","Lampen_1_BL_vZB_rot");</v>
      </c>
    </row>
    <row r="82" spans="1:20" s="20" customFormat="1" ht="15.75" customHeight="1" x14ac:dyDescent="0.25">
      <c r="A82" s="38" t="s">
        <v>87</v>
      </c>
      <c r="B82" s="38" t="str">
        <f>VLOOKUP($A82,[1]Verdrahtungsliste!$A$16:$S$258,14,FALSE)</f>
        <v>O</v>
      </c>
      <c r="C82" s="38">
        <f>VLOOKUP($A82,[1]Verdrahtungsliste!$A$16:$S$258,4,FALSE)</f>
        <v>0</v>
      </c>
      <c r="D82" s="38" t="str">
        <f>VLOOKUP($A82,[1]Verdrahtungsliste!$A$16:$M$258,2,FALSE)</f>
        <v>StellwerkObermattLangnau</v>
      </c>
      <c r="E82" s="38" t="str">
        <f>VLOOKUP($A82,[1]Verdrahtungsliste!$A$16:$M$258,3,FALSE)</f>
        <v>Rückmelden möglich nach Langnau</v>
      </c>
      <c r="F82" s="34" t="s">
        <v>199</v>
      </c>
      <c r="G82" s="20" t="s">
        <v>236</v>
      </c>
      <c r="H82" s="20" t="s">
        <v>429</v>
      </c>
      <c r="I82" s="20" t="s">
        <v>433</v>
      </c>
      <c r="J82" s="20" t="s">
        <v>135</v>
      </c>
      <c r="L82" s="21" t="str">
        <f t="shared" si="3"/>
        <v>1.91.01</v>
      </c>
      <c r="M82" s="21" t="str">
        <f>LOWER(A82&amp;Legende!$B$12&amp;B82&amp;Legende!$B$12&amp;C82&amp;Legende!$B$12&amp;G82&amp;Legende!$B$12&amp;H82&amp;Legende!$B$12&amp;I82&amp;Legende!$B$12&amp;Legende!$D$12&amp;Legende!$B$12&amp;D82&amp;Legende!$B$12&amp;Legende!$C$12)</f>
        <v>1.91.01;o;0;lampe;rm_möglich;nach_ln;?;stellwerkobermattlangnau;#</v>
      </c>
      <c r="N82" s="21" t="str">
        <f t="shared" si="4"/>
        <v>map.put("1.91.01", "1.91.01;o;0;lampe;rm_möglich;nach_ln;?;stellwerkobermattlangnau;#");</v>
      </c>
      <c r="Q82" s="58" t="e">
        <f>VLOOKUP(A82,'cabine_fabisch(rs232)'!$A$1:$G$27,3,FALSE)</f>
        <v>#N/A</v>
      </c>
      <c r="R82" s="58"/>
      <c r="S82" s="20" t="s">
        <v>1207</v>
      </c>
      <c r="T82" s="21" t="str">
        <f t="shared" ref="T82:T113" si="5">"map.put("""&amp;A82&amp;""","""&amp;S82&amp;""");"</f>
        <v>map.put("1.91.01","BL_OM_LN_RMM_nLN");</v>
      </c>
    </row>
    <row r="83" spans="1:20" s="20" customFormat="1" ht="15.75" customHeight="1" x14ac:dyDescent="0.25">
      <c r="A83" s="38" t="s">
        <v>88</v>
      </c>
      <c r="B83" s="38" t="str">
        <f>VLOOKUP($A83,[1]Verdrahtungsliste!$A$16:$S$258,14,FALSE)</f>
        <v>O</v>
      </c>
      <c r="C83" s="38">
        <f>VLOOKUP($A83,[1]Verdrahtungsliste!$A$16:$S$258,4,FALSE)</f>
        <v>0</v>
      </c>
      <c r="D83" s="38" t="str">
        <f>VLOOKUP($A83,[1]Verdrahtungsliste!$A$16:$M$258,2,FALSE)</f>
        <v>StellwerkObermattLangnau</v>
      </c>
      <c r="E83" s="38" t="str">
        <f>VLOOKUP($A83,[1]Verdrahtungsliste!$A$16:$M$258,3,FALSE)</f>
        <v>Fahrtrichtung verlangt von Langnau</v>
      </c>
      <c r="F83" s="34" t="s">
        <v>216</v>
      </c>
      <c r="G83" s="20" t="s">
        <v>236</v>
      </c>
      <c r="H83" s="20" t="s">
        <v>427</v>
      </c>
      <c r="I83" s="20" t="s">
        <v>431</v>
      </c>
      <c r="J83" s="20" t="s">
        <v>135</v>
      </c>
      <c r="L83" s="21" t="str">
        <f t="shared" si="3"/>
        <v>1.91.02</v>
      </c>
      <c r="M83" s="21" t="str">
        <f>LOWER(A83&amp;Legende!$B$12&amp;B83&amp;Legende!$B$12&amp;C83&amp;Legende!$B$12&amp;G83&amp;Legende!$B$12&amp;H83&amp;Legende!$B$12&amp;I83&amp;Legende!$B$12&amp;Legende!$D$12&amp;Legende!$B$12&amp;D83&amp;Legende!$B$12&amp;Legende!$C$12)</f>
        <v>1.91.02;o;0;lampe;fbv;von_ln;?;stellwerkobermattlangnau;#</v>
      </c>
      <c r="N83" s="21" t="str">
        <f t="shared" si="4"/>
        <v>map.put("1.91.02", "1.91.02;o;0;lampe;fbv;von_ln;?;stellwerkobermattlangnau;#");</v>
      </c>
      <c r="Q83" s="58" t="e">
        <f>VLOOKUP(A83,'cabine_fabisch(rs232)'!$A$1:$G$27,3,FALSE)</f>
        <v>#N/A</v>
      </c>
      <c r="R83" s="58"/>
      <c r="S83" s="20" t="s">
        <v>1208</v>
      </c>
      <c r="T83" s="21" t="str">
        <f t="shared" si="5"/>
        <v>map.put("1.91.02","Lampen_1_FBV_vLN");</v>
      </c>
    </row>
    <row r="84" spans="1:20" s="20" customFormat="1" ht="15.75" customHeight="1" x14ac:dyDescent="0.25">
      <c r="A84" s="38" t="s">
        <v>90</v>
      </c>
      <c r="B84" s="38" t="str">
        <f>VLOOKUP($A84,[1]Verdrahtungsliste!$A$16:$S$258,14,FALSE)</f>
        <v>O</v>
      </c>
      <c r="C84" s="38">
        <f>VLOOKUP($A84,[1]Verdrahtungsliste!$A$16:$S$258,4,FALSE)</f>
        <v>0</v>
      </c>
      <c r="D84" s="38" t="str">
        <f>VLOOKUP($A84,[1]Verdrahtungsliste!$A$16:$M$258,2,FALSE)</f>
        <v>StellwerkObermattLangnau</v>
      </c>
      <c r="E84" s="38" t="str">
        <f>VLOOKUP($A84,[1]Verdrahtungsliste!$A$16:$M$258,3,FALSE)</f>
        <v>Störung, Wecker abschalten</v>
      </c>
      <c r="F84" s="34" t="s">
        <v>89</v>
      </c>
      <c r="G84" s="20" t="s">
        <v>236</v>
      </c>
      <c r="H84" s="20" t="s">
        <v>238</v>
      </c>
      <c r="I84" s="20" t="s">
        <v>406</v>
      </c>
      <c r="J84" s="20" t="s">
        <v>135</v>
      </c>
      <c r="L84" s="21" t="str">
        <f t="shared" si="3"/>
        <v>1.91.03</v>
      </c>
      <c r="M84" s="21" t="str">
        <f>LOWER(A84&amp;Legende!$B$12&amp;B84&amp;Legende!$B$12&amp;C84&amp;Legende!$B$12&amp;G84&amp;Legende!$B$12&amp;H84&amp;Legende!$B$12&amp;I84&amp;Legende!$B$12&amp;Legende!$D$12&amp;Legende!$B$12&amp;D84&amp;Legende!$B$12&amp;Legende!$C$12)</f>
        <v>1.91.03;o;0;lampe;wecker;abschalten;?;stellwerkobermattlangnau;#</v>
      </c>
      <c r="N84" s="21" t="str">
        <f t="shared" si="4"/>
        <v>map.put("1.91.03", "1.91.03;o;0;lampe;wecker;abschalten;?;stellwerkobermattlangnau;#");</v>
      </c>
      <c r="Q84" s="58" t="e">
        <f>VLOOKUP(A84,'cabine_fabisch(rs232)'!$A$1:$G$27,3,FALSE)</f>
        <v>#N/A</v>
      </c>
      <c r="R84" s="58"/>
      <c r="S84" s="20" t="s">
        <v>1209</v>
      </c>
      <c r="T84" s="21" t="str">
        <f t="shared" si="5"/>
        <v>map.put("1.91.03","Lampen_1_Stoer_Wecker");</v>
      </c>
    </row>
    <row r="85" spans="1:20" s="20" customFormat="1" ht="15.75" customHeight="1" x14ac:dyDescent="0.25">
      <c r="A85" s="38" t="s">
        <v>91</v>
      </c>
      <c r="B85" s="38" t="str">
        <f>VLOOKUP($A85,[1]Verdrahtungsliste!$A$16:$S$258,14,FALSE)</f>
        <v>O</v>
      </c>
      <c r="C85" s="38">
        <f>VLOOKUP($A85,[1]Verdrahtungsliste!$A$16:$S$258,4,FALSE)</f>
        <v>0</v>
      </c>
      <c r="D85" s="38" t="str">
        <f>VLOOKUP($A85,[1]Verdrahtungsliste!$A$16:$M$258,2,FALSE)</f>
        <v>StellwerkObermattLangnau</v>
      </c>
      <c r="E85" s="38" t="str">
        <f>VLOOKUP($A85,[1]Verdrahtungsliste!$A$16:$M$258,3,FALSE)</f>
        <v>WS1 Freigabelampe</v>
      </c>
      <c r="F85" s="34" t="s">
        <v>218</v>
      </c>
      <c r="G85" s="20" t="s">
        <v>236</v>
      </c>
      <c r="H85" s="20" t="s">
        <v>410</v>
      </c>
      <c r="I85" s="20" t="s">
        <v>440</v>
      </c>
      <c r="J85" s="20" t="s">
        <v>135</v>
      </c>
      <c r="L85" s="21" t="str">
        <f t="shared" si="3"/>
        <v>1.01.01</v>
      </c>
      <c r="M85" s="21" t="str">
        <f>LOWER(A85&amp;Legende!$B$12&amp;B85&amp;Legende!$B$12&amp;C85&amp;Legende!$B$12&amp;G85&amp;Legende!$B$12&amp;H85&amp;Legende!$B$12&amp;I85&amp;Legende!$B$12&amp;Legende!$D$12&amp;Legende!$B$12&amp;D85&amp;Legende!$B$12&amp;Legende!$C$12)</f>
        <v>1.01.01;o;0;lampe;ws1;freigabe;?;stellwerkobermattlangnau;#</v>
      </c>
      <c r="N85" s="21" t="str">
        <f t="shared" si="4"/>
        <v>map.put("1.01.01", "1.01.01;o;0;lampe;ws1;freigabe;?;stellwerkobermattlangnau;#");</v>
      </c>
      <c r="Q85" s="58" t="e">
        <f>VLOOKUP(A85,'cabine_fabisch(rs232)'!$A$1:$G$27,3,FALSE)</f>
        <v>#N/A</v>
      </c>
      <c r="R85" s="58"/>
      <c r="S85" s="20" t="s">
        <v>1210</v>
      </c>
      <c r="T85" s="21" t="str">
        <f t="shared" si="5"/>
        <v>map.put("1.01.01","Lampen_1_WS1_Freig");</v>
      </c>
    </row>
    <row r="86" spans="1:20" s="20" customFormat="1" ht="15.75" customHeight="1" x14ac:dyDescent="0.25">
      <c r="A86" s="38" t="s">
        <v>92</v>
      </c>
      <c r="B86" s="38" t="str">
        <f>VLOOKUP($A86,[1]Verdrahtungsliste!$A$16:$S$258,14,FALSE)</f>
        <v>O</v>
      </c>
      <c r="C86" s="38">
        <f>VLOOKUP($A86,[1]Verdrahtungsliste!$A$16:$S$258,4,FALSE)</f>
        <v>0</v>
      </c>
      <c r="D86" s="38" t="str">
        <f>VLOOKUP($A86,[1]Verdrahtungsliste!$A$16:$M$258,2,FALSE)</f>
        <v>StellwerkObermattLangnau</v>
      </c>
      <c r="E86" s="38" t="str">
        <f>VLOOKUP($A86,[1]Verdrahtungsliste!$A$16:$M$258,3,FALSE)</f>
        <v>WS1 Überwachungslampe</v>
      </c>
      <c r="F86" s="34" t="s">
        <v>219</v>
      </c>
      <c r="G86" s="20" t="s">
        <v>236</v>
      </c>
      <c r="H86" s="20" t="s">
        <v>410</v>
      </c>
      <c r="I86" s="20" t="s">
        <v>441</v>
      </c>
      <c r="J86" s="20" t="s">
        <v>135</v>
      </c>
      <c r="L86" s="21" t="str">
        <f t="shared" si="3"/>
        <v>1.01.02</v>
      </c>
      <c r="M86" s="21" t="str">
        <f>LOWER(A86&amp;Legende!$B$12&amp;B86&amp;Legende!$B$12&amp;C86&amp;Legende!$B$12&amp;G86&amp;Legende!$B$12&amp;H86&amp;Legende!$B$12&amp;I86&amp;Legende!$B$12&amp;Legende!$D$12&amp;Legende!$B$12&amp;D86&amp;Legende!$B$12&amp;Legende!$C$12)</f>
        <v>1.01.02;o;0;lampe;ws1;überwachung;?;stellwerkobermattlangnau;#</v>
      </c>
      <c r="N86" s="21" t="str">
        <f t="shared" si="4"/>
        <v>map.put("1.01.02", "1.01.02;o;0;lampe;ws1;überwachung;?;stellwerkobermattlangnau;#");</v>
      </c>
      <c r="Q86" s="58" t="e">
        <f>VLOOKUP(A86,'cabine_fabisch(rs232)'!$A$1:$G$27,3,FALSE)</f>
        <v>#N/A</v>
      </c>
      <c r="R86" s="58"/>
      <c r="S86" s="20" t="s">
        <v>1211</v>
      </c>
      <c r="T86" s="21" t="str">
        <f t="shared" si="5"/>
        <v>map.put("1.01.02","Lampen_1_WS1_Ueberw");</v>
      </c>
    </row>
    <row r="87" spans="1:20" s="20" customFormat="1" ht="15.75" customHeight="1" x14ac:dyDescent="0.25">
      <c r="A87" s="38" t="s">
        <v>93</v>
      </c>
      <c r="B87" s="44" t="str">
        <f>VLOOKUP($A87,[1]Verdrahtungsliste!$A$16:$S$258,14,FALSE)</f>
        <v/>
      </c>
      <c r="C87" s="38">
        <f>VLOOKUP($A87,[1]Verdrahtungsliste!$A$16:$S$258,4,FALSE)</f>
        <v>0</v>
      </c>
      <c r="D87" s="38" t="str">
        <f>VLOOKUP($A87,[1]Verdrahtungsliste!$A$16:$M$258,2,FALSE)</f>
        <v>StellwerkObermattLangnau</v>
      </c>
      <c r="E87" s="38" t="str">
        <f>VLOOKUP($A87,[1]Verdrahtungsliste!$A$16:$M$258,3,FALSE)</f>
        <v>FSS Sperrenlampe</v>
      </c>
      <c r="F87" s="34" t="s">
        <v>220</v>
      </c>
      <c r="G87" s="20" t="s">
        <v>236</v>
      </c>
      <c r="H87" s="20" t="s">
        <v>466</v>
      </c>
      <c r="I87" s="20" t="s">
        <v>442</v>
      </c>
      <c r="J87" s="20" t="s">
        <v>135</v>
      </c>
      <c r="L87" s="21" t="str">
        <f t="shared" si="3"/>
        <v>1.04.01</v>
      </c>
      <c r="M87" s="21" t="str">
        <f>LOWER(A87&amp;Legende!$B$12&amp;B87&amp;Legende!$B$12&amp;C87&amp;Legende!$B$12&amp;G87&amp;Legende!$B$12&amp;H87&amp;Legende!$B$12&amp;I87&amp;Legende!$B$12&amp;Legende!$D$12&amp;Legende!$B$12&amp;D87&amp;Legende!$B$12&amp;Legende!$C$12)</f>
        <v>1.04.01;;0;lampe;fssegf;sperre;?;stellwerkobermattlangnau;#</v>
      </c>
      <c r="N87" s="21" t="str">
        <f t="shared" si="4"/>
        <v>map.put("1.04.01", "1.04.01;;0;lampe;fssegf;sperre;?;stellwerkobermattlangnau;#");</v>
      </c>
      <c r="Q87" s="58" t="e">
        <f>VLOOKUP(A87,'cabine_fabisch(rs232)'!$A$1:$G$27,3,FALSE)</f>
        <v>#N/A</v>
      </c>
      <c r="R87" s="58"/>
      <c r="S87" s="20" t="s">
        <v>1212</v>
      </c>
      <c r="T87" s="21" t="str">
        <f t="shared" si="5"/>
        <v>map.put("1.04.01","Stw_FSS_Sperrm_ein");</v>
      </c>
    </row>
    <row r="88" spans="1:20" s="20" customFormat="1" ht="15.75" customHeight="1" x14ac:dyDescent="0.25">
      <c r="A88" s="38" t="s">
        <v>94</v>
      </c>
      <c r="B88" s="44" t="str">
        <f>VLOOKUP($A88,[1]Verdrahtungsliste!$A$16:$S$258,14,FALSE)</f>
        <v/>
      </c>
      <c r="C88" s="38">
        <f>VLOOKUP($A88,[1]Verdrahtungsliste!$A$16:$S$258,4,FALSE)</f>
        <v>0</v>
      </c>
      <c r="D88" s="38" t="str">
        <f>VLOOKUP($A88,[1]Verdrahtungsliste!$A$16:$M$258,2,FALSE)</f>
        <v>StellwerkObermattLangnau</v>
      </c>
      <c r="E88" s="38" t="str">
        <f>VLOOKUP($A88,[1]Verdrahtungsliste!$A$16:$M$258,3,FALSE)</f>
        <v>FSS Kuppelstromlampe</v>
      </c>
      <c r="F88" s="34" t="s">
        <v>221</v>
      </c>
      <c r="G88" s="20" t="s">
        <v>236</v>
      </c>
      <c r="H88" s="20" t="s">
        <v>466</v>
      </c>
      <c r="I88" s="20" t="s">
        <v>443</v>
      </c>
      <c r="J88" s="20" t="s">
        <v>135</v>
      </c>
      <c r="L88" s="21" t="str">
        <f t="shared" si="3"/>
        <v>1.04.02</v>
      </c>
      <c r="M88" s="21" t="str">
        <f>LOWER(A88&amp;Legende!$B$12&amp;B88&amp;Legende!$B$12&amp;C88&amp;Legende!$B$12&amp;G88&amp;Legende!$B$12&amp;H88&amp;Legende!$B$12&amp;I88&amp;Legende!$B$12&amp;Legende!$D$12&amp;Legende!$B$12&amp;D88&amp;Legende!$B$12&amp;Legende!$C$12)</f>
        <v>1.04.02;;0;lampe;fssegf;kuppelstrom;?;stellwerkobermattlangnau;#</v>
      </c>
      <c r="N88" s="21" t="str">
        <f t="shared" si="4"/>
        <v>map.put("1.04.02", "1.04.02;;0;lampe;fssegf;kuppelstrom;?;stellwerkobermattlangnau;#");</v>
      </c>
      <c r="Q88" s="58" t="e">
        <f>VLOOKUP(A88,'cabine_fabisch(rs232)'!$A$1:$G$27,3,FALSE)</f>
        <v>#N/A</v>
      </c>
      <c r="R88" s="58"/>
      <c r="S88" s="20" t="s">
        <v>1213</v>
      </c>
      <c r="T88" s="21" t="str">
        <f t="shared" si="5"/>
        <v>map.put("1.04.02","Stw_FSS_Kuppelm_ein");</v>
      </c>
    </row>
    <row r="89" spans="1:20" s="20" customFormat="1" ht="15.75" hidden="1" customHeight="1" x14ac:dyDescent="0.25">
      <c r="A89" s="38" t="s">
        <v>95</v>
      </c>
      <c r="B89" s="38" t="str">
        <f>VLOOKUP($A89,[1]Verdrahtungsliste!$A$16:$S$258,14,FALSE)</f>
        <v>O</v>
      </c>
      <c r="C89" s="38">
        <f>VLOOKUP($A89,[1]Verdrahtungsliste!$A$16:$S$258,4,FALSE)</f>
        <v>0</v>
      </c>
      <c r="D89" s="38" t="str">
        <f>VLOOKUP($A89,[1]Verdrahtungsliste!$A$16:$M$258,2,FALSE)</f>
        <v>StellwerkObermattLangnau</v>
      </c>
      <c r="E89" s="38" t="str">
        <f>VLOOKUP($A89,[1]Verdrahtungsliste!$A$16:$M$258,3,FALSE)</f>
        <v>Weichenwecker</v>
      </c>
      <c r="F89" s="34" t="s">
        <v>222</v>
      </c>
      <c r="G89" s="20" t="s">
        <v>238</v>
      </c>
      <c r="H89" s="20" t="s">
        <v>401</v>
      </c>
      <c r="I89" s="20" t="s">
        <v>238</v>
      </c>
      <c r="J89" s="20" t="s">
        <v>135</v>
      </c>
      <c r="L89" s="21" t="str">
        <f t="shared" si="3"/>
        <v>2.92.01</v>
      </c>
      <c r="M89" s="21" t="str">
        <f>LOWER(A89&amp;Legende!$B$12&amp;B89&amp;Legende!$B$12&amp;C89&amp;Legende!$B$12&amp;G89&amp;Legende!$B$12&amp;H89&amp;Legende!$B$12&amp;I89&amp;Legende!$B$12&amp;Legende!$D$12&amp;Legende!$B$12&amp;D89&amp;Legende!$B$12&amp;Legende!$C$12)</f>
        <v>2.92.01;o;0;wecker;weichen;wecker;?;stellwerkobermattlangnau;#</v>
      </c>
      <c r="N89" s="21" t="str">
        <f t="shared" si="4"/>
        <v>map.put("2.92.01", "2.92.01;o;0;wecker;weichen;wecker;?;stellwerkobermattlangnau;#");</v>
      </c>
      <c r="Q89" s="58" t="e">
        <f>VLOOKUP(A89,'cabine_fabisch(rs232)'!$A$1:$G$27,3,FALSE)</f>
        <v>#N/A</v>
      </c>
      <c r="R89" s="58"/>
      <c r="T89" s="21" t="str">
        <f t="shared" si="5"/>
        <v>map.put("2.92.01","");</v>
      </c>
    </row>
    <row r="90" spans="1:20" s="20" customFormat="1" ht="15.75" hidden="1" customHeight="1" x14ac:dyDescent="0.25">
      <c r="A90" s="38" t="s">
        <v>96</v>
      </c>
      <c r="B90" s="38" t="str">
        <f>VLOOKUP($A90,[1]Verdrahtungsliste!$A$16:$S$258,14,FALSE)</f>
        <v>O</v>
      </c>
      <c r="C90" s="38">
        <f>VLOOKUP($A90,[1]Verdrahtungsliste!$A$16:$S$258,4,FALSE)</f>
        <v>0</v>
      </c>
      <c r="D90" s="38" t="str">
        <f>VLOOKUP($A90,[1]Verdrahtungsliste!$A$16:$M$258,2,FALSE)</f>
        <v>StellwerkObermattLangnau</v>
      </c>
      <c r="E90" s="38" t="str">
        <f>VLOOKUP($A90,[1]Verdrahtungsliste!$A$16:$M$258,3,FALSE)</f>
        <v>Blockwecker</v>
      </c>
      <c r="F90" s="34" t="s">
        <v>223</v>
      </c>
      <c r="G90" s="20" t="s">
        <v>238</v>
      </c>
      <c r="H90" s="20" t="s">
        <v>444</v>
      </c>
      <c r="I90" s="20" t="s">
        <v>238</v>
      </c>
      <c r="J90" s="20" t="s">
        <v>135</v>
      </c>
      <c r="L90" s="21" t="str">
        <f t="shared" si="3"/>
        <v>2.92.02</v>
      </c>
      <c r="M90" s="21" t="str">
        <f>LOWER(A90&amp;Legende!$B$12&amp;B90&amp;Legende!$B$12&amp;C90&amp;Legende!$B$12&amp;G90&amp;Legende!$B$12&amp;H90&amp;Legende!$B$12&amp;I90&amp;Legende!$B$12&amp;Legende!$D$12&amp;Legende!$B$12&amp;D90&amp;Legende!$B$12&amp;Legende!$C$12)</f>
        <v>2.92.02;o;0;wecker;block;wecker;?;stellwerkobermattlangnau;#</v>
      </c>
      <c r="N90" s="21" t="str">
        <f t="shared" si="4"/>
        <v>map.put("2.92.02", "2.92.02;o;0;wecker;block;wecker;?;stellwerkobermattlangnau;#");</v>
      </c>
      <c r="Q90" s="58" t="e">
        <f>VLOOKUP(A90,'cabine_fabisch(rs232)'!$A$1:$G$27,3,FALSE)</f>
        <v>#N/A</v>
      </c>
      <c r="R90" s="58"/>
      <c r="T90" s="21" t="str">
        <f t="shared" si="5"/>
        <v>map.put("2.92.02","");</v>
      </c>
    </row>
    <row r="91" spans="1:20" s="20" customFormat="1" ht="15.75" hidden="1" customHeight="1" x14ac:dyDescent="0.25">
      <c r="A91" s="38" t="s">
        <v>97</v>
      </c>
      <c r="B91" s="38" t="str">
        <f>VLOOKUP($A91,[1]Verdrahtungsliste!$A$16:$S$258,14,FALSE)</f>
        <v>O</v>
      </c>
      <c r="C91" s="38">
        <f>VLOOKUP($A91,[1]Verdrahtungsliste!$A$16:$S$258,4,FALSE)</f>
        <v>0</v>
      </c>
      <c r="D91" s="38" t="str">
        <f>VLOOKUP($A91,[1]Verdrahtungsliste!$A$16:$M$258,2,FALSE)</f>
        <v>StellwerkObermattLangnau</v>
      </c>
      <c r="E91" s="38" t="str">
        <f>VLOOKUP($A91,[1]Verdrahtungsliste!$A$16:$M$258,3,FALSE)</f>
        <v>Signalwecker</v>
      </c>
      <c r="F91" s="34" t="s">
        <v>224</v>
      </c>
      <c r="G91" s="20" t="s">
        <v>238</v>
      </c>
      <c r="H91" s="20" t="s">
        <v>445</v>
      </c>
      <c r="I91" s="20" t="s">
        <v>238</v>
      </c>
      <c r="J91" s="20" t="s">
        <v>135</v>
      </c>
      <c r="L91" s="21" t="str">
        <f t="shared" si="3"/>
        <v>2.90.01</v>
      </c>
      <c r="M91" s="21" t="str">
        <f>LOWER(A91&amp;Legende!$B$12&amp;B91&amp;Legende!$B$12&amp;C91&amp;Legende!$B$12&amp;G91&amp;Legende!$B$12&amp;H91&amp;Legende!$B$12&amp;I91&amp;Legende!$B$12&amp;Legende!$D$12&amp;Legende!$B$12&amp;D91&amp;Legende!$B$12&amp;Legende!$C$12)</f>
        <v>2.90.01;o;0;wecker;signale;wecker;?;stellwerkobermattlangnau;#</v>
      </c>
      <c r="N91" s="21" t="str">
        <f t="shared" si="4"/>
        <v>map.put("2.90.01", "2.90.01;o;0;wecker;signale;wecker;?;stellwerkobermattlangnau;#");</v>
      </c>
      <c r="Q91" s="58" t="e">
        <f>VLOOKUP(A91,'cabine_fabisch(rs232)'!$A$1:$G$27,3,FALSE)</f>
        <v>#N/A</v>
      </c>
      <c r="R91" s="58"/>
      <c r="T91" s="21" t="str">
        <f t="shared" si="5"/>
        <v>map.put("2.90.01","");</v>
      </c>
    </row>
    <row r="92" spans="1:20" s="20" customFormat="1" ht="15.75" customHeight="1" x14ac:dyDescent="0.25">
      <c r="A92" s="38" t="s">
        <v>98</v>
      </c>
      <c r="B92" s="44" t="str">
        <f>VLOOKUP($A92,[1]Verdrahtungsliste!$A$16:$S$258,14,FALSE)</f>
        <v/>
      </c>
      <c r="C92" s="38">
        <f>VLOOKUP($A92,[1]Verdrahtungsliste!$A$16:$S$258,4,FALSE)</f>
        <v>1</v>
      </c>
      <c r="D92" s="38" t="str">
        <f>VLOOKUP($A92,[1]Verdrahtungsliste!$A$16:$M$258,2,FALSE)</f>
        <v>StellwerkObermattLangnau</v>
      </c>
      <c r="E92" s="38" t="str">
        <f>VLOOKUP($A92,[1]Verdrahtungsliste!$A$16:$M$258,3,FALSE)</f>
        <v>Abläuten von Emmenmatt</v>
      </c>
      <c r="F92" s="34" t="s">
        <v>225</v>
      </c>
      <c r="G92" s="20" t="s">
        <v>416</v>
      </c>
      <c r="H92" s="20" t="s">
        <v>417</v>
      </c>
      <c r="I92" s="20" t="s">
        <v>418</v>
      </c>
      <c r="J92" s="20" t="s">
        <v>135</v>
      </c>
      <c r="L92" s="21" t="str">
        <f t="shared" si="3"/>
        <v>9.99.04</v>
      </c>
      <c r="M92" s="21" t="str">
        <f>LOWER(A92&amp;Legende!$B$12&amp;B92&amp;Legende!$B$12&amp;C92&amp;Legende!$B$12&amp;G92&amp;Legende!$B$12&amp;H92&amp;Legende!$B$12&amp;I92&amp;Legende!$B$12&amp;Legende!$D$12&amp;Legende!$B$12&amp;D92&amp;Legende!$B$12&amp;Legende!$C$12)</f>
        <v>9.99.04;;1;sound;glocke;zug_von_emm;?;stellwerkobermattlangnau;#</v>
      </c>
      <c r="N92" s="21" t="str">
        <f t="shared" si="4"/>
        <v>map.put("9.99.04", "9.99.04;;1;sound;glocke;zug_von_emm;?;stellwerkobermattlangnau;#");</v>
      </c>
      <c r="P92" s="92"/>
      <c r="Q92" s="102" t="e">
        <f>VLOOKUP(A92,'cabine_fabisch(rs232)'!$A$1:$G$27,3,FALSE)</f>
        <v>#N/A</v>
      </c>
      <c r="R92" s="102"/>
      <c r="S92" s="20" t="s">
        <v>1238</v>
      </c>
      <c r="T92" s="21" t="str">
        <f t="shared" si="5"/>
        <v>map.put("9.99.04","ext_Vb_abl_vEMM");</v>
      </c>
    </row>
    <row r="93" spans="1:20" s="20" customFormat="1" ht="15.75" customHeight="1" x14ac:dyDescent="0.25">
      <c r="A93" s="38" t="s">
        <v>99</v>
      </c>
      <c r="B93" s="44" t="str">
        <f>VLOOKUP($A93,[1]Verdrahtungsliste!$A$16:$S$258,14,FALSE)</f>
        <v/>
      </c>
      <c r="C93" s="38">
        <f>VLOOKUP($A93,[1]Verdrahtungsliste!$A$16:$S$258,4,FALSE)</f>
        <v>1</v>
      </c>
      <c r="D93" s="38" t="str">
        <f>VLOOKUP($A93,[1]Verdrahtungsliste!$A$16:$M$258,2,FALSE)</f>
        <v>StellwerkObermattLangnau</v>
      </c>
      <c r="E93" s="38" t="str">
        <f>VLOOKUP($A93,[1]Verdrahtungsliste!$A$16:$M$258,3,FALSE)</f>
        <v>Abläuten von Langnau</v>
      </c>
      <c r="F93" s="34" t="s">
        <v>226</v>
      </c>
      <c r="G93" s="20" t="s">
        <v>416</v>
      </c>
      <c r="H93" s="20" t="s">
        <v>417</v>
      </c>
      <c r="I93" s="20" t="s">
        <v>419</v>
      </c>
      <c r="J93" s="20" t="s">
        <v>135</v>
      </c>
      <c r="L93" s="21" t="str">
        <f t="shared" si="3"/>
        <v>9.99.05</v>
      </c>
      <c r="M93" s="21" t="str">
        <f>LOWER(A93&amp;Legende!$B$12&amp;B93&amp;Legende!$B$12&amp;C93&amp;Legende!$B$12&amp;G93&amp;Legende!$B$12&amp;H93&amp;Legende!$B$12&amp;I93&amp;Legende!$B$12&amp;Legende!$D$12&amp;Legende!$B$12&amp;D93&amp;Legende!$B$12&amp;Legende!$C$12)</f>
        <v>9.99.05;;1;sound;glocke;zug_von_ln;?;stellwerkobermattlangnau;#</v>
      </c>
      <c r="N93" s="21" t="str">
        <f t="shared" si="4"/>
        <v>map.put("9.99.05", "9.99.05;;1;sound;glocke;zug_von_ln;?;stellwerkobermattlangnau;#");</v>
      </c>
      <c r="P93" s="92"/>
      <c r="Q93" s="102" t="e">
        <f>VLOOKUP(A93,'cabine_fabisch(rs232)'!$A$1:$G$27,3,FALSE)</f>
        <v>#N/A</v>
      </c>
      <c r="R93" s="102"/>
      <c r="S93" s="20" t="s">
        <v>1239</v>
      </c>
      <c r="T93" s="21" t="str">
        <f t="shared" si="5"/>
        <v>map.put("9.99.05","ext_Vb_abl_vLN");</v>
      </c>
    </row>
    <row r="94" spans="1:20" s="20" customFormat="1" ht="15.75" customHeight="1" x14ac:dyDescent="0.25">
      <c r="A94" s="38" t="s">
        <v>100</v>
      </c>
      <c r="B94" s="44" t="str">
        <f>VLOOKUP($A94,[1]Verdrahtungsliste!$A$16:$S$258,14,FALSE)</f>
        <v/>
      </c>
      <c r="C94" s="38">
        <f>VLOOKUP($A94,[1]Verdrahtungsliste!$A$16:$S$258,4,FALSE)</f>
        <v>1</v>
      </c>
      <c r="D94" s="38" t="str">
        <f>VLOOKUP($A94,[1]Verdrahtungsliste!$A$16:$M$258,2,FALSE)</f>
        <v>StellwerkObermattLangnau</v>
      </c>
      <c r="E94" s="38" t="str">
        <f>VLOOKUP($A94,[1]Verdrahtungsliste!$A$16:$M$258,3,FALSE)</f>
        <v>Abläuten von Zollbrück</v>
      </c>
      <c r="F94" s="34" t="s">
        <v>227</v>
      </c>
      <c r="G94" s="20" t="s">
        <v>416</v>
      </c>
      <c r="H94" s="20" t="s">
        <v>417</v>
      </c>
      <c r="I94" s="20" t="s">
        <v>420</v>
      </c>
      <c r="J94" s="20" t="s">
        <v>135</v>
      </c>
      <c r="L94" s="21" t="str">
        <f t="shared" si="3"/>
        <v>9.99.06</v>
      </c>
      <c r="M94" s="21" t="str">
        <f>LOWER(A94&amp;Legende!$B$12&amp;B94&amp;Legende!$B$12&amp;C94&amp;Legende!$B$12&amp;G94&amp;Legende!$B$12&amp;H94&amp;Legende!$B$12&amp;I94&amp;Legende!$B$12&amp;Legende!$D$12&amp;Legende!$B$12&amp;D94&amp;Legende!$B$12&amp;Legende!$C$12)</f>
        <v>9.99.06;;1;sound;glocke;zug_von_zb;?;stellwerkobermattlangnau;#</v>
      </c>
      <c r="N94" s="21" t="str">
        <f t="shared" si="4"/>
        <v>map.put("9.99.06", "9.99.06;;1;sound;glocke;zug_von_zb;?;stellwerkobermattlangnau;#");</v>
      </c>
      <c r="P94" s="92"/>
      <c r="Q94" s="102" t="e">
        <f>VLOOKUP(A94,'cabine_fabisch(rs232)'!$A$1:$G$27,3,FALSE)</f>
        <v>#N/A</v>
      </c>
      <c r="R94" s="102"/>
      <c r="S94" s="20" t="s">
        <v>1240</v>
      </c>
      <c r="T94" s="21" t="str">
        <f t="shared" si="5"/>
        <v>map.put("9.99.06","ext_Vb_abl_vZB");</v>
      </c>
    </row>
    <row r="95" spans="1:20" s="20" customFormat="1" ht="15.75" customHeight="1" x14ac:dyDescent="0.25">
      <c r="A95" s="38" t="s">
        <v>101</v>
      </c>
      <c r="B95" s="44" t="str">
        <f>VLOOKUP($A95,[1]Verdrahtungsliste!$A$16:$S$258,14,FALSE)</f>
        <v/>
      </c>
      <c r="C95" s="38">
        <f>VLOOKUP($A95,[1]Verdrahtungsliste!$A$16:$S$258,4,FALSE)</f>
        <v>1</v>
      </c>
      <c r="D95" s="38" t="str">
        <f>VLOOKUP($A95,[1]Verdrahtungsliste!$A$16:$M$258,2,FALSE)</f>
        <v>StellwerkObermattLangnau</v>
      </c>
      <c r="E95" s="38" t="str">
        <f>VLOOKUP($A95,[1]Verdrahtungsliste!$A$16:$M$258,3,FALSE)</f>
        <v>Abläuten nach Emmenmatt</v>
      </c>
      <c r="F95" s="34" t="s">
        <v>229</v>
      </c>
      <c r="G95" s="20" t="s">
        <v>416</v>
      </c>
      <c r="H95" s="20" t="s">
        <v>417</v>
      </c>
      <c r="I95" s="20" t="s">
        <v>421</v>
      </c>
      <c r="J95" s="20" t="s">
        <v>135</v>
      </c>
      <c r="L95" s="21" t="str">
        <f t="shared" si="3"/>
        <v>9.99.07</v>
      </c>
      <c r="M95" s="21" t="str">
        <f>LOWER(A95&amp;Legende!$B$12&amp;B95&amp;Legende!$B$12&amp;C95&amp;Legende!$B$12&amp;G95&amp;Legende!$B$12&amp;H95&amp;Legende!$B$12&amp;I95&amp;Legende!$B$12&amp;Legende!$D$12&amp;Legende!$B$12&amp;D95&amp;Legende!$B$12&amp;Legende!$C$12)</f>
        <v>9.99.07;;1;sound;glocke;zug_nach_emm;?;stellwerkobermattlangnau;#</v>
      </c>
      <c r="N95" s="21" t="str">
        <f t="shared" si="4"/>
        <v>map.put("9.99.07", "9.99.07;;1;sound;glocke;zug_nach_emm;?;stellwerkobermattlangnau;#");</v>
      </c>
      <c r="P95" s="92"/>
      <c r="Q95" s="102" t="e">
        <f>VLOOKUP(A95,'cabine_fabisch(rs232)'!$A$1:$G$27,3,FALSE)</f>
        <v>#N/A</v>
      </c>
      <c r="R95" s="102"/>
      <c r="S95" s="20" t="s">
        <v>1241</v>
      </c>
      <c r="T95" s="21" t="str">
        <f t="shared" si="5"/>
        <v>map.put("9.99.07","ext_Vb_abl_nEMM");</v>
      </c>
    </row>
    <row r="96" spans="1:20" s="20" customFormat="1" ht="15.75" customHeight="1" x14ac:dyDescent="0.25">
      <c r="A96" s="38" t="s">
        <v>102</v>
      </c>
      <c r="B96" s="44" t="str">
        <f>VLOOKUP($A96,[1]Verdrahtungsliste!$A$16:$S$258,14,FALSE)</f>
        <v/>
      </c>
      <c r="C96" s="38">
        <f>VLOOKUP($A96,[1]Verdrahtungsliste!$A$16:$S$258,4,FALSE)</f>
        <v>1</v>
      </c>
      <c r="D96" s="38" t="str">
        <f>VLOOKUP($A96,[1]Verdrahtungsliste!$A$16:$M$258,2,FALSE)</f>
        <v>StellwerkObermattLangnau</v>
      </c>
      <c r="E96" s="38" t="str">
        <f>VLOOKUP($A96,[1]Verdrahtungsliste!$A$16:$M$258,3,FALSE)</f>
        <v>Abläuten nach Langnau</v>
      </c>
      <c r="F96" s="34" t="s">
        <v>230</v>
      </c>
      <c r="G96" s="20" t="s">
        <v>416</v>
      </c>
      <c r="H96" s="20" t="s">
        <v>417</v>
      </c>
      <c r="I96" s="20" t="s">
        <v>422</v>
      </c>
      <c r="J96" s="20" t="s">
        <v>135</v>
      </c>
      <c r="L96" s="21" t="str">
        <f t="shared" si="3"/>
        <v>9.99.08</v>
      </c>
      <c r="M96" s="21" t="str">
        <f>LOWER(A96&amp;Legende!$B$12&amp;B96&amp;Legende!$B$12&amp;C96&amp;Legende!$B$12&amp;G96&amp;Legende!$B$12&amp;H96&amp;Legende!$B$12&amp;I96&amp;Legende!$B$12&amp;Legende!$D$12&amp;Legende!$B$12&amp;D96&amp;Legende!$B$12&amp;Legende!$C$12)</f>
        <v>9.99.08;;1;sound;glocke;zug_nach_ln;?;stellwerkobermattlangnau;#</v>
      </c>
      <c r="N96" s="21" t="str">
        <f t="shared" si="4"/>
        <v>map.put("9.99.08", "9.99.08;;1;sound;glocke;zug_nach_ln;?;stellwerkobermattlangnau;#");</v>
      </c>
      <c r="P96" s="92"/>
      <c r="Q96" s="102" t="e">
        <f>VLOOKUP(A96,'cabine_fabisch(rs232)'!$A$1:$G$27,3,FALSE)</f>
        <v>#N/A</v>
      </c>
      <c r="R96" s="102"/>
      <c r="S96" s="20" t="s">
        <v>1242</v>
      </c>
      <c r="T96" s="21" t="str">
        <f t="shared" si="5"/>
        <v>map.put("9.99.08","ext_Vb_abl_nLN");</v>
      </c>
    </row>
    <row r="97" spans="1:20" s="20" customFormat="1" ht="15.75" customHeight="1" x14ac:dyDescent="0.25">
      <c r="A97" s="38" t="s">
        <v>103</v>
      </c>
      <c r="B97" s="44" t="str">
        <f>VLOOKUP($A97,[1]Verdrahtungsliste!$A$16:$S$258,14,FALSE)</f>
        <v/>
      </c>
      <c r="C97" s="38">
        <f>VLOOKUP($A97,[1]Verdrahtungsliste!$A$16:$S$258,4,FALSE)</f>
        <v>1</v>
      </c>
      <c r="D97" s="38" t="str">
        <f>VLOOKUP($A97,[1]Verdrahtungsliste!$A$16:$M$258,2,FALSE)</f>
        <v>StellwerkObermattLangnau</v>
      </c>
      <c r="E97" s="38" t="str">
        <f>VLOOKUP($A97,[1]Verdrahtungsliste!$A$16:$M$258,3,FALSE)</f>
        <v>Abläuten nach Zollbrück</v>
      </c>
      <c r="F97" s="34" t="s">
        <v>228</v>
      </c>
      <c r="G97" s="20" t="s">
        <v>416</v>
      </c>
      <c r="H97" s="20" t="s">
        <v>417</v>
      </c>
      <c r="I97" s="20" t="s">
        <v>423</v>
      </c>
      <c r="J97" s="20" t="s">
        <v>135</v>
      </c>
      <c r="L97" s="21" t="str">
        <f t="shared" si="3"/>
        <v>9.99.09</v>
      </c>
      <c r="M97" s="21" t="str">
        <f>LOWER(A97&amp;Legende!$B$12&amp;B97&amp;Legende!$B$12&amp;C97&amp;Legende!$B$12&amp;G97&amp;Legende!$B$12&amp;H97&amp;Legende!$B$12&amp;I97&amp;Legende!$B$12&amp;Legende!$D$12&amp;Legende!$B$12&amp;D97&amp;Legende!$B$12&amp;Legende!$C$12)</f>
        <v>9.99.09;;1;sound;glocke;zug_nach_zb;?;stellwerkobermattlangnau;#</v>
      </c>
      <c r="N97" s="21" t="str">
        <f t="shared" si="4"/>
        <v>map.put("9.99.09", "9.99.09;;1;sound;glocke;zug_nach_zb;?;stellwerkobermattlangnau;#");</v>
      </c>
      <c r="P97" s="92"/>
      <c r="Q97" s="102" t="e">
        <f>VLOOKUP(A97,'cabine_fabisch(rs232)'!$A$1:$G$27,3,FALSE)</f>
        <v>#N/A</v>
      </c>
      <c r="R97" s="102"/>
      <c r="S97" s="20" t="s">
        <v>1243</v>
      </c>
      <c r="T97" s="21" t="str">
        <f t="shared" si="5"/>
        <v>map.put("9.99.09","ext_Vb_abl_nZB");</v>
      </c>
    </row>
    <row r="98" spans="1:20" s="20" customFormat="1" ht="15.75" hidden="1" customHeight="1" x14ac:dyDescent="0.25">
      <c r="A98" s="38" t="s">
        <v>105</v>
      </c>
      <c r="B98" s="38" t="str">
        <f>VLOOKUP($A98,[1]Verdrahtungsliste!$A$16:$S$258,14,FALSE)</f>
        <v>I</v>
      </c>
      <c r="C98" s="38">
        <f>VLOOKUP($A98,[1]Verdrahtungsliste!$A$16:$S$258,4,FALSE)</f>
        <v>0</v>
      </c>
      <c r="D98" s="38" t="str">
        <f>VLOOKUP($A98,[1]Verdrahtungsliste!$A$16:$M$258,2,FALSE)</f>
        <v>StellwerkObermattLangnau</v>
      </c>
      <c r="E98" s="38" t="str">
        <f>VLOOKUP($A98,[1]Verdrahtungsliste!$A$16:$M$258,3,FALSE)</f>
        <v>Stellstrom</v>
      </c>
      <c r="F98" s="34" t="s">
        <v>232</v>
      </c>
      <c r="G98" s="20" t="s">
        <v>236</v>
      </c>
      <c r="H98" s="20" t="s">
        <v>104</v>
      </c>
      <c r="I98" s="20" t="s">
        <v>446</v>
      </c>
      <c r="J98" s="20" t="s">
        <v>135</v>
      </c>
      <c r="L98" s="21" t="str">
        <f t="shared" si="3"/>
        <v>9.99.10</v>
      </c>
      <c r="M98" s="21" t="str">
        <f>LOWER(A98&amp;Legende!$B$12&amp;B98&amp;Legende!$B$12&amp;C98&amp;Legende!$B$12&amp;G98&amp;Legende!$B$12&amp;H98&amp;Legende!$B$12&amp;I98&amp;Legende!$B$12&amp;Legende!$D$12&amp;Legende!$B$12&amp;D98&amp;Legende!$B$12&amp;Legende!$C$12)</f>
        <v>9.99.10;i;0;lampe;stellstrom;zeiger;?;stellwerkobermattlangnau;#</v>
      </c>
      <c r="N98" s="21" t="str">
        <f t="shared" si="4"/>
        <v>map.put("9.99.10", "9.99.10;i;0;lampe;stellstrom;zeiger;?;stellwerkobermattlangnau;#");</v>
      </c>
      <c r="Q98" s="58" t="e">
        <f>VLOOKUP(A98,'cabine_fabisch(rs232)'!$A$1:$G$27,3,FALSE)</f>
        <v>#N/A</v>
      </c>
      <c r="R98" s="58"/>
      <c r="T98" s="21" t="str">
        <f t="shared" si="5"/>
        <v>map.put("9.99.10","");</v>
      </c>
    </row>
    <row r="99" spans="1:20" s="20" customFormat="1" ht="15.75" hidden="1" customHeight="1" x14ac:dyDescent="0.25">
      <c r="A99" s="38" t="s">
        <v>106</v>
      </c>
      <c r="B99" s="38" t="str">
        <f>VLOOKUP($A99,[1]Verdrahtungsliste!$A$16:$S$258,14,FALSE)</f>
        <v>I</v>
      </c>
      <c r="C99" s="38">
        <f>VLOOKUP($A99,[1]Verdrahtungsliste!$A$16:$S$258,4,FALSE)</f>
        <v>0</v>
      </c>
      <c r="D99" s="38" t="str">
        <f>VLOOKUP($A99,[1]Verdrahtungsliste!$A$16:$M$258,2,FALSE)</f>
        <v>StellwerkObermattLangnau</v>
      </c>
      <c r="E99" s="38" t="str">
        <f>VLOOKUP($A99,[1]Verdrahtungsliste!$A$16:$M$258,3,FALSE)</f>
        <v>Überwachungsstrom</v>
      </c>
      <c r="F99" s="34" t="s">
        <v>233</v>
      </c>
      <c r="G99" s="20" t="s">
        <v>236</v>
      </c>
      <c r="H99" s="20" t="s">
        <v>447</v>
      </c>
      <c r="I99" s="20" t="s">
        <v>446</v>
      </c>
      <c r="J99" s="20" t="s">
        <v>135</v>
      </c>
      <c r="L99" s="21" t="str">
        <f t="shared" si="3"/>
        <v>9.99.11</v>
      </c>
      <c r="M99" s="21" t="str">
        <f>LOWER(A99&amp;Legende!$B$12&amp;B99&amp;Legende!$B$12&amp;C99&amp;Legende!$B$12&amp;G99&amp;Legende!$B$12&amp;H99&amp;Legende!$B$12&amp;I99&amp;Legende!$B$12&amp;Legende!$D$12&amp;Legende!$B$12&amp;D99&amp;Legende!$B$12&amp;Legende!$C$12)</f>
        <v>9.99.11;i;0;lampe;weichenüberw;zeiger;?;stellwerkobermattlangnau;#</v>
      </c>
      <c r="N99" s="21" t="str">
        <f t="shared" si="4"/>
        <v>map.put("9.99.11", "9.99.11;i;0;lampe;weichenüberw;zeiger;?;stellwerkobermattlangnau;#");</v>
      </c>
      <c r="Q99" s="58" t="e">
        <f>VLOOKUP(A99,'cabine_fabisch(rs232)'!$A$1:$G$27,3,FALSE)</f>
        <v>#N/A</v>
      </c>
      <c r="R99" s="58"/>
      <c r="T99" s="21" t="str">
        <f t="shared" si="5"/>
        <v>map.put("9.99.11","");</v>
      </c>
    </row>
    <row r="100" spans="1:20" s="20" customFormat="1" ht="15.75" hidden="1" customHeight="1" x14ac:dyDescent="0.25">
      <c r="A100" s="38" t="s">
        <v>107</v>
      </c>
      <c r="B100" s="38" t="str">
        <f>VLOOKUP($A100,[1]Verdrahtungsliste!$A$16:$S$258,14,FALSE)</f>
        <v>I</v>
      </c>
      <c r="C100" s="38">
        <f>VLOOKUP($A100,[1]Verdrahtungsliste!$A$16:$S$258,4,FALSE)</f>
        <v>0</v>
      </c>
      <c r="D100" s="38" t="str">
        <f>VLOOKUP($A100,[1]Verdrahtungsliste!$A$16:$M$258,2,FALSE)</f>
        <v>StellwerkObermattLangnau</v>
      </c>
      <c r="E100" s="38" t="str">
        <f>VLOOKUP($A100,[1]Verdrahtungsliste!$A$16:$M$258,3,FALSE)</f>
        <v>Gleisisolierung</v>
      </c>
      <c r="F100" s="34" t="s">
        <v>234</v>
      </c>
      <c r="G100" s="20" t="s">
        <v>236</v>
      </c>
      <c r="H100" s="20" t="s">
        <v>448</v>
      </c>
      <c r="I100" s="20" t="s">
        <v>446</v>
      </c>
      <c r="J100" s="20" t="s">
        <v>135</v>
      </c>
      <c r="L100" s="21" t="str">
        <f t="shared" si="3"/>
        <v>9.99.12</v>
      </c>
      <c r="M100" s="21" t="str">
        <f>LOWER(A100&amp;Legende!$B$12&amp;B100&amp;Legende!$B$12&amp;C100&amp;Legende!$B$12&amp;G100&amp;Legende!$B$12&amp;H100&amp;Legende!$B$12&amp;I100&amp;Legende!$B$12&amp;Legende!$D$12&amp;Legende!$B$12&amp;D100&amp;Legende!$B$12&amp;Legende!$C$12)</f>
        <v>9.99.12;i;0;lampe;schienenstrom;zeiger;?;stellwerkobermattlangnau;#</v>
      </c>
      <c r="N100" s="21" t="str">
        <f t="shared" si="4"/>
        <v>map.put("9.99.12", "9.99.12;i;0;lampe;schienenstrom;zeiger;?;stellwerkobermattlangnau;#");</v>
      </c>
      <c r="Q100" s="58" t="e">
        <f>VLOOKUP(A100,'cabine_fabisch(rs232)'!$A$1:$G$27,3,FALSE)</f>
        <v>#N/A</v>
      </c>
      <c r="R100" s="58"/>
      <c r="T100" s="21" t="str">
        <f t="shared" si="5"/>
        <v>map.put("9.99.12","");</v>
      </c>
    </row>
    <row r="101" spans="1:20" s="20" customFormat="1" ht="15.75" customHeight="1" x14ac:dyDescent="0.25">
      <c r="A101" s="38" t="s">
        <v>109</v>
      </c>
      <c r="B101" s="38" t="str">
        <f>VLOOKUP($A101,[1]Verdrahtungsliste!$A$16:$S$258,14,FALSE)</f>
        <v>O</v>
      </c>
      <c r="C101" s="38">
        <f>VLOOKUP($A101,[1]Verdrahtungsliste!$A$16:$S$258,4,FALSE)</f>
        <v>0</v>
      </c>
      <c r="D101" s="38" t="str">
        <f>VLOOKUP($A101,[1]Verdrahtungsliste!$A$16:$M$258,2,FALSE)</f>
        <v>StellwerkObermattLangnau</v>
      </c>
      <c r="E101" s="38" t="str">
        <f>VLOOKUP($A101,[1]Verdrahtungsliste!$A$16:$M$258,3,FALSE)</f>
        <v>WS1 Freigabemagnet</v>
      </c>
      <c r="F101" s="34" t="s">
        <v>108</v>
      </c>
      <c r="G101" s="20" t="s">
        <v>237</v>
      </c>
      <c r="H101" s="20" t="s">
        <v>410</v>
      </c>
      <c r="I101" s="20" t="s">
        <v>237</v>
      </c>
      <c r="J101" s="20" t="s">
        <v>135</v>
      </c>
      <c r="L101" s="21" t="str">
        <f t="shared" si="3"/>
        <v>3.01.01</v>
      </c>
      <c r="M101" s="21" t="str">
        <f>LOWER(A101&amp;Legende!$B$12&amp;B101&amp;Legende!$B$12&amp;C101&amp;Legende!$B$12&amp;G101&amp;Legende!$B$12&amp;H101&amp;Legende!$B$12&amp;I101&amp;Legende!$B$12&amp;Legende!$D$12&amp;Legende!$B$12&amp;D101&amp;Legende!$B$12&amp;Legende!$C$12)</f>
        <v>3.01.01;o;0;magnet;ws1;magnet;?;stellwerkobermattlangnau;#</v>
      </c>
      <c r="N101" s="21" t="str">
        <f t="shared" si="4"/>
        <v>map.put("3.01.01", "3.01.01;o;0;magnet;ws1;magnet;?;stellwerkobermattlangnau;#");</v>
      </c>
      <c r="Q101" s="58" t="e">
        <f>VLOOKUP(A101,'cabine_fabisch(rs232)'!$A$1:$G$27,3,FALSE)</f>
        <v>#N/A</v>
      </c>
      <c r="R101" s="58"/>
      <c r="S101" s="20" t="s">
        <v>1262</v>
      </c>
      <c r="T101" s="21" t="str">
        <f t="shared" si="5"/>
        <v>map.put("3.01.01","Stw_WS_Sperrm_ein");</v>
      </c>
    </row>
    <row r="102" spans="1:20" s="20" customFormat="1" ht="15.75" customHeight="1" x14ac:dyDescent="0.25">
      <c r="A102" s="38" t="s">
        <v>111</v>
      </c>
      <c r="B102" s="38" t="str">
        <f>VLOOKUP($A102,[1]Verdrahtungsliste!$A$16:$S$258,14,FALSE)</f>
        <v>O</v>
      </c>
      <c r="C102" s="38">
        <f>VLOOKUP($A102,[1]Verdrahtungsliste!$A$16:$S$258,4,FALSE)</f>
        <v>0</v>
      </c>
      <c r="D102" s="38" t="str">
        <f>VLOOKUP($A102,[1]Verdrahtungsliste!$A$16:$M$258,2,FALSE)</f>
        <v>StellwerkObermattLangnau</v>
      </c>
      <c r="E102" s="38" t="str">
        <f>VLOOKUP($A102,[1]Verdrahtungsliste!$A$16:$M$258,3,FALSE)</f>
        <v>FSS Sperrmagnet</v>
      </c>
      <c r="F102" s="34" t="s">
        <v>110</v>
      </c>
      <c r="G102" s="20" t="s">
        <v>237</v>
      </c>
      <c r="H102" s="20" t="s">
        <v>466</v>
      </c>
      <c r="I102" s="20" t="s">
        <v>449</v>
      </c>
      <c r="J102" s="20" t="s">
        <v>135</v>
      </c>
      <c r="L102" s="21" t="str">
        <f t="shared" si="3"/>
        <v>3.04.01</v>
      </c>
      <c r="M102" s="21" t="str">
        <f>LOWER(A102&amp;Legende!$B$12&amp;B102&amp;Legende!$B$12&amp;C102&amp;Legende!$B$12&amp;G102&amp;Legende!$B$12&amp;H102&amp;Legende!$B$12&amp;I102&amp;Legende!$B$12&amp;Legende!$D$12&amp;Legende!$B$12&amp;D102&amp;Legende!$B$12&amp;Legende!$C$12)</f>
        <v>3.04.01;o;0;magnet;fssegf;sperrmagnet;?;stellwerkobermattlangnau;#</v>
      </c>
      <c r="N102" s="21" t="str">
        <f t="shared" si="4"/>
        <v>map.put("3.04.01", "3.04.01;o;0;magnet;fssegf;sperrmagnet;?;stellwerkobermattlangnau;#");</v>
      </c>
      <c r="Q102" s="58" t="e">
        <f>VLOOKUP(A102,'cabine_fabisch(rs232)'!$A$1:$G$27,3,FALSE)</f>
        <v>#N/A</v>
      </c>
      <c r="R102" s="58"/>
      <c r="S102" s="20" t="s">
        <v>1212</v>
      </c>
      <c r="T102" s="21" t="str">
        <f t="shared" si="5"/>
        <v>map.put("3.04.01","Stw_FSS_Sperrm_ein");</v>
      </c>
    </row>
    <row r="103" spans="1:20" s="20" customFormat="1" ht="15.75" customHeight="1" x14ac:dyDescent="0.25">
      <c r="A103" s="38" t="s">
        <v>113</v>
      </c>
      <c r="B103" s="38" t="str">
        <f>VLOOKUP($A103,[1]Verdrahtungsliste!$A$16:$S$258,14,FALSE)</f>
        <v>O</v>
      </c>
      <c r="C103" s="38">
        <f>VLOOKUP($A103,[1]Verdrahtungsliste!$A$16:$S$258,4,FALSE)</f>
        <v>0</v>
      </c>
      <c r="D103" s="38" t="str">
        <f>VLOOKUP($A103,[1]Verdrahtungsliste!$A$16:$M$258,2,FALSE)</f>
        <v>StellwerkObermattLangnau</v>
      </c>
      <c r="E103" s="38" t="str">
        <f>VLOOKUP($A103,[1]Verdrahtungsliste!$A$16:$M$258,3,FALSE)</f>
        <v>FSS Kuppelstrommagnet</v>
      </c>
      <c r="F103" s="34" t="s">
        <v>112</v>
      </c>
      <c r="G103" s="20" t="s">
        <v>237</v>
      </c>
      <c r="H103" s="20" t="s">
        <v>466</v>
      </c>
      <c r="I103" s="20" t="s">
        <v>450</v>
      </c>
      <c r="J103" s="20" t="s">
        <v>135</v>
      </c>
      <c r="L103" s="21" t="str">
        <f t="shared" si="3"/>
        <v>3.04.02</v>
      </c>
      <c r="M103" s="21" t="str">
        <f>LOWER(A103&amp;Legende!$B$12&amp;B103&amp;Legende!$B$12&amp;C103&amp;Legende!$B$12&amp;G103&amp;Legende!$B$12&amp;H103&amp;Legende!$B$12&amp;I103&amp;Legende!$B$12&amp;Legende!$D$12&amp;Legende!$B$12&amp;D103&amp;Legende!$B$12&amp;Legende!$C$12)</f>
        <v>3.04.02;o;0;magnet;fssegf;kuppelstrommagnet;?;stellwerkobermattlangnau;#</v>
      </c>
      <c r="N103" s="21" t="str">
        <f t="shared" si="4"/>
        <v>map.put("3.04.02", "3.04.02;o;0;magnet;fssegf;kuppelstrommagnet;?;stellwerkobermattlangnau;#");</v>
      </c>
      <c r="Q103" s="58" t="e">
        <f>VLOOKUP(A103,'cabine_fabisch(rs232)'!$A$1:$G$27,3,FALSE)</f>
        <v>#N/A</v>
      </c>
      <c r="R103" s="58"/>
      <c r="S103" s="20" t="s">
        <v>1213</v>
      </c>
      <c r="T103" s="21" t="str">
        <f t="shared" si="5"/>
        <v>map.put("3.04.02","Stw_FSS_Kuppelm_ein");</v>
      </c>
    </row>
    <row r="104" spans="1:20" s="20" customFormat="1" ht="15.75" hidden="1" customHeight="1" x14ac:dyDescent="0.25">
      <c r="A104" s="38" t="s">
        <v>623</v>
      </c>
      <c r="B104" s="38" t="str">
        <f>VLOOKUP($A104,[1]Verdrahtungsliste!$A$16:$S$258,14,FALSE)</f>
        <v>I</v>
      </c>
      <c r="C104" s="38">
        <f>VLOOKUP($A104,[1]Verdrahtungsliste!$A$16:$S$258,4,FALSE)</f>
        <v>0</v>
      </c>
      <c r="D104" s="38" t="str">
        <f>VLOOKUP($A104,[1]Verdrahtungsliste!$A$16:$M$258,2,FALSE)</f>
        <v>StellwerkObermattLangnau</v>
      </c>
      <c r="E104" s="38" t="str">
        <f>VLOOKUP($A104,[1]Verdrahtungsliste!$A$16:$M$258,3,FALSE)</f>
        <v>Weichenbeleuchtung</v>
      </c>
      <c r="F104" s="44"/>
      <c r="G104" s="52"/>
      <c r="H104" s="52"/>
      <c r="I104" s="52"/>
      <c r="J104" s="52"/>
      <c r="K104" s="52"/>
      <c r="L104" s="21" t="str">
        <f t="shared" si="3"/>
        <v>9.93.01</v>
      </c>
      <c r="M104" s="21" t="str">
        <f>LOWER(A104&amp;Legende!$B$12&amp;B104&amp;Legende!$B$12&amp;C104&amp;Legende!$B$12&amp;G104&amp;Legende!$B$12&amp;H104&amp;Legende!$B$12&amp;I104&amp;Legende!$B$12&amp;Legende!$D$12&amp;Legende!$B$12&amp;D104&amp;Legende!$B$12&amp;Legende!$C$12)</f>
        <v>9.93.01;i;0;;;;?;stellwerkobermattlangnau;#</v>
      </c>
      <c r="N104" s="21" t="str">
        <f t="shared" si="4"/>
        <v>map.put("9.93.01", "9.93.01;i;0;;;;?;stellwerkobermattlangnau;#");</v>
      </c>
      <c r="Q104" s="58" t="e">
        <f>VLOOKUP(A104,'cabine_fabisch(rs232)'!$A$1:$G$27,3,FALSE)</f>
        <v>#N/A</v>
      </c>
      <c r="R104" s="58"/>
      <c r="T104" s="21" t="str">
        <f t="shared" si="5"/>
        <v>map.put("9.93.01","");</v>
      </c>
    </row>
    <row r="105" spans="1:20" s="20" customFormat="1" ht="15.75" customHeight="1" x14ac:dyDescent="0.25">
      <c r="A105" s="38" t="s">
        <v>27</v>
      </c>
      <c r="B105" s="38" t="str">
        <f>VLOOKUP($A105,[1]Verdrahtungsliste!$A$16:$S$258,14,FALSE)</f>
        <v>I</v>
      </c>
      <c r="C105" s="38">
        <f>VLOOKUP($A105,[1]Verdrahtungsliste!$A$16:$S$258,4,FALSE)</f>
        <v>0</v>
      </c>
      <c r="D105" s="38" t="str">
        <f>VLOOKUP($A105,[1]Verdrahtungsliste!$A$16:$M$258,2,FALSE)</f>
        <v>StellwerkObermattLangnau</v>
      </c>
      <c r="E105" s="38" t="str">
        <f>VLOOKUP($A105,[1]Verdrahtungsliste!$A$16:$M$258,3,FALSE)</f>
        <v>Anforderung für Durchfahrt nach Emmenmatt</v>
      </c>
      <c r="F105" s="34" t="s">
        <v>163</v>
      </c>
      <c r="G105" s="20" t="s">
        <v>12</v>
      </c>
      <c r="H105" s="20" t="s">
        <v>459</v>
      </c>
      <c r="I105" s="20" t="s">
        <v>393</v>
      </c>
      <c r="J105" s="20" t="s">
        <v>135</v>
      </c>
      <c r="L105" s="21" t="str">
        <f t="shared" si="3"/>
        <v>6.90.01</v>
      </c>
      <c r="M105" s="21" t="str">
        <f>LOWER(A105&amp;Legende!$B$12&amp;B105&amp;Legende!$B$12&amp;C105&amp;Legende!$B$12&amp;G105&amp;Legende!$B$12&amp;H105&amp;Legende!$B$12&amp;I105&amp;Legende!$B$12&amp;Legende!$D$12&amp;Legende!$B$12&amp;D105&amp;Legende!$B$12&amp;Legende!$C$12)</f>
        <v>6.90.01;i;0;taste;anforderungdurchfahrt;nach_emm;?;stellwerkobermattlangnau;#</v>
      </c>
      <c r="N105" s="21" t="str">
        <f t="shared" si="4"/>
        <v>map.put("6.90.01", "6.90.01;i;0;taste;anforderungdurchfahrt;nach_emm;?;stellwerkobermattlangnau;#");</v>
      </c>
      <c r="Q105" s="58" t="e">
        <f>VLOOKUP(A105,'cabine_fabisch(rs232)'!$A$1:$G$27,3,FALSE)</f>
        <v>#N/A</v>
      </c>
      <c r="R105" s="58"/>
      <c r="S105" s="20" t="s">
        <v>1214</v>
      </c>
      <c r="T105" s="21" t="str">
        <f t="shared" si="5"/>
        <v>map.put("6.90.01","Kontakte_6_Anf_Durchf_nEMM");</v>
      </c>
    </row>
    <row r="106" spans="1:20" s="20" customFormat="1" ht="15.75" customHeight="1" x14ac:dyDescent="0.25">
      <c r="A106" s="38" t="s">
        <v>28</v>
      </c>
      <c r="B106" s="38" t="str">
        <f>VLOOKUP($A106,[1]Verdrahtungsliste!$A$16:$S$258,14,FALSE)</f>
        <v>I</v>
      </c>
      <c r="C106" s="38">
        <f>VLOOKUP($A106,[1]Verdrahtungsliste!$A$16:$S$258,4,FALSE)</f>
        <v>0</v>
      </c>
      <c r="D106" s="38" t="str">
        <f>VLOOKUP($A106,[1]Verdrahtungsliste!$A$16:$M$258,2,FALSE)</f>
        <v>StellwerkObermattLangnau</v>
      </c>
      <c r="E106" s="38" t="str">
        <f>VLOOKUP($A106,[1]Verdrahtungsliste!$A$16:$M$258,3,FALSE)</f>
        <v>Freie Bahn anfordern nach Zollbrück</v>
      </c>
      <c r="F106" s="34" t="s">
        <v>164</v>
      </c>
      <c r="G106" s="20" t="s">
        <v>12</v>
      </c>
      <c r="H106" s="20" t="s">
        <v>460</v>
      </c>
      <c r="I106" s="20" t="s">
        <v>394</v>
      </c>
      <c r="J106" s="20" t="s">
        <v>135</v>
      </c>
      <c r="L106" s="21" t="str">
        <f t="shared" si="3"/>
        <v>6.91.02</v>
      </c>
      <c r="M106" s="21" t="str">
        <f>LOWER(A106&amp;Legende!$B$12&amp;B106&amp;Legende!$B$12&amp;C106&amp;Legende!$B$12&amp;G106&amp;Legende!$B$12&amp;H106&amp;Legende!$B$12&amp;I106&amp;Legende!$B$12&amp;Legende!$D$12&amp;Legende!$B$12&amp;D106&amp;Legende!$B$12&amp;Legende!$C$12)</f>
        <v>6.91.02;i;0;taste;blockfba;nach_zb;?;stellwerkobermattlangnau;#</v>
      </c>
      <c r="N106" s="21" t="str">
        <f t="shared" si="4"/>
        <v>map.put("6.91.02", "6.91.02;i;0;taste;blockfba;nach_zb;?;stellwerkobermattlangnau;#");</v>
      </c>
      <c r="Q106" s="58" t="e">
        <f>VLOOKUP(A106,'cabine_fabisch(rs232)'!$A$1:$G$27,3,FALSE)</f>
        <v>#N/A</v>
      </c>
      <c r="R106" s="58"/>
      <c r="S106" s="20" t="s">
        <v>1215</v>
      </c>
      <c r="T106" s="21" t="str">
        <f t="shared" si="5"/>
        <v>map.put("6.91.02","Kontakte_6_FBA_nZB");</v>
      </c>
    </row>
    <row r="107" spans="1:20" s="20" customFormat="1" ht="15.75" customHeight="1" x14ac:dyDescent="0.25">
      <c r="A107" s="38" t="s">
        <v>29</v>
      </c>
      <c r="B107" s="38" t="str">
        <f>VLOOKUP($A107,[1]Verdrahtungsliste!$A$16:$S$258,14,FALSE)</f>
        <v>I</v>
      </c>
      <c r="C107" s="38">
        <f>VLOOKUP($A107,[1]Verdrahtungsliste!$A$16:$S$258,4,FALSE)</f>
        <v>0</v>
      </c>
      <c r="D107" s="38" t="str">
        <f>VLOOKUP($A107,[1]Verdrahtungsliste!$A$16:$M$258,2,FALSE)</f>
        <v>StellwerkObermattLangnau</v>
      </c>
      <c r="E107" s="38" t="str">
        <f>VLOOKUP($A107,[1]Verdrahtungsliste!$A$16:$M$258,3,FALSE)</f>
        <v>Freie Bahn festhalten nach Zollbrück</v>
      </c>
      <c r="F107" s="34" t="s">
        <v>165</v>
      </c>
      <c r="G107" s="20" t="s">
        <v>12</v>
      </c>
      <c r="H107" s="20" t="s">
        <v>461</v>
      </c>
      <c r="I107" s="20" t="s">
        <v>394</v>
      </c>
      <c r="J107" s="20" t="s">
        <v>135</v>
      </c>
      <c r="L107" s="21" t="str">
        <f t="shared" si="3"/>
        <v>6.91.01</v>
      </c>
      <c r="M107" s="21" t="str">
        <f>LOWER(A107&amp;Legende!$B$12&amp;B107&amp;Legende!$B$12&amp;C107&amp;Legende!$B$12&amp;G107&amp;Legende!$B$12&amp;H107&amp;Legende!$B$12&amp;I107&amp;Legende!$B$12&amp;Legende!$D$12&amp;Legende!$B$12&amp;D107&amp;Legende!$B$12&amp;Legende!$C$12)</f>
        <v>6.91.01;i;0;taste;blockfbf;nach_zb;?;stellwerkobermattlangnau;#</v>
      </c>
      <c r="N107" s="21" t="str">
        <f t="shared" si="4"/>
        <v>map.put("6.91.01", "6.91.01;i;0;taste;blockfbf;nach_zb;?;stellwerkobermattlangnau;#");</v>
      </c>
      <c r="P107" s="92"/>
      <c r="Q107" s="102" t="e">
        <f>VLOOKUP(A107,'cabine_fabisch(rs232)'!$A$1:$G$27,3,FALSE)</f>
        <v>#N/A</v>
      </c>
      <c r="R107" s="102"/>
      <c r="S107" t="s">
        <v>1264</v>
      </c>
      <c r="T107" s="21" t="str">
        <f t="shared" si="5"/>
        <v>map.put("6.91.01","Kontakte_6_FBF_nZB");</v>
      </c>
    </row>
    <row r="108" spans="1:20" s="20" customFormat="1" ht="15.75" customHeight="1" x14ac:dyDescent="0.25">
      <c r="A108" s="38" t="s">
        <v>30</v>
      </c>
      <c r="B108" s="38" t="str">
        <f>VLOOKUP($A108,[1]Verdrahtungsliste!$A$16:$S$258,14,FALSE)</f>
        <v>I</v>
      </c>
      <c r="C108" s="38">
        <f>VLOOKUP($A108,[1]Verdrahtungsliste!$A$16:$S$258,4,FALSE)</f>
        <v>0</v>
      </c>
      <c r="D108" s="38" t="str">
        <f>VLOOKUP($A108,[1]Verdrahtungsliste!$A$16:$M$258,2,FALSE)</f>
        <v>StellwerkObermattLangnau</v>
      </c>
      <c r="E108" s="38" t="str">
        <f>VLOOKUP($A108,[1]Verdrahtungsliste!$A$16:$M$258,3,FALSE)</f>
        <v>Rückmelden nach Zollbrück</v>
      </c>
      <c r="F108" s="34" t="s">
        <v>166</v>
      </c>
      <c r="G108" s="20" t="s">
        <v>12</v>
      </c>
      <c r="H108" s="20" t="s">
        <v>462</v>
      </c>
      <c r="I108" s="20" t="s">
        <v>394</v>
      </c>
      <c r="J108" s="20" t="s">
        <v>135</v>
      </c>
      <c r="L108" s="21" t="str">
        <f t="shared" si="3"/>
        <v>6.91.03</v>
      </c>
      <c r="M108" s="21" t="str">
        <f>LOWER(A108&amp;Legende!$B$12&amp;B108&amp;Legende!$B$12&amp;C108&amp;Legende!$B$12&amp;G108&amp;Legende!$B$12&amp;H108&amp;Legende!$B$12&amp;I108&amp;Legende!$B$12&amp;Legende!$D$12&amp;Legende!$B$12&amp;D108&amp;Legende!$B$12&amp;Legende!$C$12)</f>
        <v>6.91.03;i;0;taste;blockrm;nach_zb;?;stellwerkobermattlangnau;#</v>
      </c>
      <c r="N108" s="21" t="str">
        <f t="shared" si="4"/>
        <v>map.put("6.91.03", "6.91.03;i;0;taste;blockrm;nach_zb;?;stellwerkobermattlangnau;#");</v>
      </c>
      <c r="P108" s="92"/>
      <c r="Q108" s="102" t="e">
        <f>VLOOKUP(A108,'cabine_fabisch(rs232)'!$A$1:$G$27,3,FALSE)</f>
        <v>#N/A</v>
      </c>
      <c r="R108" s="102"/>
      <c r="S108" t="s">
        <v>1265</v>
      </c>
      <c r="T108" s="21" t="str">
        <f t="shared" si="5"/>
        <v>map.put("6.91.03","Kontakte_6_RM_nZB");</v>
      </c>
    </row>
    <row r="109" spans="1:20" s="20" customFormat="1" ht="15.75" customHeight="1" x14ac:dyDescent="0.25">
      <c r="A109" s="38" t="s">
        <v>31</v>
      </c>
      <c r="B109" s="38" t="str">
        <f>VLOOKUP($A109,[1]Verdrahtungsliste!$A$16:$S$258,14,FALSE)</f>
        <v>I</v>
      </c>
      <c r="C109" s="38">
        <f>VLOOKUP($A109,[1]Verdrahtungsliste!$A$16:$S$258,4,FALSE)</f>
        <v>0</v>
      </c>
      <c r="D109" s="38" t="str">
        <f>VLOOKUP($A109,[1]Verdrahtungsliste!$A$16:$M$258,2,FALSE)</f>
        <v>StellwerkObermattLangnau</v>
      </c>
      <c r="E109" s="38" t="str">
        <f>VLOOKUP($A109,[1]Verdrahtungsliste!$A$16:$M$258,3,FALSE)</f>
        <v>Rückmelden nach Langnau</v>
      </c>
      <c r="F109" s="34" t="s">
        <v>167</v>
      </c>
      <c r="G109" s="20" t="s">
        <v>12</v>
      </c>
      <c r="H109" s="20" t="s">
        <v>462</v>
      </c>
      <c r="I109" s="20" t="s">
        <v>433</v>
      </c>
      <c r="J109" s="20" t="s">
        <v>135</v>
      </c>
      <c r="L109" s="21" t="str">
        <f t="shared" si="3"/>
        <v>6.91.04</v>
      </c>
      <c r="M109" s="21" t="str">
        <f>LOWER(A109&amp;Legende!$B$12&amp;B109&amp;Legende!$B$12&amp;C109&amp;Legende!$B$12&amp;G109&amp;Legende!$B$12&amp;H109&amp;Legende!$B$12&amp;I109&amp;Legende!$B$12&amp;Legende!$D$12&amp;Legende!$B$12&amp;D109&amp;Legende!$B$12&amp;Legende!$C$12)</f>
        <v>6.91.04;i;0;taste;blockrm;nach_ln;?;stellwerkobermattlangnau;#</v>
      </c>
      <c r="N109" s="21" t="str">
        <f t="shared" si="4"/>
        <v>map.put("6.91.04", "6.91.04;i;0;taste;blockrm;nach_ln;?;stellwerkobermattlangnau;#");</v>
      </c>
      <c r="P109" s="92"/>
      <c r="Q109" s="102" t="e">
        <f>VLOOKUP(A109,'cabine_fabisch(rs232)'!$A$1:$G$27,3,FALSE)</f>
        <v>#N/A</v>
      </c>
      <c r="R109" s="102"/>
      <c r="S109" t="s">
        <v>1266</v>
      </c>
      <c r="T109" s="21" t="str">
        <f t="shared" si="5"/>
        <v>map.put("6.91.04","Kontakte_6_FBA_nLN");</v>
      </c>
    </row>
    <row r="110" spans="1:20" s="20" customFormat="1" ht="15.75" customHeight="1" x14ac:dyDescent="0.25">
      <c r="A110" s="38" t="s">
        <v>32</v>
      </c>
      <c r="B110" s="38" t="str">
        <f>VLOOKUP($A110,[1]Verdrahtungsliste!$A$16:$S$258,14,FALSE)</f>
        <v>I</v>
      </c>
      <c r="C110" s="38">
        <f>VLOOKUP($A110,[1]Verdrahtungsliste!$A$16:$S$258,4,FALSE)</f>
        <v>0</v>
      </c>
      <c r="D110" s="38" t="str">
        <f>VLOOKUP($A110,[1]Verdrahtungsliste!$A$16:$M$258,2,FALSE)</f>
        <v>StellwerkObermattLangnau</v>
      </c>
      <c r="E110" s="38" t="str">
        <f>VLOOKUP($A110,[1]Verdrahtungsliste!$A$16:$M$258,3,FALSE)</f>
        <v>Freie Bahn anfordern nach Langnau</v>
      </c>
      <c r="F110" s="34" t="s">
        <v>168</v>
      </c>
      <c r="G110" s="20" t="s">
        <v>12</v>
      </c>
      <c r="H110" s="20" t="s">
        <v>460</v>
      </c>
      <c r="I110" s="20" t="s">
        <v>433</v>
      </c>
      <c r="J110" s="20" t="s">
        <v>135</v>
      </c>
      <c r="L110" s="21" t="str">
        <f t="shared" si="3"/>
        <v>6.91.05</v>
      </c>
      <c r="M110" s="21" t="str">
        <f>LOWER(A110&amp;Legende!$B$12&amp;B110&amp;Legende!$B$12&amp;C110&amp;Legende!$B$12&amp;G110&amp;Legende!$B$12&amp;H110&amp;Legende!$B$12&amp;I110&amp;Legende!$B$12&amp;Legende!$D$12&amp;Legende!$B$12&amp;D110&amp;Legende!$B$12&amp;Legende!$C$12)</f>
        <v>6.91.05;i;0;taste;blockfba;nach_ln;?;stellwerkobermattlangnau;#</v>
      </c>
      <c r="N110" s="21" t="str">
        <f t="shared" si="4"/>
        <v>map.put("6.91.05", "6.91.05;i;0;taste;blockfba;nach_ln;?;stellwerkobermattlangnau;#");</v>
      </c>
      <c r="P110" s="92"/>
      <c r="Q110" s="102" t="e">
        <f>VLOOKUP(A110,'cabine_fabisch(rs232)'!$A$1:$G$27,3,FALSE)</f>
        <v>#N/A</v>
      </c>
      <c r="R110" s="102"/>
      <c r="S110" t="s">
        <v>1266</v>
      </c>
      <c r="T110" s="21" t="str">
        <f t="shared" si="5"/>
        <v>map.put("6.91.05","Kontakte_6_FBA_nLN");</v>
      </c>
    </row>
    <row r="111" spans="1:20" s="20" customFormat="1" ht="15.75" customHeight="1" x14ac:dyDescent="0.25">
      <c r="A111" s="38" t="s">
        <v>33</v>
      </c>
      <c r="B111" s="38" t="str">
        <f>VLOOKUP($A111,[1]Verdrahtungsliste!$A$16:$S$258,14,FALSE)</f>
        <v>I</v>
      </c>
      <c r="C111" s="38">
        <f>VLOOKUP($A111,[1]Verdrahtungsliste!$A$16:$S$258,4,FALSE)</f>
        <v>0</v>
      </c>
      <c r="D111" s="38" t="str">
        <f>VLOOKUP($A111,[1]Verdrahtungsliste!$A$16:$M$258,2,FALSE)</f>
        <v>StellwerkObermattLangnau</v>
      </c>
      <c r="E111" s="38" t="str">
        <f>VLOOKUP($A111,[1]Verdrahtungsliste!$A$16:$M$258,3,FALSE)</f>
        <v>Freie Bahn festhalten nach Langnau</v>
      </c>
      <c r="F111" s="34" t="s">
        <v>169</v>
      </c>
      <c r="G111" s="20" t="s">
        <v>12</v>
      </c>
      <c r="H111" s="20" t="s">
        <v>461</v>
      </c>
      <c r="I111" s="20" t="s">
        <v>433</v>
      </c>
      <c r="J111" s="20" t="s">
        <v>135</v>
      </c>
      <c r="L111" s="21" t="str">
        <f t="shared" si="3"/>
        <v>6.91.06</v>
      </c>
      <c r="M111" s="21" t="str">
        <f>LOWER(A111&amp;Legende!$B$12&amp;B111&amp;Legende!$B$12&amp;C111&amp;Legende!$B$12&amp;G111&amp;Legende!$B$12&amp;H111&amp;Legende!$B$12&amp;I111&amp;Legende!$B$12&amp;Legende!$D$12&amp;Legende!$B$12&amp;D111&amp;Legende!$B$12&amp;Legende!$C$12)</f>
        <v>6.91.06;i;0;taste;blockfbf;nach_ln;?;stellwerkobermattlangnau;#</v>
      </c>
      <c r="N111" s="21" t="str">
        <f t="shared" si="4"/>
        <v>map.put("6.91.06", "6.91.06;i;0;taste;blockfbf;nach_ln;?;stellwerkobermattlangnau;#");</v>
      </c>
      <c r="Q111" s="58" t="e">
        <f>VLOOKUP(A111,'cabine_fabisch(rs232)'!$A$1:$G$27,3,FALSE)</f>
        <v>#N/A</v>
      </c>
      <c r="R111" s="58"/>
      <c r="S111" s="20" t="s">
        <v>1216</v>
      </c>
      <c r="T111" s="21" t="str">
        <f t="shared" si="5"/>
        <v>map.put("6.91.06","Kontakte_6_FBF_nLN");</v>
      </c>
    </row>
    <row r="112" spans="1:20" s="20" customFormat="1" ht="15.75" customHeight="1" x14ac:dyDescent="0.25">
      <c r="A112" s="38" t="s">
        <v>34</v>
      </c>
      <c r="B112" s="38" t="str">
        <f>VLOOKUP($A112,[1]Verdrahtungsliste!$A$16:$S$258,14,FALSE)</f>
        <v>I</v>
      </c>
      <c r="C112" s="38">
        <f>VLOOKUP($A112,[1]Verdrahtungsliste!$A$16:$S$258,4,FALSE)</f>
        <v>0</v>
      </c>
      <c r="D112" s="38" t="str">
        <f>VLOOKUP($A112,[1]Verdrahtungsliste!$A$16:$M$258,2,FALSE)</f>
        <v>StellwerkObermattLangnau</v>
      </c>
      <c r="E112" s="38" t="str">
        <f>VLOOKUP($A112,[1]Verdrahtungsliste!$A$16:$M$258,3,FALSE)</f>
        <v>Blockumgehung EG</v>
      </c>
      <c r="F112" s="34" t="s">
        <v>170</v>
      </c>
      <c r="G112" s="20" t="s">
        <v>12</v>
      </c>
      <c r="H112" s="20" t="s">
        <v>463</v>
      </c>
      <c r="I112" s="20" t="s">
        <v>395</v>
      </c>
      <c r="J112" s="20" t="s">
        <v>135</v>
      </c>
      <c r="L112" s="21" t="str">
        <f t="shared" si="3"/>
        <v>6.91.07</v>
      </c>
      <c r="M112" s="21" t="str">
        <f>LOWER(A112&amp;Legende!$B$12&amp;B112&amp;Legende!$B$12&amp;C112&amp;Legende!$B$12&amp;G112&amp;Legende!$B$12&amp;H112&amp;Legende!$B$12&amp;I112&amp;Legende!$B$12&amp;Legende!$D$12&amp;Legende!$B$12&amp;D112&amp;Legende!$B$12&amp;Legende!$C$12)</f>
        <v>6.91.07;i;0;taste;blockblu;alle_richtungen;?;stellwerkobermattlangnau;#</v>
      </c>
      <c r="N112" s="21" t="str">
        <f t="shared" si="4"/>
        <v>map.put("6.91.07", "6.91.07;i;0;taste;blockblu;alle_richtungen;?;stellwerkobermattlangnau;#");</v>
      </c>
      <c r="P112" s="92"/>
      <c r="Q112" s="102" t="e">
        <f>VLOOKUP(A112,'cabine_fabisch(rs232)'!$A$1:$G$27,3,FALSE)</f>
        <v>#N/A</v>
      </c>
      <c r="R112" s="102"/>
      <c r="S112" t="s">
        <v>1267</v>
      </c>
      <c r="T112" s="21" t="str">
        <f t="shared" si="5"/>
        <v>map.put("6.91.07","Kontakte_6_BLU_EG");</v>
      </c>
    </row>
    <row r="113" spans="1:20" s="20" customFormat="1" ht="15.75" customHeight="1" x14ac:dyDescent="0.25">
      <c r="A113" s="38" t="s">
        <v>35</v>
      </c>
      <c r="B113" s="38" t="str">
        <f>VLOOKUP($A113,[1]Verdrahtungsliste!$A$16:$S$258,14,FALSE)</f>
        <v>I</v>
      </c>
      <c r="C113" s="38">
        <f>VLOOKUP($A113,[1]Verdrahtungsliste!$A$16:$S$258,4,FALSE)</f>
        <v>0</v>
      </c>
      <c r="D113" s="38" t="str">
        <f>VLOOKUP($A113,[1]Verdrahtungsliste!$A$16:$M$258,2,FALSE)</f>
        <v>StellwerkObermattLangnau</v>
      </c>
      <c r="E113" s="38" t="str">
        <f>VLOOKUP($A113,[1]Verdrahtungsliste!$A$16:$M$258,3,FALSE)</f>
        <v>Richtung Emmenmatt</v>
      </c>
      <c r="F113" s="34" t="s">
        <v>171</v>
      </c>
      <c r="G113" s="20" t="s">
        <v>12</v>
      </c>
      <c r="H113" s="20" t="s">
        <v>396</v>
      </c>
      <c r="I113" s="20" t="s">
        <v>397</v>
      </c>
      <c r="J113" s="20" t="s">
        <v>135</v>
      </c>
      <c r="L113" s="21" t="str">
        <f t="shared" si="3"/>
        <v>6.91.08</v>
      </c>
      <c r="M113" s="21" t="str">
        <f>LOWER(A113&amp;Legende!$B$12&amp;B113&amp;Legende!$B$12&amp;C113&amp;Legende!$B$12&amp;G113&amp;Legende!$B$12&amp;H113&amp;Legende!$B$12&amp;I113&amp;Legende!$B$12&amp;Legende!$D$12&amp;Legende!$B$12&amp;D113&amp;Legende!$B$12&amp;Legende!$C$12)</f>
        <v>6.91.08;i;0;taste;gleis;richtung_emm;?;stellwerkobermattlangnau;#</v>
      </c>
      <c r="N113" s="21" t="str">
        <f t="shared" si="4"/>
        <v>map.put("6.91.08", "6.91.08;i;0;taste;gleis;richtung_emm;?;stellwerkobermattlangnau;#");</v>
      </c>
      <c r="Q113" s="58" t="e">
        <f>VLOOKUP(A113,'cabine_fabisch(rs232)'!$A$1:$G$27,3,FALSE)</f>
        <v>#N/A</v>
      </c>
      <c r="R113" s="58"/>
      <c r="S113" s="20" t="s">
        <v>1217</v>
      </c>
      <c r="T113" s="21" t="str">
        <f t="shared" si="5"/>
        <v>map.put("6.91.08","Kontakte_6_Gleist_EMM");</v>
      </c>
    </row>
    <row r="114" spans="1:20" s="20" customFormat="1" ht="15.75" customHeight="1" x14ac:dyDescent="0.25">
      <c r="A114" s="38" t="s">
        <v>36</v>
      </c>
      <c r="B114" s="38" t="str">
        <f>VLOOKUP($A114,[1]Verdrahtungsliste!$A$16:$S$258,14,FALSE)</f>
        <v>I</v>
      </c>
      <c r="C114" s="38">
        <f>VLOOKUP($A114,[1]Verdrahtungsliste!$A$16:$S$258,4,FALSE)</f>
        <v>0</v>
      </c>
      <c r="D114" s="38" t="str">
        <f>VLOOKUP($A114,[1]Verdrahtungsliste!$A$16:$M$258,2,FALSE)</f>
        <v>StellwerkObermattLangnau</v>
      </c>
      <c r="E114" s="38" t="str">
        <f>VLOOKUP($A114,[1]Verdrahtungsliste!$A$16:$M$258,3,FALSE)</f>
        <v>Wecker abschalten</v>
      </c>
      <c r="F114" s="34" t="s">
        <v>172</v>
      </c>
      <c r="G114" s="20" t="s">
        <v>12</v>
      </c>
      <c r="H114" s="20" t="s">
        <v>238</v>
      </c>
      <c r="I114" s="20" t="s">
        <v>406</v>
      </c>
      <c r="J114" s="20" t="s">
        <v>135</v>
      </c>
      <c r="L114" s="21" t="str">
        <f t="shared" si="3"/>
        <v>6.91.09</v>
      </c>
      <c r="M114" s="21" t="str">
        <f>LOWER(A114&amp;Legende!$B$12&amp;B114&amp;Legende!$B$12&amp;C114&amp;Legende!$B$12&amp;G114&amp;Legende!$B$12&amp;H114&amp;Legende!$B$12&amp;I114&amp;Legende!$B$12&amp;Legende!$D$12&amp;Legende!$B$12&amp;D114&amp;Legende!$B$12&amp;Legende!$C$12)</f>
        <v>6.91.09;i;0;taste;wecker;abschalten;?;stellwerkobermattlangnau;#</v>
      </c>
      <c r="N114" s="21" t="str">
        <f t="shared" si="4"/>
        <v>map.put("6.91.09", "6.91.09;i;0;taste;wecker;abschalten;?;stellwerkobermattlangnau;#");</v>
      </c>
      <c r="Q114" s="58" t="e">
        <f>VLOOKUP(A114,'cabine_fabisch(rs232)'!$A$1:$G$27,3,FALSE)</f>
        <v>#N/A</v>
      </c>
      <c r="R114" s="58"/>
      <c r="S114" s="20" t="s">
        <v>1218</v>
      </c>
      <c r="T114" s="21" t="str">
        <f t="shared" ref="T114:T145" si="6">"map.put("""&amp;A114&amp;""","""&amp;S114&amp;""");"</f>
        <v>map.put("6.91.09","Kontakte_6_Wecker_absch");</v>
      </c>
    </row>
    <row r="115" spans="1:20" s="20" customFormat="1" ht="15.75" customHeight="1" x14ac:dyDescent="0.25">
      <c r="A115" s="38" t="s">
        <v>37</v>
      </c>
      <c r="B115" s="38" t="str">
        <f>VLOOKUP($A115,[1]Verdrahtungsliste!$A$16:$S$258,14,FALSE)</f>
        <v>I</v>
      </c>
      <c r="C115" s="38">
        <f>VLOOKUP($A115,[1]Verdrahtungsliste!$A$16:$S$258,4,FALSE)</f>
        <v>0</v>
      </c>
      <c r="D115" s="38" t="str">
        <f>VLOOKUP($A115,[1]Verdrahtungsliste!$A$16:$M$258,2,FALSE)</f>
        <v>StellwerkObermattLangnau</v>
      </c>
      <c r="E115" s="38" t="str">
        <f>VLOOKUP($A115,[1]Verdrahtungsliste!$A$16:$M$258,3,FALSE)</f>
        <v>Nottaste W1</v>
      </c>
      <c r="F115" s="34" t="s">
        <v>173</v>
      </c>
      <c r="G115" s="20" t="s">
        <v>12</v>
      </c>
      <c r="H115" s="20" t="s">
        <v>399</v>
      </c>
      <c r="I115" s="20" t="s">
        <v>400</v>
      </c>
      <c r="J115" s="20" t="s">
        <v>135</v>
      </c>
      <c r="L115" s="21" t="str">
        <f t="shared" si="3"/>
        <v>6.91.10</v>
      </c>
      <c r="M115" s="21" t="str">
        <f>LOWER(A115&amp;Legende!$B$12&amp;B115&amp;Legende!$B$12&amp;C115&amp;Legende!$B$12&amp;G115&amp;Legende!$B$12&amp;H115&amp;Legende!$B$12&amp;I115&amp;Legende!$B$12&amp;Legende!$D$12&amp;Legende!$B$12&amp;D115&amp;Legende!$B$12&amp;Legende!$C$12)</f>
        <v>6.91.10;i;0;taste;nottaste;weiche_1;?;stellwerkobermattlangnau;#</v>
      </c>
      <c r="N115" s="21" t="str">
        <f t="shared" si="4"/>
        <v>map.put("6.91.10", "6.91.10;i;0;taste;nottaste;weiche_1;?;stellwerkobermattlangnau;#");</v>
      </c>
      <c r="P115" s="92"/>
      <c r="Q115" s="102" t="e">
        <f>VLOOKUP(A115,'cabine_fabisch(rs232)'!$A$1:$G$27,3,FALSE)</f>
        <v>#N/A</v>
      </c>
      <c r="R115" s="102"/>
      <c r="S115" t="s">
        <v>1268</v>
      </c>
      <c r="T115" s="21" t="str">
        <f t="shared" si="6"/>
        <v>map.put("6.91.10","Kontakte_6_NT_W1");</v>
      </c>
    </row>
    <row r="116" spans="1:20" s="20" customFormat="1" ht="15.75" customHeight="1" x14ac:dyDescent="0.25">
      <c r="A116" s="38" t="s">
        <v>38</v>
      </c>
      <c r="B116" s="38" t="str">
        <f>VLOOKUP($A116,[1]Verdrahtungsliste!$A$16:$S$258,14,FALSE)</f>
        <v>I</v>
      </c>
      <c r="C116" s="38">
        <f>VLOOKUP($A116,[1]Verdrahtungsliste!$A$16:$S$258,4,FALSE)</f>
        <v>0</v>
      </c>
      <c r="D116" s="38" t="str">
        <f>VLOOKUP($A116,[1]Verdrahtungsliste!$A$16:$M$258,2,FALSE)</f>
        <v>StellwerkObermattLangnau</v>
      </c>
      <c r="E116" s="38" t="str">
        <f>VLOOKUP($A116,[1]Verdrahtungsliste!$A$16:$M$258,3,FALSE)</f>
        <v>Weichenbeleuchtung aus/ein</v>
      </c>
      <c r="F116" s="34" t="s">
        <v>25</v>
      </c>
      <c r="G116" s="20" t="s">
        <v>12</v>
      </c>
      <c r="H116" s="20" t="s">
        <v>401</v>
      </c>
      <c r="I116" s="20" t="s">
        <v>16</v>
      </c>
      <c r="J116" s="20" t="s">
        <v>135</v>
      </c>
      <c r="L116" s="21" t="str">
        <f t="shared" si="3"/>
        <v>6.91.11</v>
      </c>
      <c r="M116" s="21" t="str">
        <f>LOWER(A116&amp;Legende!$B$12&amp;B116&amp;Legende!$B$12&amp;C116&amp;Legende!$B$12&amp;G116&amp;Legende!$B$12&amp;H116&amp;Legende!$B$12&amp;I116&amp;Legende!$B$12&amp;Legende!$D$12&amp;Legende!$B$12&amp;D116&amp;Legende!$B$12&amp;Legende!$C$12)</f>
        <v>6.91.11;i;0;taste;weichen;beleuchtung;?;stellwerkobermattlangnau;#</v>
      </c>
      <c r="N116" s="21" t="str">
        <f t="shared" si="4"/>
        <v>map.put("6.91.11", "6.91.11;i;0;taste;weichen;beleuchtung;?;stellwerkobermattlangnau;#");</v>
      </c>
      <c r="Q116" s="58" t="e">
        <f>VLOOKUP(A116,'cabine_fabisch(rs232)'!$A$1:$G$27,3,FALSE)</f>
        <v>#N/A</v>
      </c>
      <c r="R116" s="58"/>
      <c r="S116" s="20" t="s">
        <v>1219</v>
      </c>
      <c r="T116" s="21" t="str">
        <f t="shared" si="6"/>
        <v>map.put("6.91.11","Kontakte_6_Wbel_ein");</v>
      </c>
    </row>
    <row r="117" spans="1:20" s="20" customFormat="1" ht="15.75" customHeight="1" x14ac:dyDescent="0.25">
      <c r="A117" s="38" t="s">
        <v>39</v>
      </c>
      <c r="B117" s="38" t="str">
        <f>VLOOKUP($A117,[1]Verdrahtungsliste!$A$16:$S$258,14,FALSE)</f>
        <v>I</v>
      </c>
      <c r="C117" s="38">
        <f>VLOOKUP($A117,[1]Verdrahtungsliste!$A$16:$S$258,4,FALSE)</f>
        <v>0</v>
      </c>
      <c r="D117" s="38" t="str">
        <f>VLOOKUP($A117,[1]Verdrahtungsliste!$A$16:$M$258,2,FALSE)</f>
        <v>StellwerkObermattLangnau</v>
      </c>
      <c r="E117" s="38" t="str">
        <f>VLOOKUP($A117,[1]Verdrahtungsliste!$A$16:$M$258,3,FALSE)</f>
        <v>Zeitschalter-Umgehung Ein/Norm.</v>
      </c>
      <c r="F117" s="34" t="s">
        <v>26</v>
      </c>
      <c r="G117" s="20" t="s">
        <v>12</v>
      </c>
      <c r="H117" s="20" t="s">
        <v>402</v>
      </c>
      <c r="I117" s="20" t="s">
        <v>403</v>
      </c>
      <c r="J117" s="20" t="s">
        <v>135</v>
      </c>
      <c r="L117" s="21" t="str">
        <f t="shared" si="3"/>
        <v>6.91.12</v>
      </c>
      <c r="M117" s="21" t="str">
        <f>LOWER(A117&amp;Legende!$B$12&amp;B117&amp;Legende!$B$12&amp;C117&amp;Legende!$B$12&amp;G117&amp;Legende!$B$12&amp;H117&amp;Legende!$B$12&amp;I117&amp;Legende!$B$12&amp;Legende!$D$12&amp;Legende!$B$12&amp;D117&amp;Legende!$B$12&amp;Legende!$C$12)</f>
        <v>6.91.12;i;0;taste;zeitschalter;umgehugn;?;stellwerkobermattlangnau;#</v>
      </c>
      <c r="N117" s="21" t="str">
        <f t="shared" si="4"/>
        <v>map.put("6.91.12", "6.91.12;i;0;taste;zeitschalter;umgehugn;?;stellwerkobermattlangnau;#");</v>
      </c>
      <c r="Q117" s="58" t="e">
        <f>VLOOKUP(A117,'cabine_fabisch(rs232)'!$A$1:$G$27,3,FALSE)</f>
        <v>#N/A</v>
      </c>
      <c r="R117" s="58"/>
      <c r="S117" s="20" t="s">
        <v>1220</v>
      </c>
      <c r="T117" s="21" t="str">
        <f t="shared" si="6"/>
        <v>map.put("6.91.12","Kontakte_6_Zeitsch_Umg");</v>
      </c>
    </row>
    <row r="118" spans="1:20" s="20" customFormat="1" ht="15.75" customHeight="1" x14ac:dyDescent="0.25">
      <c r="A118" s="38" t="s">
        <v>40</v>
      </c>
      <c r="B118" s="38" t="str">
        <f>VLOOKUP($A118,[1]Verdrahtungsliste!$A$16:$S$258,14,FALSE)</f>
        <v>I</v>
      </c>
      <c r="C118" s="38">
        <f>VLOOKUP($A118,[1]Verdrahtungsliste!$A$16:$S$258,4,FALSE)</f>
        <v>0</v>
      </c>
      <c r="D118" s="38" t="str">
        <f>VLOOKUP($A118,[1]Verdrahtungsliste!$A$16:$M$258,2,FALSE)</f>
        <v>StellwerkObermattLangnau</v>
      </c>
      <c r="E118" s="38" t="str">
        <f>VLOOKUP($A118,[1]Verdrahtungsliste!$A$16:$M$258,3,FALSE)</f>
        <v>Notauflösung</v>
      </c>
      <c r="F118" s="34" t="s">
        <v>174</v>
      </c>
      <c r="G118" s="20" t="s">
        <v>12</v>
      </c>
      <c r="H118" s="20" t="s">
        <v>404</v>
      </c>
      <c r="I118" s="20" t="s">
        <v>405</v>
      </c>
      <c r="J118" s="20" t="s">
        <v>135</v>
      </c>
      <c r="L118" s="21" t="str">
        <f t="shared" si="3"/>
        <v>6.91.13</v>
      </c>
      <c r="M118" s="21" t="str">
        <f>LOWER(A118&amp;Legende!$B$12&amp;B118&amp;Legende!$B$12&amp;C118&amp;Legende!$B$12&amp;G118&amp;Legende!$B$12&amp;H118&amp;Legende!$B$12&amp;I118&amp;Legende!$B$12&amp;Legende!$D$12&amp;Legende!$B$12&amp;D118&amp;Legende!$B$12&amp;Legende!$C$12)</f>
        <v>6.91.13;i;0;taste;nal;alle_fahrstrassen;?;stellwerkobermattlangnau;#</v>
      </c>
      <c r="N118" s="21" t="str">
        <f t="shared" si="4"/>
        <v>map.put("6.91.13", "6.91.13;i;0;taste;nal;alle_fahrstrassen;?;stellwerkobermattlangnau;#");</v>
      </c>
      <c r="P118" s="92"/>
      <c r="Q118" s="102" t="e">
        <f>VLOOKUP(A118,'cabine_fabisch(rs232)'!$A$1:$G$27,3,FALSE)</f>
        <v>#N/A</v>
      </c>
      <c r="R118" s="102"/>
      <c r="S118" t="s">
        <v>1269</v>
      </c>
      <c r="T118" s="21" t="str">
        <f t="shared" si="6"/>
        <v>map.put("6.91.13","Kontakte_6_NAL");</v>
      </c>
    </row>
    <row r="119" spans="1:20" s="20" customFormat="1" ht="15.75" customHeight="1" x14ac:dyDescent="0.25">
      <c r="A119" s="38" t="s">
        <v>41</v>
      </c>
      <c r="B119" s="38" t="str">
        <f>VLOOKUP($A119,[1]Verdrahtungsliste!$A$16:$S$258,14,FALSE)</f>
        <v>I</v>
      </c>
      <c r="C119" s="38">
        <f>VLOOKUP($A119,[1]Verdrahtungsliste!$A$16:$S$258,4,FALSE)</f>
        <v>0</v>
      </c>
      <c r="D119" s="38" t="str">
        <f>VLOOKUP($A119,[1]Verdrahtungsliste!$A$16:$M$258,2,FALSE)</f>
        <v>StellwerkObermattLangnau</v>
      </c>
      <c r="E119" s="38" t="str">
        <f>VLOOKUP($A119,[1]Verdrahtungsliste!$A$16:$M$258,3,FALSE)</f>
        <v>Richtung Zollbrück</v>
      </c>
      <c r="F119" s="34" t="s">
        <v>175</v>
      </c>
      <c r="G119" s="20" t="s">
        <v>12</v>
      </c>
      <c r="H119" s="20" t="s">
        <v>396</v>
      </c>
      <c r="I119" s="20" t="s">
        <v>398</v>
      </c>
      <c r="J119" s="20" t="s">
        <v>135</v>
      </c>
      <c r="L119" s="21" t="str">
        <f t="shared" si="3"/>
        <v>6.91.14</v>
      </c>
      <c r="M119" s="21" t="str">
        <f>LOWER(A119&amp;Legende!$B$12&amp;B119&amp;Legende!$B$12&amp;C119&amp;Legende!$B$12&amp;G119&amp;Legende!$B$12&amp;H119&amp;Legende!$B$12&amp;I119&amp;Legende!$B$12&amp;Legende!$D$12&amp;Legende!$B$12&amp;D119&amp;Legende!$B$12&amp;Legende!$C$12)</f>
        <v>6.91.14;i;0;taste;gleis;richtung_zb;?;stellwerkobermattlangnau;#</v>
      </c>
      <c r="N119" s="21" t="str">
        <f t="shared" si="4"/>
        <v>map.put("6.91.14", "6.91.14;i;0;taste;gleis;richtung_zb;?;stellwerkobermattlangnau;#");</v>
      </c>
      <c r="P119" s="92"/>
      <c r="Q119" s="102" t="e">
        <f>VLOOKUP(A119,'cabine_fabisch(rs232)'!$A$1:$G$27,3,FALSE)</f>
        <v>#N/A</v>
      </c>
      <c r="R119" s="102"/>
      <c r="S119" t="s">
        <v>1270</v>
      </c>
      <c r="T119" s="21" t="str">
        <f t="shared" si="6"/>
        <v>map.put("6.91.14","Kontakte_6_Gleist_ZB");</v>
      </c>
    </row>
    <row r="120" spans="1:20" s="20" customFormat="1" ht="15.75" customHeight="1" x14ac:dyDescent="0.25">
      <c r="A120" s="38" t="s">
        <v>42</v>
      </c>
      <c r="B120" s="38" t="str">
        <f>VLOOKUP($A120,[1]Verdrahtungsliste!$A$16:$S$258,14,FALSE)</f>
        <v>I</v>
      </c>
      <c r="C120" s="38">
        <f>VLOOKUP($A120,[1]Verdrahtungsliste!$A$16:$S$258,4,FALSE)</f>
        <v>0</v>
      </c>
      <c r="D120" s="38" t="str">
        <f>VLOOKUP($A120,[1]Verdrahtungsliste!$A$16:$M$258,2,FALSE)</f>
        <v>StellwerkObermattLangnau</v>
      </c>
      <c r="E120" s="38" t="str">
        <f>VLOOKUP($A120,[1]Verdrahtungsliste!$A$16:$M$258,3,FALSE)</f>
        <v>Isolierumgehung für Signalfahrtstellung</v>
      </c>
      <c r="F120" s="34" t="s">
        <v>176</v>
      </c>
      <c r="G120" s="20" t="s">
        <v>12</v>
      </c>
      <c r="H120" s="20" t="s">
        <v>407</v>
      </c>
      <c r="I120" s="20" t="s">
        <v>405</v>
      </c>
      <c r="J120" s="20" t="s">
        <v>135</v>
      </c>
      <c r="L120" s="21" t="str">
        <f t="shared" si="3"/>
        <v>6.91.15</v>
      </c>
      <c r="M120" s="21" t="str">
        <f>LOWER(A120&amp;Legende!$B$12&amp;B120&amp;Legende!$B$12&amp;C120&amp;Legende!$B$12&amp;G120&amp;Legende!$B$12&amp;H120&amp;Legende!$B$12&amp;I120&amp;Legende!$B$12&amp;Legende!$D$12&amp;Legende!$B$12&amp;D120&amp;Legende!$B$12&amp;Legende!$C$12)</f>
        <v>6.91.15;i;0;taste;siu;alle_fahrstrassen;?;stellwerkobermattlangnau;#</v>
      </c>
      <c r="N120" s="21" t="str">
        <f t="shared" si="4"/>
        <v>map.put("6.91.15", "6.91.15;i;0;taste;siu;alle_fahrstrassen;?;stellwerkobermattlangnau;#");</v>
      </c>
      <c r="P120" s="92"/>
      <c r="Q120" s="102" t="e">
        <f>VLOOKUP(A120,'cabine_fabisch(rs232)'!$A$1:$G$27,3,FALSE)</f>
        <v>#N/A</v>
      </c>
      <c r="R120" s="102"/>
      <c r="S120" t="s">
        <v>1271</v>
      </c>
      <c r="T120" s="21" t="str">
        <f t="shared" si="6"/>
        <v>map.put("6.91.15","Kontakte_6_ISU_Sign");</v>
      </c>
    </row>
    <row r="121" spans="1:20" s="20" customFormat="1" ht="15.75" customHeight="1" x14ac:dyDescent="0.25">
      <c r="A121" s="38" t="s">
        <v>43</v>
      </c>
      <c r="B121" s="38" t="str">
        <f>VLOOKUP($A121,[1]Verdrahtungsliste!$A$16:$S$258,14,FALSE)</f>
        <v>I</v>
      </c>
      <c r="C121" s="38">
        <f>VLOOKUP($A121,[1]Verdrahtungsliste!$A$16:$S$258,4,FALSE)</f>
        <v>0</v>
      </c>
      <c r="D121" s="38" t="str">
        <f>VLOOKUP($A121,[1]Verdrahtungsliste!$A$16:$M$258,2,FALSE)</f>
        <v>StellwerkObermattLangnau</v>
      </c>
      <c r="E121" s="38" t="str">
        <f>VLOOKUP($A121,[1]Verdrahtungsliste!$A$16:$M$258,3,FALSE)</f>
        <v>WS1 Grundstellung +</v>
      </c>
      <c r="F121" s="34" t="s">
        <v>178</v>
      </c>
      <c r="G121" s="20" t="s">
        <v>235</v>
      </c>
      <c r="H121" s="20" t="s">
        <v>410</v>
      </c>
      <c r="I121" s="20" t="s">
        <v>411</v>
      </c>
      <c r="J121" s="20" t="s">
        <v>392</v>
      </c>
      <c r="L121" s="21" t="str">
        <f t="shared" si="3"/>
        <v>7.91.01</v>
      </c>
      <c r="M121" s="21" t="str">
        <f>LOWER(A121&amp;Legende!$B$12&amp;B121&amp;Legende!$B$12&amp;C121&amp;Legende!$B$12&amp;G121&amp;Legende!$B$12&amp;H121&amp;Legende!$B$12&amp;I121&amp;Legende!$B$12&amp;Legende!$D$12&amp;Legende!$B$12&amp;D121&amp;Legende!$B$12&amp;Legende!$C$12)</f>
        <v>7.91.01;i;0;schalterkontakt;ws1;endlage+;?;stellwerkobermattlangnau;#</v>
      </c>
      <c r="N121" s="21" t="str">
        <f t="shared" si="4"/>
        <v>map.put("7.91.01", "7.91.01;i;0;schalterkontakt;ws1;endlage+;?;stellwerkobermattlangnau;#");</v>
      </c>
      <c r="P121" s="92"/>
      <c r="Q121" s="102" t="e">
        <f>VLOOKUP(A121,'cabine_fabisch(rs232)'!$A$1:$G$27,3,FALSE)</f>
        <v>#N/A</v>
      </c>
      <c r="R121" s="102"/>
      <c r="S121" t="s">
        <v>1272</v>
      </c>
      <c r="T121" s="21" t="str">
        <f t="shared" si="6"/>
        <v>map.put("7.91.01","Kontakte_7_WS1_plus0");</v>
      </c>
    </row>
    <row r="122" spans="1:20" s="20" customFormat="1" ht="15.75" customHeight="1" x14ac:dyDescent="0.25">
      <c r="A122" s="38" t="s">
        <v>44</v>
      </c>
      <c r="B122" s="38" t="str">
        <f>VLOOKUP($A122,[1]Verdrahtungsliste!$A$16:$S$258,14,FALSE)</f>
        <v>I</v>
      </c>
      <c r="C122" s="38">
        <f>VLOOKUP($A122,[1]Verdrahtungsliste!$A$16:$S$258,4,FALSE)</f>
        <v>0</v>
      </c>
      <c r="D122" s="38" t="str">
        <f>VLOOKUP($A122,[1]Verdrahtungsliste!$A$16:$M$258,2,FALSE)</f>
        <v>StellwerkObermattLangnau</v>
      </c>
      <c r="E122" s="38" t="str">
        <f>VLOOKUP($A122,[1]Verdrahtungsliste!$A$16:$M$258,3,FALSE)</f>
        <v xml:space="preserve">WS1 gedrückt </v>
      </c>
      <c r="F122" s="34" t="s">
        <v>177</v>
      </c>
      <c r="G122" s="20" t="s">
        <v>235</v>
      </c>
      <c r="H122" s="20" t="s">
        <v>410</v>
      </c>
      <c r="I122" s="20" t="s">
        <v>412</v>
      </c>
      <c r="J122" s="20" t="s">
        <v>135</v>
      </c>
      <c r="L122" s="21" t="str">
        <f t="shared" si="3"/>
        <v>7.91.02</v>
      </c>
      <c r="M122" s="21" t="str">
        <f>LOWER(A122&amp;Legende!$B$12&amp;B122&amp;Legende!$B$12&amp;C122&amp;Legende!$B$12&amp;G122&amp;Legende!$B$12&amp;H122&amp;Legende!$B$12&amp;I122&amp;Legende!$B$12&amp;Legende!$D$12&amp;Legende!$B$12&amp;D122&amp;Legende!$B$12&amp;Legende!$C$12)</f>
        <v>7.91.02;i;0;schalterkontakt;ws1;endlage+_gedrückt;?;stellwerkobermattlangnau;#</v>
      </c>
      <c r="N122" s="21" t="str">
        <f t="shared" si="4"/>
        <v>map.put("7.91.02", "7.91.02;i;0;schalterkontakt;ws1;endlage+_gedrückt;?;stellwerkobermattlangnau;#");</v>
      </c>
      <c r="P122" s="92"/>
      <c r="Q122" s="102" t="e">
        <f>VLOOKUP(A122,'cabine_fabisch(rs232)'!$A$1:$G$27,3,FALSE)</f>
        <v>#N/A</v>
      </c>
      <c r="R122" s="102"/>
      <c r="S122" t="s">
        <v>1273</v>
      </c>
      <c r="T122" s="21" t="str">
        <f t="shared" si="6"/>
        <v>map.put("7.91.02","Kontakte_7_WS1_minus1");</v>
      </c>
    </row>
    <row r="123" spans="1:20" s="20" customFormat="1" ht="15.75" customHeight="1" x14ac:dyDescent="0.25">
      <c r="A123" s="38" t="s">
        <v>45</v>
      </c>
      <c r="B123" s="38" t="str">
        <f>VLOOKUP($A123,[1]Verdrahtungsliste!$A$16:$S$258,14,FALSE)</f>
        <v>I</v>
      </c>
      <c r="C123" s="38">
        <f>VLOOKUP($A123,[1]Verdrahtungsliste!$A$16:$S$258,4,FALSE)</f>
        <v>0</v>
      </c>
      <c r="D123" s="38" t="str">
        <f>VLOOKUP($A123,[1]Verdrahtungsliste!$A$16:$M$258,2,FALSE)</f>
        <v>StellwerkObermattLangnau</v>
      </c>
      <c r="E123" s="38" t="str">
        <f>VLOOKUP($A123,[1]Verdrahtungsliste!$A$16:$M$258,3,FALSE)</f>
        <v>WS1 in Grundstellung - (45° Lage)</v>
      </c>
      <c r="F123" s="34" t="s">
        <v>179</v>
      </c>
      <c r="G123" s="20" t="s">
        <v>235</v>
      </c>
      <c r="H123" s="20" t="s">
        <v>410</v>
      </c>
      <c r="I123" s="20" t="s">
        <v>413</v>
      </c>
      <c r="J123" s="20" t="s">
        <v>392</v>
      </c>
      <c r="L123" s="21" t="str">
        <f t="shared" si="3"/>
        <v>7.91.04</v>
      </c>
      <c r="M123" s="21" t="str">
        <f>LOWER(A123&amp;Legende!$B$12&amp;B123&amp;Legende!$B$12&amp;C123&amp;Legende!$B$12&amp;G123&amp;Legende!$B$12&amp;H123&amp;Legende!$B$12&amp;I123&amp;Legende!$B$12&amp;Legende!$D$12&amp;Legende!$B$12&amp;D123&amp;Legende!$B$12&amp;Legende!$C$12)</f>
        <v>7.91.04;i;0;schalterkontakt;ws1;endlage-;?;stellwerkobermattlangnau;#</v>
      </c>
      <c r="N123" s="21" t="str">
        <f t="shared" si="4"/>
        <v>map.put("7.91.04", "7.91.04;i;0;schalterkontakt;ws1;endlage-;?;stellwerkobermattlangnau;#");</v>
      </c>
      <c r="P123" s="92"/>
      <c r="Q123" s="102" t="e">
        <f>VLOOKUP(A123,'cabine_fabisch(rs232)'!$A$1:$G$27,3,FALSE)</f>
        <v>#N/A</v>
      </c>
      <c r="R123" s="102"/>
      <c r="S123" t="s">
        <v>1274</v>
      </c>
      <c r="T123" s="21" t="str">
        <f t="shared" si="6"/>
        <v>map.put("7.91.04","Kontakte_7_WS1_minus0");</v>
      </c>
    </row>
    <row r="124" spans="1:20" s="20" customFormat="1" ht="15.75" customHeight="1" x14ac:dyDescent="0.25">
      <c r="A124" s="38" t="s">
        <v>47</v>
      </c>
      <c r="B124" s="38" t="str">
        <f>VLOOKUP($A124,[1]Verdrahtungsliste!$A$16:$S$258,14,FALSE)</f>
        <v>I</v>
      </c>
      <c r="C124" s="38">
        <v>0</v>
      </c>
      <c r="D124" s="38" t="s">
        <v>1260</v>
      </c>
      <c r="E124" s="38" t="str">
        <f>VLOOKUP($A124,[1]Verdrahtungsliste!$A$16:$M$258,3,FALSE)</f>
        <v>FSS Grundstellung gedrückt</v>
      </c>
      <c r="F124" s="34" t="s">
        <v>181</v>
      </c>
      <c r="G124" s="20" t="s">
        <v>235</v>
      </c>
      <c r="H124" s="20" t="s">
        <v>466</v>
      </c>
      <c r="I124" s="20" t="s">
        <v>409</v>
      </c>
      <c r="J124" s="20" t="s">
        <v>135</v>
      </c>
      <c r="L124" s="21" t="str">
        <f t="shared" si="3"/>
        <v>8.91.02</v>
      </c>
      <c r="M124" s="21" t="str">
        <f>LOWER(A124&amp;Legende!$B$12&amp;B124&amp;Legende!$B$12&amp;C124&amp;Legende!$B$12&amp;G124&amp;Legende!$B$12&amp;H124&amp;Legende!$B$12&amp;I124&amp;Legende!$B$12&amp;Legende!$D$12&amp;Legende!$B$12&amp;D124&amp;Legende!$B$12&amp;Legende!$C$12)</f>
        <v>8.91.02;i;0;schalterkontakt;fssegf;endlage_gedrückt;?;stellwerkobermattlangnau;#</v>
      </c>
      <c r="N124" s="21" t="str">
        <f t="shared" si="4"/>
        <v>map.put("8.91.02", "8.91.02;i;0;schalterkontakt;fssegf;endlage_gedrückt;?;stellwerkobermattlangnau;#");</v>
      </c>
      <c r="Q124" s="58" t="e">
        <f>VLOOKUP(A124,'cabine_fabisch(rs232)'!$A$1:$G$27,3,FALSE)</f>
        <v>#N/A</v>
      </c>
      <c r="R124" s="58"/>
      <c r="S124" s="20" t="s">
        <v>1221</v>
      </c>
      <c r="T124" s="21" t="str">
        <f t="shared" si="6"/>
        <v>map.put("8.91.02","Kontakte_8_FSS_1EGF");</v>
      </c>
    </row>
    <row r="125" spans="1:20" s="20" customFormat="1" ht="15.75" customHeight="1" x14ac:dyDescent="0.25">
      <c r="A125" s="38" t="s">
        <v>46</v>
      </c>
      <c r="B125" s="38" t="s">
        <v>54</v>
      </c>
      <c r="C125" s="38">
        <v>0</v>
      </c>
      <c r="D125" s="38" t="s">
        <v>1260</v>
      </c>
      <c r="E125" s="38" t="s">
        <v>180</v>
      </c>
      <c r="F125" s="34" t="s">
        <v>180</v>
      </c>
      <c r="G125" s="20" t="s">
        <v>235</v>
      </c>
      <c r="H125" s="20" t="s">
        <v>466</v>
      </c>
      <c r="I125" s="20" t="s">
        <v>408</v>
      </c>
      <c r="J125" s="20" t="s">
        <v>135</v>
      </c>
      <c r="L125" s="21" t="str">
        <f t="shared" si="3"/>
        <v>8.91.01</v>
      </c>
      <c r="M125" s="21" t="str">
        <f>LOWER(A125&amp;Legende!$B$12&amp;B125&amp;Legende!$B$12&amp;C125&amp;Legende!$B$12&amp;G125&amp;Legende!$B$12&amp;H125&amp;Legende!$B$12&amp;I125&amp;Legende!$B$12&amp;Legende!$D$12&amp;Legende!$B$12&amp;D125&amp;Legende!$B$12&amp;Legende!$C$12)</f>
        <v>8.91.01;i;0;schalterkontakt;fssegf;endlage;?;stellwerkobermattlangnau;#</v>
      </c>
      <c r="N125" s="21" t="str">
        <f t="shared" si="4"/>
        <v>map.put("8.91.01", "8.91.01;i;0;schalterkontakt;fssegf;endlage;?;stellwerkobermattlangnau;#");</v>
      </c>
      <c r="Q125" s="58" t="e">
        <f>VLOOKUP(A125,'cabine_fabisch(rs232)'!$A$1:$G$27,3,FALSE)</f>
        <v>#N/A</v>
      </c>
      <c r="R125" s="58"/>
      <c r="S125" s="20" t="s">
        <v>1222</v>
      </c>
      <c r="T125" s="21" t="str">
        <f t="shared" si="6"/>
        <v>map.put("8.91.01","Kontakte_8_FSS_0EGF");</v>
      </c>
    </row>
    <row r="126" spans="1:20" s="20" customFormat="1" ht="15.75" customHeight="1" x14ac:dyDescent="0.25">
      <c r="A126" s="38" t="s">
        <v>48</v>
      </c>
      <c r="B126" s="38" t="s">
        <v>54</v>
      </c>
      <c r="C126" s="38">
        <v>0</v>
      </c>
      <c r="D126" s="38" t="s">
        <v>1260</v>
      </c>
      <c r="E126" s="38" t="s">
        <v>187</v>
      </c>
      <c r="F126" s="34" t="s">
        <v>187</v>
      </c>
      <c r="G126" s="20" t="s">
        <v>235</v>
      </c>
      <c r="H126" s="20" t="s">
        <v>466</v>
      </c>
      <c r="I126" s="20" t="s">
        <v>387</v>
      </c>
      <c r="J126" s="20" t="s">
        <v>135</v>
      </c>
      <c r="L126" s="21" t="str">
        <f t="shared" si="3"/>
        <v>8.91.03</v>
      </c>
      <c r="M126" s="21" t="str">
        <f>LOWER(A126&amp;Legende!$B$12&amp;B126&amp;Legende!$B$12&amp;C126&amp;Legende!$B$12&amp;G126&amp;Legende!$B$12&amp;H126&amp;Legende!$B$12&amp;I126&amp;Legende!$B$12&amp;Legende!$D$12&amp;Legende!$B$12&amp;D126&amp;Legende!$B$12&amp;Legende!$C$12)</f>
        <v>8.91.03;i;0;schalterkontakt;fssegf;10°f;?;stellwerkobermattlangnau;#</v>
      </c>
      <c r="N126" s="21" t="str">
        <f t="shared" si="4"/>
        <v>map.put("8.91.03", "8.91.03;i;0;schalterkontakt;fssegf;10°f;?;stellwerkobermattlangnau;#");</v>
      </c>
      <c r="P126" s="92"/>
      <c r="Q126" s="102" t="e">
        <f>VLOOKUP(A126,'cabine_fabisch(rs232)'!$A$1:$G$27,3,FALSE)</f>
        <v>#N/A</v>
      </c>
      <c r="R126" s="102"/>
      <c r="S126" t="s">
        <v>1275</v>
      </c>
      <c r="T126" s="21" t="str">
        <f t="shared" si="6"/>
        <v>map.put("8.91.03","Kontakte_8_FSS_10F");</v>
      </c>
    </row>
    <row r="127" spans="1:20" s="20" customFormat="1" ht="15.75" customHeight="1" x14ac:dyDescent="0.25">
      <c r="A127" s="38" t="s">
        <v>49</v>
      </c>
      <c r="B127" s="38" t="s">
        <v>54</v>
      </c>
      <c r="C127" s="38">
        <v>0</v>
      </c>
      <c r="D127" s="38" t="s">
        <v>1260</v>
      </c>
      <c r="E127" s="38" t="s">
        <v>188</v>
      </c>
      <c r="F127" s="34" t="s">
        <v>188</v>
      </c>
      <c r="G127" s="20" t="s">
        <v>235</v>
      </c>
      <c r="H127" s="20" t="s">
        <v>466</v>
      </c>
      <c r="I127" s="20" t="s">
        <v>388</v>
      </c>
      <c r="J127" s="20" t="s">
        <v>135</v>
      </c>
      <c r="L127" s="21" t="str">
        <f t="shared" si="3"/>
        <v>8.91.04</v>
      </c>
      <c r="M127" s="21" t="str">
        <f>LOWER(A127&amp;Legende!$B$12&amp;B127&amp;Legende!$B$12&amp;C127&amp;Legende!$B$12&amp;G127&amp;Legende!$B$12&amp;H127&amp;Legende!$B$12&amp;I127&amp;Legende!$B$12&amp;Legende!$D$12&amp;Legende!$B$12&amp;D127&amp;Legende!$B$12&amp;Legende!$C$12)</f>
        <v>8.91.04;i;0;schalterkontakt;fssegf;30°f;?;stellwerkobermattlangnau;#</v>
      </c>
      <c r="N127" s="21" t="str">
        <f t="shared" si="4"/>
        <v>map.put("8.91.04", "8.91.04;i;0;schalterkontakt;fssegf;30°f;?;stellwerkobermattlangnau;#");</v>
      </c>
      <c r="P127" s="92"/>
      <c r="Q127" s="102" t="e">
        <f>VLOOKUP(A127,'cabine_fabisch(rs232)'!$A$1:$G$27,3,FALSE)</f>
        <v>#N/A</v>
      </c>
      <c r="R127" s="102"/>
      <c r="S127" t="s">
        <v>1276</v>
      </c>
      <c r="T127" s="21" t="str">
        <f t="shared" si="6"/>
        <v>map.put("8.91.04","Kontakte_8_FSS_30F");</v>
      </c>
    </row>
    <row r="128" spans="1:20" s="20" customFormat="1" ht="15.75" customHeight="1" x14ac:dyDescent="0.25">
      <c r="A128" s="38" t="s">
        <v>50</v>
      </c>
      <c r="B128" s="38" t="s">
        <v>54</v>
      </c>
      <c r="C128" s="38">
        <v>0</v>
      </c>
      <c r="D128" s="38" t="s">
        <v>1260</v>
      </c>
      <c r="E128" s="38" t="s">
        <v>189</v>
      </c>
      <c r="F128" s="34" t="s">
        <v>189</v>
      </c>
      <c r="G128" s="20" t="s">
        <v>235</v>
      </c>
      <c r="H128" s="20" t="s">
        <v>466</v>
      </c>
      <c r="I128" s="20" t="s">
        <v>389</v>
      </c>
      <c r="J128" s="20" t="s">
        <v>135</v>
      </c>
      <c r="L128" s="21" t="str">
        <f t="shared" si="3"/>
        <v>8.91.05</v>
      </c>
      <c r="M128" s="21" t="str">
        <f>LOWER(A128&amp;Legende!$B$12&amp;B128&amp;Legende!$B$12&amp;C128&amp;Legende!$B$12&amp;G128&amp;Legende!$B$12&amp;H128&amp;Legende!$B$12&amp;I128&amp;Legende!$B$12&amp;Legende!$D$12&amp;Legende!$B$12&amp;D128&amp;Legende!$B$12&amp;Legende!$C$12)</f>
        <v>8.91.05;i;0;schalterkontakt;fssegf;45°f;?;stellwerkobermattlangnau;#</v>
      </c>
      <c r="N128" s="21" t="str">
        <f t="shared" si="4"/>
        <v>map.put("8.91.05", "8.91.05;i;0;schalterkontakt;fssegf;45°f;?;stellwerkobermattlangnau;#");</v>
      </c>
      <c r="P128" s="92"/>
      <c r="Q128" s="102" t="e">
        <f>VLOOKUP(A128,'cabine_fabisch(rs232)'!$A$1:$G$27,3,FALSE)</f>
        <v>#N/A</v>
      </c>
      <c r="R128" s="102"/>
      <c r="S128" t="s">
        <v>1277</v>
      </c>
      <c r="T128" s="21" t="str">
        <f t="shared" si="6"/>
        <v>map.put("8.91.05","Kontakte_8_FSS_45F");</v>
      </c>
    </row>
    <row r="129" spans="1:20" s="20" customFormat="1" ht="15.75" customHeight="1" x14ac:dyDescent="0.25">
      <c r="A129" s="38" t="s">
        <v>51</v>
      </c>
      <c r="B129" s="38" t="s">
        <v>54</v>
      </c>
      <c r="C129" s="38">
        <v>0</v>
      </c>
      <c r="D129" s="38" t="s">
        <v>1260</v>
      </c>
      <c r="E129" s="38" t="s">
        <v>190</v>
      </c>
      <c r="F129" s="34" t="s">
        <v>190</v>
      </c>
      <c r="G129" s="20" t="s">
        <v>235</v>
      </c>
      <c r="H129" s="20" t="s">
        <v>466</v>
      </c>
      <c r="I129" s="20" t="s">
        <v>390</v>
      </c>
      <c r="J129" s="20" t="s">
        <v>135</v>
      </c>
      <c r="L129" s="21" t="str">
        <f t="shared" si="3"/>
        <v>8.91.06</v>
      </c>
      <c r="M129" s="21" t="str">
        <f>LOWER(A129&amp;Legende!$B$12&amp;B129&amp;Legende!$B$12&amp;C129&amp;Legende!$B$12&amp;G129&amp;Legende!$B$12&amp;H129&amp;Legende!$B$12&amp;I129&amp;Legende!$B$12&amp;Legende!$D$12&amp;Legende!$B$12&amp;D129&amp;Legende!$B$12&amp;Legende!$C$12)</f>
        <v>8.91.06;i;0;schalterkontakt;fssegf;80°f;?;stellwerkobermattlangnau;#</v>
      </c>
      <c r="N129" s="21" t="str">
        <f t="shared" si="4"/>
        <v>map.put("8.91.06", "8.91.06;i;0;schalterkontakt;fssegf;80°f;?;stellwerkobermattlangnau;#");</v>
      </c>
      <c r="Q129" s="58" t="e">
        <f>VLOOKUP(A129,'cabine_fabisch(rs232)'!$A$1:$G$27,3,FALSE)</f>
        <v>#N/A</v>
      </c>
      <c r="R129" s="58"/>
      <c r="S129" s="20" t="s">
        <v>1223</v>
      </c>
      <c r="T129" s="21" t="str">
        <f t="shared" si="6"/>
        <v>map.put("8.91.06","Kontakte_8_FSS_80F");</v>
      </c>
    </row>
    <row r="130" spans="1:20" s="20" customFormat="1" ht="15.75" customHeight="1" x14ac:dyDescent="0.25">
      <c r="A130" s="38" t="s">
        <v>52</v>
      </c>
      <c r="B130" s="38" t="s">
        <v>54</v>
      </c>
      <c r="C130" s="38">
        <v>0</v>
      </c>
      <c r="D130" s="38" t="s">
        <v>1260</v>
      </c>
      <c r="E130" s="38" t="s">
        <v>191</v>
      </c>
      <c r="F130" s="34" t="s">
        <v>191</v>
      </c>
      <c r="G130" s="20" t="s">
        <v>235</v>
      </c>
      <c r="H130" s="20" t="s">
        <v>466</v>
      </c>
      <c r="I130" s="20" t="s">
        <v>391</v>
      </c>
      <c r="J130" s="20" t="s">
        <v>135</v>
      </c>
      <c r="L130" s="21" t="str">
        <f t="shared" si="3"/>
        <v>8.91.07</v>
      </c>
      <c r="M130" s="21" t="str">
        <f>LOWER(A130&amp;Legende!$B$12&amp;B130&amp;Legende!$B$12&amp;C130&amp;Legende!$B$12&amp;G130&amp;Legende!$B$12&amp;H130&amp;Legende!$B$12&amp;I130&amp;Legende!$B$12&amp;Legende!$D$12&amp;Legende!$B$12&amp;D130&amp;Legende!$B$12&amp;Legende!$C$12)</f>
        <v>8.91.07;i;0;schalterkontakt;fssegf;90°f;?;stellwerkobermattlangnau;#</v>
      </c>
      <c r="N130" s="21" t="str">
        <f t="shared" si="4"/>
        <v>map.put("8.91.07", "8.91.07;i;0;schalterkontakt;fssegf;90°f;?;stellwerkobermattlangnau;#");</v>
      </c>
      <c r="Q130" s="58" t="e">
        <f>VLOOKUP(A130,'cabine_fabisch(rs232)'!$A$1:$G$27,3,FALSE)</f>
        <v>#N/A</v>
      </c>
      <c r="R130" s="58"/>
      <c r="S130" s="20" t="s">
        <v>1224</v>
      </c>
      <c r="T130" s="21" t="str">
        <f t="shared" si="6"/>
        <v>map.put("8.91.07","Kontakte_8_FSS_90F");</v>
      </c>
    </row>
    <row r="131" spans="1:20" s="20" customFormat="1" ht="15.75" customHeight="1" x14ac:dyDescent="0.25">
      <c r="A131" s="38" t="s">
        <v>468</v>
      </c>
      <c r="B131" s="38" t="s">
        <v>54</v>
      </c>
      <c r="C131" s="38">
        <v>0</v>
      </c>
      <c r="D131" s="38" t="s">
        <v>1260</v>
      </c>
      <c r="E131" s="38" t="s">
        <v>182</v>
      </c>
      <c r="F131" s="34" t="s">
        <v>182</v>
      </c>
      <c r="G131" s="20" t="s">
        <v>235</v>
      </c>
      <c r="H131" s="20" t="s">
        <v>466</v>
      </c>
      <c r="I131" s="20" t="s">
        <v>382</v>
      </c>
      <c r="J131" s="20" t="s">
        <v>135</v>
      </c>
      <c r="L131" s="21" t="str">
        <f t="shared" si="3"/>
        <v>8.91.19</v>
      </c>
      <c r="M131" s="21" t="str">
        <f>LOWER(A131&amp;Legende!$B$12&amp;B131&amp;Legende!$B$12&amp;C131&amp;Legende!$B$12&amp;G131&amp;Legende!$B$12&amp;H131&amp;Legende!$B$12&amp;I131&amp;Legende!$B$12&amp;Legende!$D$12&amp;Legende!$B$12&amp;D131&amp;Legende!$B$12&amp;Legende!$C$12)</f>
        <v>8.91.19;i;0;schalterkontakt;fssegf;10°eg;?;stellwerkobermattlangnau;#</v>
      </c>
      <c r="N131" s="21" t="str">
        <f t="shared" si="4"/>
        <v>map.put("8.91.19", "8.91.19;i;0;schalterkontakt;fssegf;10°eg;?;stellwerkobermattlangnau;#");</v>
      </c>
      <c r="Q131" s="58" t="e">
        <f>VLOOKUP(A131,'cabine_fabisch(rs232)'!$A$1:$G$27,3,FALSE)</f>
        <v>#N/A</v>
      </c>
      <c r="R131" s="102"/>
      <c r="S131" t="s">
        <v>1225</v>
      </c>
      <c r="T131" s="21" t="str">
        <f t="shared" si="6"/>
        <v>map.put("8.91.19","Kontakte_8_FSS_10EG");</v>
      </c>
    </row>
    <row r="132" spans="1:20" s="20" customFormat="1" ht="15.75" customHeight="1" x14ac:dyDescent="0.25">
      <c r="A132" s="38" t="s">
        <v>469</v>
      </c>
      <c r="B132" s="38" t="s">
        <v>54</v>
      </c>
      <c r="C132" s="38">
        <v>0</v>
      </c>
      <c r="D132" s="38" t="s">
        <v>1260</v>
      </c>
      <c r="E132" s="38" t="s">
        <v>183</v>
      </c>
      <c r="F132" s="34" t="s">
        <v>183</v>
      </c>
      <c r="G132" s="20" t="s">
        <v>235</v>
      </c>
      <c r="H132" s="20" t="s">
        <v>466</v>
      </c>
      <c r="I132" s="20" t="s">
        <v>383</v>
      </c>
      <c r="J132" s="20" t="s">
        <v>135</v>
      </c>
      <c r="L132" s="21" t="str">
        <f t="shared" si="3"/>
        <v>8.91.20</v>
      </c>
      <c r="M132" s="21" t="str">
        <f>LOWER(A132&amp;Legende!$B$12&amp;B132&amp;Legende!$B$12&amp;C132&amp;Legende!$B$12&amp;G132&amp;Legende!$B$12&amp;H132&amp;Legende!$B$12&amp;I132&amp;Legende!$B$12&amp;Legende!$D$12&amp;Legende!$B$12&amp;D132&amp;Legende!$B$12&amp;Legende!$C$12)</f>
        <v>8.91.20;i;0;schalterkontakt;fssegf;30°eg;?;stellwerkobermattlangnau;#</v>
      </c>
      <c r="N132" s="21" t="str">
        <f t="shared" si="4"/>
        <v>map.put("8.91.20", "8.91.20;i;0;schalterkontakt;fssegf;30°eg;?;stellwerkobermattlangnau;#");</v>
      </c>
      <c r="Q132" s="58" t="e">
        <f>VLOOKUP(A132,'cabine_fabisch(rs232)'!$A$1:$G$27,3,FALSE)</f>
        <v>#N/A</v>
      </c>
      <c r="R132" s="102"/>
      <c r="S132" t="s">
        <v>1226</v>
      </c>
      <c r="T132" s="21" t="str">
        <f t="shared" si="6"/>
        <v>map.put("8.91.20","Kontakte_8_FSS_30EG");</v>
      </c>
    </row>
    <row r="133" spans="1:20" s="20" customFormat="1" ht="15.75" customHeight="1" x14ac:dyDescent="0.25">
      <c r="A133" s="38" t="s">
        <v>470</v>
      </c>
      <c r="B133" s="38" t="s">
        <v>54</v>
      </c>
      <c r="C133" s="38">
        <v>0</v>
      </c>
      <c r="D133" s="38" t="s">
        <v>1260</v>
      </c>
      <c r="E133" s="38" t="s">
        <v>184</v>
      </c>
      <c r="F133" s="34" t="s">
        <v>184</v>
      </c>
      <c r="G133" s="20" t="s">
        <v>235</v>
      </c>
      <c r="H133" s="20" t="s">
        <v>466</v>
      </c>
      <c r="I133" s="20" t="s">
        <v>384</v>
      </c>
      <c r="J133" s="20" t="s">
        <v>135</v>
      </c>
      <c r="L133" s="21" t="str">
        <f t="shared" si="3"/>
        <v>8.91.21</v>
      </c>
      <c r="M133" s="21" t="str">
        <f>LOWER(A133&amp;Legende!$B$12&amp;B133&amp;Legende!$B$12&amp;C133&amp;Legende!$B$12&amp;G133&amp;Legende!$B$12&amp;H133&amp;Legende!$B$12&amp;I133&amp;Legende!$B$12&amp;Legende!$D$12&amp;Legende!$B$12&amp;D133&amp;Legende!$B$12&amp;Legende!$C$12)</f>
        <v>8.91.21;i;0;schalterkontakt;fssegf;45°eg;?;stellwerkobermattlangnau;#</v>
      </c>
      <c r="N133" s="21" t="str">
        <f t="shared" si="4"/>
        <v>map.put("8.91.21", "8.91.21;i;0;schalterkontakt;fssegf;45°eg;?;stellwerkobermattlangnau;#");</v>
      </c>
      <c r="Q133" s="58" t="e">
        <f>VLOOKUP(A133,'cabine_fabisch(rs232)'!$A$1:$G$27,3,FALSE)</f>
        <v>#N/A</v>
      </c>
      <c r="R133" s="102"/>
      <c r="S133" t="s">
        <v>1227</v>
      </c>
      <c r="T133" s="21" t="str">
        <f t="shared" si="6"/>
        <v>map.put("8.91.21","Kontakte_8_FSS_45EG");</v>
      </c>
    </row>
    <row r="134" spans="1:20" s="20" customFormat="1" ht="15.75" customHeight="1" x14ac:dyDescent="0.25">
      <c r="A134" s="38" t="s">
        <v>471</v>
      </c>
      <c r="B134" s="38" t="s">
        <v>54</v>
      </c>
      <c r="C134" s="38">
        <v>0</v>
      </c>
      <c r="D134" s="38" t="s">
        <v>1260</v>
      </c>
      <c r="E134" s="38" t="s">
        <v>185</v>
      </c>
      <c r="F134" s="34" t="s">
        <v>185</v>
      </c>
      <c r="G134" s="20" t="s">
        <v>235</v>
      </c>
      <c r="H134" s="20" t="s">
        <v>466</v>
      </c>
      <c r="I134" s="20" t="s">
        <v>385</v>
      </c>
      <c r="J134" s="20" t="s">
        <v>135</v>
      </c>
      <c r="L134" s="21" t="str">
        <f t="shared" ref="L134:L197" si="7">LOWER(A134)</f>
        <v>8.91.22</v>
      </c>
      <c r="M134" s="21" t="str">
        <f>LOWER(A134&amp;Legende!$B$12&amp;B134&amp;Legende!$B$12&amp;C134&amp;Legende!$B$12&amp;G134&amp;Legende!$B$12&amp;H134&amp;Legende!$B$12&amp;I134&amp;Legende!$B$12&amp;Legende!$D$12&amp;Legende!$B$12&amp;D134&amp;Legende!$B$12&amp;Legende!$C$12)</f>
        <v>8.91.22;i;0;schalterkontakt;fssegf;80°eg;?;stellwerkobermattlangnau;#</v>
      </c>
      <c r="N134" s="21" t="str">
        <f t="shared" ref="N134:N197" si="8">"map.put("""&amp;L134&amp;""", """&amp;M134&amp;""");"</f>
        <v>map.put("8.91.22", "8.91.22;i;0;schalterkontakt;fssegf;80°eg;?;stellwerkobermattlangnau;#");</v>
      </c>
      <c r="Q134" s="58" t="e">
        <f>VLOOKUP(A134,'cabine_fabisch(rs232)'!$A$1:$G$27,3,FALSE)</f>
        <v>#N/A</v>
      </c>
      <c r="R134" s="58"/>
      <c r="S134" s="20" t="s">
        <v>1228</v>
      </c>
      <c r="T134" s="21" t="str">
        <f t="shared" si="6"/>
        <v>map.put("8.91.22","Kontakte_8_FSS_80EG");</v>
      </c>
    </row>
    <row r="135" spans="1:20" s="20" customFormat="1" ht="15.75" customHeight="1" x14ac:dyDescent="0.25">
      <c r="A135" s="38" t="s">
        <v>472</v>
      </c>
      <c r="B135" s="38" t="s">
        <v>54</v>
      </c>
      <c r="C135" s="38">
        <v>0</v>
      </c>
      <c r="D135" s="38" t="s">
        <v>1260</v>
      </c>
      <c r="E135" s="38" t="s">
        <v>186</v>
      </c>
      <c r="F135" s="34" t="s">
        <v>186</v>
      </c>
      <c r="G135" s="20" t="s">
        <v>235</v>
      </c>
      <c r="H135" s="20" t="s">
        <v>466</v>
      </c>
      <c r="I135" s="20" t="s">
        <v>386</v>
      </c>
      <c r="J135" s="20" t="s">
        <v>135</v>
      </c>
      <c r="L135" s="21" t="str">
        <f t="shared" si="7"/>
        <v>8.91.23</v>
      </c>
      <c r="M135" s="21" t="str">
        <f>LOWER(A135&amp;Legende!$B$12&amp;B135&amp;Legende!$B$12&amp;C135&amp;Legende!$B$12&amp;G135&amp;Legende!$B$12&amp;H135&amp;Legende!$B$12&amp;I135&amp;Legende!$B$12&amp;Legende!$D$12&amp;Legende!$B$12&amp;D135&amp;Legende!$B$12&amp;Legende!$C$12)</f>
        <v>8.91.23;i;0;schalterkontakt;fssegf;90°eg;?;stellwerkobermattlangnau;#</v>
      </c>
      <c r="N135" s="21" t="str">
        <f t="shared" si="8"/>
        <v>map.put("8.91.23", "8.91.23;i;0;schalterkontakt;fssegf;90°eg;?;stellwerkobermattlangnau;#");</v>
      </c>
      <c r="Q135" s="58" t="e">
        <f>VLOOKUP(A135,'cabine_fabisch(rs232)'!$A$1:$G$27,3,FALSE)</f>
        <v>#N/A</v>
      </c>
      <c r="R135" s="58"/>
      <c r="S135" s="20" t="s">
        <v>1229</v>
      </c>
      <c r="T135" s="21" t="str">
        <f t="shared" si="6"/>
        <v>map.put("8.91.23","Kontakte_8_FSS_90EG");</v>
      </c>
    </row>
    <row r="136" spans="1:20" s="20" customFormat="1" ht="15.75" customHeight="1" x14ac:dyDescent="0.25">
      <c r="A136" s="38" t="s">
        <v>624</v>
      </c>
      <c r="B136" s="38" t="s">
        <v>54</v>
      </c>
      <c r="C136" s="38">
        <f>VLOOKUP($A136,[1]Verdrahtungsliste!$A$16:$S$258,4,FALSE)</f>
        <v>1</v>
      </c>
      <c r="D136" s="38" t="str">
        <f>VLOOKUP($A136,[1]Verdrahtungsliste!$A$16:$M$258,2,FALSE)</f>
        <v>StellwerkObermattLangnau</v>
      </c>
      <c r="E136" s="38" t="str">
        <f>VLOOKUP($A136,[1]Verdrahtungsliste!$A$16:$M$258,3,FALSE)</f>
        <v>Isolierung egf belegt</v>
      </c>
      <c r="F136" s="34" t="s">
        <v>1299</v>
      </c>
      <c r="G136" s="20" t="s">
        <v>515</v>
      </c>
      <c r="H136" s="20" t="s">
        <v>434</v>
      </c>
      <c r="I136" s="20" t="s">
        <v>1301</v>
      </c>
      <c r="J136" s="20" t="s">
        <v>135</v>
      </c>
      <c r="L136" s="21" t="str">
        <f t="shared" si="7"/>
        <v>10.99.01</v>
      </c>
      <c r="M136" s="21" t="str">
        <f>LOWER(A136&amp;Legende!$B$12&amp;B136&amp;Legende!$B$12&amp;C136&amp;Legende!$B$12&amp;G136&amp;Legende!$B$12&amp;H136&amp;Legende!$B$12&amp;I136&amp;Legende!$B$12&amp;Legende!$D$12&amp;Legende!$B$12&amp;D136&amp;Legende!$B$12&amp;Legende!$C$12)</f>
        <v>10.99.01;i;1;kontakt;isolierung;belegt;?;stellwerkobermattlangnau;#</v>
      </c>
      <c r="N136" s="21" t="str">
        <f t="shared" si="8"/>
        <v>map.put("10.99.01", "10.99.01;i;1;kontakt;isolierung;belegt;?;stellwerkobermattlangnau;#");</v>
      </c>
      <c r="Q136" s="58" t="e">
        <f>VLOOKUP(A136,'cabine_fabisch(rs232)'!$A$1:$G$27,3,FALSE)</f>
        <v>#N/A</v>
      </c>
      <c r="R136" s="58"/>
      <c r="S136" s="108" t="s">
        <v>1198</v>
      </c>
      <c r="T136" s="21" t="str">
        <f t="shared" si="6"/>
        <v>map.put("10.99.01","Iso_egf_belegt");</v>
      </c>
    </row>
    <row r="137" spans="1:20" s="20" customFormat="1" ht="12.95" hidden="1" customHeight="1" x14ac:dyDescent="0.25">
      <c r="A137" s="38" t="s">
        <v>625</v>
      </c>
      <c r="B137" s="38" t="str">
        <f>VLOOKUP($A137,[1]Verdrahtungsliste!$A$16:$S$258,14,FALSE)</f>
        <v/>
      </c>
      <c r="C137" s="38">
        <f>VLOOKUP($A137,[1]Verdrahtungsliste!$A$16:$S$258,4,FALSE)</f>
        <v>1</v>
      </c>
      <c r="D137" s="38" t="str">
        <f>VLOOKUP($A137,[1]Verdrahtungsliste!$A$16:$M$258,2,FALSE)</f>
        <v>StellwerkObermattLangnau</v>
      </c>
      <c r="E137" s="38" t="str">
        <f>VLOOKUP($A137,[1]Verdrahtungsliste!$A$16:$M$258,3,FALSE)</f>
        <v>Isolierung egf direkt nach Isolierung 1 belegt</v>
      </c>
      <c r="F137" s="34"/>
      <c r="L137" s="21" t="str">
        <f t="shared" si="7"/>
        <v>10.99.02</v>
      </c>
      <c r="M137" s="21" t="str">
        <f>LOWER(A137&amp;Legende!$B$12&amp;B137&amp;Legende!$B$12&amp;C137&amp;Legende!$B$12&amp;G137&amp;Legende!$B$12&amp;H137&amp;Legende!$B$12&amp;I137&amp;Legende!$B$12&amp;Legende!$D$12&amp;Legende!$B$12&amp;D137&amp;Legende!$B$12&amp;Legende!$C$12)</f>
        <v>10.99.02;;1;;;;?;stellwerkobermattlangnau;#</v>
      </c>
      <c r="N137" s="21" t="str">
        <f t="shared" si="8"/>
        <v>map.put("10.99.02", "10.99.02;;1;;;;?;stellwerkobermattlangnau;#");</v>
      </c>
      <c r="Q137" s="58" t="e">
        <f>VLOOKUP(A137,'cabine_fabisch(rs232)'!$A$1:$G$27,3,FALSE)</f>
        <v>#N/A</v>
      </c>
      <c r="R137" s="58"/>
      <c r="T137" s="21" t="str">
        <f t="shared" si="6"/>
        <v>map.put("10.99.02","");</v>
      </c>
    </row>
    <row r="138" spans="1:20" s="20" customFormat="1" ht="15.75" customHeight="1" x14ac:dyDescent="0.25">
      <c r="A138" s="38" t="s">
        <v>626</v>
      </c>
      <c r="B138" s="38" t="s">
        <v>54</v>
      </c>
      <c r="C138" s="38">
        <f>VLOOKUP($A138,[1]Verdrahtungsliste!$A$16:$S$258,4,FALSE)</f>
        <v>1</v>
      </c>
      <c r="D138" s="38" t="str">
        <f>VLOOKUP($A138,[1]Verdrahtungsliste!$A$16:$M$258,2,FALSE)</f>
        <v>StellwerkObermattLangnau</v>
      </c>
      <c r="E138" s="38" t="str">
        <f>VLOOKUP($A138,[1]Verdrahtungsliste!$A$16:$M$258,3,FALSE)</f>
        <v>Isolierung 1 belegt</v>
      </c>
      <c r="F138" s="34" t="s">
        <v>1299</v>
      </c>
      <c r="G138" s="20" t="s">
        <v>515</v>
      </c>
      <c r="H138" s="20" t="s">
        <v>434</v>
      </c>
      <c r="I138" s="20" t="s">
        <v>1301</v>
      </c>
      <c r="J138" s="20" t="s">
        <v>135</v>
      </c>
      <c r="L138" s="21" t="str">
        <f t="shared" si="7"/>
        <v>10.99.03</v>
      </c>
      <c r="M138" s="21" t="str">
        <f>LOWER(A138&amp;Legende!$B$12&amp;B138&amp;Legende!$B$12&amp;C138&amp;Legende!$B$12&amp;G138&amp;Legende!$B$12&amp;H138&amp;Legende!$B$12&amp;I138&amp;Legende!$B$12&amp;Legende!$D$12&amp;Legende!$B$12&amp;D138&amp;Legende!$B$12&amp;Legende!$C$12)</f>
        <v>10.99.03;i;1;kontakt;isolierung;belegt;?;stellwerkobermattlangnau;#</v>
      </c>
      <c r="N138" s="21" t="str">
        <f t="shared" si="8"/>
        <v>map.put("10.99.03", "10.99.03;i;1;kontakt;isolierung;belegt;?;stellwerkobermattlangnau;#");</v>
      </c>
      <c r="Q138" s="58" t="e">
        <f>VLOOKUP(A138,'cabine_fabisch(rs232)'!$A$1:$G$27,3,FALSE)</f>
        <v>#N/A</v>
      </c>
      <c r="R138" s="58"/>
      <c r="S138" s="20" t="s">
        <v>1230</v>
      </c>
      <c r="T138" s="21" t="str">
        <f t="shared" si="6"/>
        <v>map.put("10.99.03","Iso_1_belegt");</v>
      </c>
    </row>
    <row r="139" spans="1:20" s="20" customFormat="1" ht="15.75" customHeight="1" x14ac:dyDescent="0.25">
      <c r="A139" s="38" t="s">
        <v>627</v>
      </c>
      <c r="B139" s="38" t="s">
        <v>54</v>
      </c>
      <c r="C139" s="38">
        <f>VLOOKUP($A139,[1]Verdrahtungsliste!$A$16:$S$258,4,FALSE)</f>
        <v>1</v>
      </c>
      <c r="D139" s="38" t="str">
        <f>VLOOKUP($A139,[1]Verdrahtungsliste!$A$16:$M$258,2,FALSE)</f>
        <v>StellwerkObermattLangnau</v>
      </c>
      <c r="E139" s="38" t="str">
        <f>VLOOKUP($A139,[1]Verdrahtungsliste!$A$16:$M$258,3,FALSE)</f>
        <v>Isolierung 1 belegt</v>
      </c>
      <c r="F139" s="34" t="s">
        <v>1299</v>
      </c>
      <c r="G139" s="20" t="s">
        <v>515</v>
      </c>
      <c r="H139" s="20" t="s">
        <v>434</v>
      </c>
      <c r="I139" s="20" t="s">
        <v>1301</v>
      </c>
      <c r="J139" s="20" t="s">
        <v>135</v>
      </c>
      <c r="L139" s="21" t="str">
        <f t="shared" si="7"/>
        <v>10.99.04</v>
      </c>
      <c r="M139" s="21" t="str">
        <f>LOWER(A139&amp;Legende!$B$12&amp;B139&amp;Legende!$B$12&amp;C139&amp;Legende!$B$12&amp;G139&amp;Legende!$B$12&amp;H139&amp;Legende!$B$12&amp;I139&amp;Legende!$B$12&amp;Legende!$D$12&amp;Legende!$B$12&amp;D139&amp;Legende!$B$12&amp;Legende!$C$12)</f>
        <v>10.99.04;i;1;kontakt;isolierung;belegt;?;stellwerkobermattlangnau;#</v>
      </c>
      <c r="N139" s="21" t="str">
        <f t="shared" si="8"/>
        <v>map.put("10.99.04", "10.99.04;i;1;kontakt;isolierung;belegt;?;stellwerkobermattlangnau;#");</v>
      </c>
      <c r="Q139" s="58" t="e">
        <f>VLOOKUP(A139,'cabine_fabisch(rs232)'!$A$1:$G$27,3,FALSE)</f>
        <v>#N/A</v>
      </c>
      <c r="R139" s="58"/>
      <c r="S139" s="108" t="s">
        <v>1230</v>
      </c>
      <c r="T139" s="21" t="str">
        <f t="shared" si="6"/>
        <v>map.put("10.99.04","Iso_1_belegt");</v>
      </c>
    </row>
    <row r="140" spans="1:20" s="20" customFormat="1" ht="15.75" hidden="1" customHeight="1" x14ac:dyDescent="0.25">
      <c r="A140" s="38" t="s">
        <v>628</v>
      </c>
      <c r="B140" s="38" t="str">
        <f>VLOOKUP($A140,[1]Verdrahtungsliste!$A$16:$S$258,14,FALSE)</f>
        <v/>
      </c>
      <c r="C140" s="38">
        <f>VLOOKUP($A140,[1]Verdrahtungsliste!$A$16:$S$258,4,FALSE)</f>
        <v>1</v>
      </c>
      <c r="D140" s="38" t="str">
        <f>VLOOKUP($A140,[1]Verdrahtungsliste!$A$16:$M$258,2,FALSE)</f>
        <v>StellwerkObermattLangnau</v>
      </c>
      <c r="E140" s="38" t="str">
        <f>VLOOKUP($A140,[1]Verdrahtungsliste!$A$16:$M$258,3,FALSE)</f>
        <v>Isolierung 1 direkt nach Isolierung ef belegt</v>
      </c>
      <c r="F140" s="34"/>
      <c r="L140" s="21" t="str">
        <f t="shared" si="7"/>
        <v>10.99.05</v>
      </c>
      <c r="M140" s="21" t="str">
        <f>LOWER(A140&amp;Legende!$B$12&amp;B140&amp;Legende!$B$12&amp;C140&amp;Legende!$B$12&amp;G140&amp;Legende!$B$12&amp;H140&amp;Legende!$B$12&amp;I140&amp;Legende!$B$12&amp;Legende!$D$12&amp;Legende!$B$12&amp;D140&amp;Legende!$B$12&amp;Legende!$C$12)</f>
        <v>10.99.05;;1;;;;?;stellwerkobermattlangnau;#</v>
      </c>
      <c r="N140" s="21" t="str">
        <f t="shared" si="8"/>
        <v>map.put("10.99.05", "10.99.05;;1;;;;?;stellwerkobermattlangnau;#");</v>
      </c>
      <c r="Q140" s="58" t="e">
        <f>VLOOKUP(A140,'cabine_fabisch(rs232)'!$A$1:$G$27,3,FALSE)</f>
        <v>#N/A</v>
      </c>
      <c r="R140" s="58"/>
      <c r="T140" s="21" t="str">
        <f t="shared" si="6"/>
        <v>map.put("10.99.05","");</v>
      </c>
    </row>
    <row r="141" spans="1:20" s="20" customFormat="1" ht="15.75" hidden="1" customHeight="1" x14ac:dyDescent="0.25">
      <c r="A141" s="38" t="s">
        <v>629</v>
      </c>
      <c r="B141" s="38" t="str">
        <f>VLOOKUP($A141,[1]Verdrahtungsliste!$A$16:$S$258,14,FALSE)</f>
        <v/>
      </c>
      <c r="C141" s="38">
        <f>VLOOKUP($A141,[1]Verdrahtungsliste!$A$16:$S$258,4,FALSE)</f>
        <v>1</v>
      </c>
      <c r="D141" s="38" t="str">
        <f>VLOOKUP($A141,[1]Verdrahtungsliste!$A$16:$M$258,2,FALSE)</f>
        <v>StellwerkObermattLangnau</v>
      </c>
      <c r="E141" s="38" t="str">
        <f>VLOOKUP($A141,[1]Verdrahtungsliste!$A$16:$M$258,3,FALSE)</f>
        <v>Isolierung 1 direkt nach Isolierung egf belegt</v>
      </c>
      <c r="F141" s="34"/>
      <c r="L141" s="21" t="str">
        <f t="shared" si="7"/>
        <v>10.99.06</v>
      </c>
      <c r="M141" s="21" t="str">
        <f>LOWER(A141&amp;Legende!$B$12&amp;B141&amp;Legende!$B$12&amp;C141&amp;Legende!$B$12&amp;G141&amp;Legende!$B$12&amp;H141&amp;Legende!$B$12&amp;I141&amp;Legende!$B$12&amp;Legende!$D$12&amp;Legende!$B$12&amp;D141&amp;Legende!$B$12&amp;Legende!$C$12)</f>
        <v>10.99.06;;1;;;;?;stellwerkobermattlangnau;#</v>
      </c>
      <c r="N141" s="21" t="str">
        <f t="shared" si="8"/>
        <v>map.put("10.99.06", "10.99.06;;1;;;;?;stellwerkobermattlangnau;#");</v>
      </c>
      <c r="Q141" s="58" t="e">
        <f>VLOOKUP(A141,'cabine_fabisch(rs232)'!$A$1:$G$27,3,FALSE)</f>
        <v>#N/A</v>
      </c>
      <c r="R141" s="58"/>
      <c r="T141" s="21" t="str">
        <f t="shared" si="6"/>
        <v>map.put("10.99.06","");</v>
      </c>
    </row>
    <row r="142" spans="1:20" s="20" customFormat="1" ht="15.75" customHeight="1" x14ac:dyDescent="0.25">
      <c r="A142" s="38" t="s">
        <v>630</v>
      </c>
      <c r="B142" s="38" t="s">
        <v>54</v>
      </c>
      <c r="C142" s="38">
        <f>VLOOKUP($A142,[1]Verdrahtungsliste!$A$16:$S$258,4,FALSE)</f>
        <v>1</v>
      </c>
      <c r="D142" s="38" t="str">
        <f>VLOOKUP($A142,[1]Verdrahtungsliste!$A$16:$M$258,2,FALSE)</f>
        <v>StellwerkObermattLangnau</v>
      </c>
      <c r="E142" s="38" t="str">
        <f>VLOOKUP($A142,[1]Verdrahtungsliste!$A$16:$M$258,3,FALSE)</f>
        <v>Isolierung ef belegt</v>
      </c>
      <c r="F142" s="34" t="s">
        <v>1299</v>
      </c>
      <c r="G142" s="20" t="s">
        <v>515</v>
      </c>
      <c r="H142" s="20" t="s">
        <v>434</v>
      </c>
      <c r="I142" s="20" t="s">
        <v>1301</v>
      </c>
      <c r="J142" s="20" t="s">
        <v>135</v>
      </c>
      <c r="L142" s="21" t="str">
        <f t="shared" si="7"/>
        <v>10.99.07</v>
      </c>
      <c r="M142" s="21" t="str">
        <f>LOWER(A142&amp;Legende!$B$12&amp;B142&amp;Legende!$B$12&amp;C142&amp;Legende!$B$12&amp;G142&amp;Legende!$B$12&amp;H142&amp;Legende!$B$12&amp;I142&amp;Legende!$B$12&amp;Legende!$D$12&amp;Legende!$B$12&amp;D142&amp;Legende!$B$12&amp;Legende!$C$12)</f>
        <v>10.99.07;i;1;kontakt;isolierung;belegt;?;stellwerkobermattlangnau;#</v>
      </c>
      <c r="N142" s="21" t="str">
        <f t="shared" si="8"/>
        <v>map.put("10.99.07", "10.99.07;i;1;kontakt;isolierung;belegt;?;stellwerkobermattlangnau;#");</v>
      </c>
      <c r="Q142" s="58" t="e">
        <f>VLOOKUP(A142,'cabine_fabisch(rs232)'!$A$1:$G$27,3,FALSE)</f>
        <v>#N/A</v>
      </c>
      <c r="R142" s="58"/>
      <c r="S142" s="108" t="s">
        <v>1200</v>
      </c>
      <c r="T142" s="21" t="str">
        <f t="shared" si="6"/>
        <v>map.put("10.99.07","Iso_ef_belegt");</v>
      </c>
    </row>
    <row r="143" spans="1:20" s="20" customFormat="1" ht="15.75" customHeight="1" x14ac:dyDescent="0.25">
      <c r="A143" s="38" t="s">
        <v>631</v>
      </c>
      <c r="B143" s="38" t="s">
        <v>54</v>
      </c>
      <c r="C143" s="38">
        <f>VLOOKUP($A143,[1]Verdrahtungsliste!$A$16:$S$258,4,FALSE)</f>
        <v>1</v>
      </c>
      <c r="D143" s="38" t="str">
        <f>VLOOKUP($A143,[1]Verdrahtungsliste!$A$16:$M$258,2,FALSE)</f>
        <v>StellwerkObermattLangnau</v>
      </c>
      <c r="E143" s="38" t="str">
        <f>VLOOKUP($A143,[1]Verdrahtungsliste!$A$16:$M$258,3,FALSE)</f>
        <v>Isolierung cd belegt</v>
      </c>
      <c r="F143" s="34" t="s">
        <v>1299</v>
      </c>
      <c r="G143" s="20" t="s">
        <v>515</v>
      </c>
      <c r="H143" s="20" t="s">
        <v>434</v>
      </c>
      <c r="I143" s="20" t="s">
        <v>1301</v>
      </c>
      <c r="J143" s="20" t="s">
        <v>135</v>
      </c>
      <c r="L143" s="21" t="str">
        <f t="shared" si="7"/>
        <v>10.99.08</v>
      </c>
      <c r="M143" s="21" t="str">
        <f>LOWER(A143&amp;Legende!$B$12&amp;B143&amp;Legende!$B$12&amp;C143&amp;Legende!$B$12&amp;G143&amp;Legende!$B$12&amp;H143&amp;Legende!$B$12&amp;I143&amp;Legende!$B$12&amp;Legende!$D$12&amp;Legende!$B$12&amp;D143&amp;Legende!$B$12&amp;Legende!$C$12)</f>
        <v>10.99.08;i;1;kontakt;isolierung;belegt;?;stellwerkobermattlangnau;#</v>
      </c>
      <c r="N143" s="21" t="str">
        <f t="shared" si="8"/>
        <v>map.put("10.99.08", "10.99.08;i;1;kontakt;isolierung;belegt;?;stellwerkobermattlangnau;#");</v>
      </c>
      <c r="Q143" s="58" t="e">
        <f>VLOOKUP(A143,'cabine_fabisch(rs232)'!$A$1:$G$27,3,FALSE)</f>
        <v>#N/A</v>
      </c>
      <c r="R143" s="58"/>
      <c r="S143" s="108" t="s">
        <v>1201</v>
      </c>
      <c r="T143" s="21" t="str">
        <f t="shared" si="6"/>
        <v>map.put("10.99.08","Iso_cd_belegt");</v>
      </c>
    </row>
    <row r="144" spans="1:20" s="20" customFormat="1" ht="15.75" customHeight="1" x14ac:dyDescent="0.25">
      <c r="A144" s="38" t="s">
        <v>632</v>
      </c>
      <c r="B144" s="38" t="s">
        <v>54</v>
      </c>
      <c r="C144" s="38">
        <f>VLOOKUP($A144,[1]Verdrahtungsliste!$A$16:$S$258,4,FALSE)</f>
        <v>1</v>
      </c>
      <c r="D144" s="38" t="str">
        <f>VLOOKUP($A144,[1]Verdrahtungsliste!$A$16:$M$258,2,FALSE)</f>
        <v>StellwerkObermattLangnau</v>
      </c>
      <c r="E144" s="38" t="str">
        <f>VLOOKUP($A144,[1]Verdrahtungsliste!$A$16:$M$258,3,FALSE)</f>
        <v xml:space="preserve">Freigabe Isolierung 1 </v>
      </c>
      <c r="F144" s="34" t="s">
        <v>1300</v>
      </c>
      <c r="G144" s="20" t="s">
        <v>515</v>
      </c>
      <c r="H144" s="20" t="s">
        <v>434</v>
      </c>
      <c r="I144" s="20" t="s">
        <v>1302</v>
      </c>
      <c r="J144" s="20" t="s">
        <v>135</v>
      </c>
      <c r="L144" s="21" t="str">
        <f t="shared" si="7"/>
        <v>10.99.09</v>
      </c>
      <c r="M144" s="21" t="str">
        <f>LOWER(A144&amp;Legende!$B$12&amp;B144&amp;Legende!$B$12&amp;C144&amp;Legende!$B$12&amp;G144&amp;Legende!$B$12&amp;H144&amp;Legende!$B$12&amp;I144&amp;Legende!$B$12&amp;Legende!$D$12&amp;Legende!$B$12&amp;D144&amp;Legende!$B$12&amp;Legende!$C$12)</f>
        <v>10.99.09;i;1;kontakt;isolierung;freigabe;?;stellwerkobermattlangnau;#</v>
      </c>
      <c r="N144" s="21" t="str">
        <f t="shared" si="8"/>
        <v>map.put("10.99.09", "10.99.09;i;1;kontakt;isolierung;freigabe;?;stellwerkobermattlangnau;#");</v>
      </c>
      <c r="Q144" s="58" t="e">
        <f>VLOOKUP(A144,'cabine_fabisch(rs232)'!$A$1:$G$27,3,FALSE)</f>
        <v>#N/A</v>
      </c>
      <c r="R144" s="58"/>
      <c r="S144" s="20" t="s">
        <v>1231</v>
      </c>
      <c r="T144" s="21" t="str">
        <f t="shared" si="6"/>
        <v>map.put("10.99.09","Iso_1_frei");</v>
      </c>
    </row>
    <row r="145" spans="1:20" s="20" customFormat="1" ht="15.75" customHeight="1" x14ac:dyDescent="0.25">
      <c r="A145" s="38" t="s">
        <v>633</v>
      </c>
      <c r="B145" s="38" t="s">
        <v>54</v>
      </c>
      <c r="C145" s="38">
        <f>VLOOKUP($A145,[1]Verdrahtungsliste!$A$16:$S$258,4,FALSE)</f>
        <v>1</v>
      </c>
      <c r="D145" s="38" t="str">
        <f>VLOOKUP($A145,[1]Verdrahtungsliste!$A$16:$M$258,2,FALSE)</f>
        <v>StellwerkObermattLangnau</v>
      </c>
      <c r="E145" s="38" t="str">
        <f>VLOOKUP($A145,[1]Verdrahtungsliste!$A$16:$M$258,3,FALSE)</f>
        <v>Freigabe Isolierung egf</v>
      </c>
      <c r="F145" s="34" t="s">
        <v>1300</v>
      </c>
      <c r="G145" s="20" t="s">
        <v>515</v>
      </c>
      <c r="H145" s="20" t="s">
        <v>434</v>
      </c>
      <c r="I145" s="20" t="s">
        <v>1302</v>
      </c>
      <c r="J145" s="20" t="s">
        <v>135</v>
      </c>
      <c r="L145" s="21" t="str">
        <f t="shared" si="7"/>
        <v>10.99.10</v>
      </c>
      <c r="M145" s="21" t="str">
        <f>LOWER(A145&amp;Legende!$B$12&amp;B145&amp;Legende!$B$12&amp;C145&amp;Legende!$B$12&amp;G145&amp;Legende!$B$12&amp;H145&amp;Legende!$B$12&amp;I145&amp;Legende!$B$12&amp;Legende!$D$12&amp;Legende!$B$12&amp;D145&amp;Legende!$B$12&amp;Legende!$C$12)</f>
        <v>10.99.10;i;1;kontakt;isolierung;freigabe;?;stellwerkobermattlangnau;#</v>
      </c>
      <c r="N145" s="21" t="str">
        <f t="shared" si="8"/>
        <v>map.put("10.99.10", "10.99.10;i;1;kontakt;isolierung;freigabe;?;stellwerkobermattlangnau;#");</v>
      </c>
      <c r="Q145" s="58" t="e">
        <f>VLOOKUP(A145,'cabine_fabisch(rs232)'!$A$1:$G$27,3,FALSE)</f>
        <v>#N/A</v>
      </c>
      <c r="R145" s="58"/>
      <c r="S145" s="20" t="s">
        <v>1232</v>
      </c>
      <c r="T145" s="21" t="str">
        <f t="shared" si="6"/>
        <v>map.put("10.99.10","Iso_egf_frei");</v>
      </c>
    </row>
    <row r="146" spans="1:20" s="20" customFormat="1" ht="15.75" customHeight="1" x14ac:dyDescent="0.25">
      <c r="A146" s="38" t="s">
        <v>634</v>
      </c>
      <c r="B146" s="38" t="s">
        <v>54</v>
      </c>
      <c r="C146" s="38">
        <f>VLOOKUP($A146,[1]Verdrahtungsliste!$A$16:$S$258,4,FALSE)</f>
        <v>1</v>
      </c>
      <c r="D146" s="38" t="str">
        <f>VLOOKUP($A146,[1]Verdrahtungsliste!$A$16:$M$258,2,FALSE)</f>
        <v>StellwerkObermattLangnau</v>
      </c>
      <c r="E146" s="38" t="str">
        <f>VLOOKUP($A146,[1]Verdrahtungsliste!$A$16:$M$258,3,FALSE)</f>
        <v>Freie Bahn verlangen von Langnau</v>
      </c>
      <c r="F146" s="44"/>
      <c r="G146" s="52"/>
      <c r="H146" s="52"/>
      <c r="I146" s="52"/>
      <c r="J146" s="52"/>
      <c r="L146" s="21" t="str">
        <f t="shared" si="7"/>
        <v>11.99.01</v>
      </c>
      <c r="M146" s="21" t="str">
        <f>LOWER(A146&amp;Legende!$B$12&amp;B146&amp;Legende!$B$12&amp;C146&amp;Legende!$B$12&amp;G146&amp;Legende!$B$12&amp;H146&amp;Legende!$B$12&amp;I146&amp;Legende!$B$12&amp;Legende!$D$12&amp;Legende!$B$12&amp;D146&amp;Legende!$B$12&amp;Legende!$C$12)</f>
        <v>11.99.01;i;1;;;;?;stellwerkobermattlangnau;#</v>
      </c>
      <c r="N146" s="21" t="str">
        <f t="shared" si="8"/>
        <v>map.put("11.99.01", "11.99.01;i;1;;;;?;stellwerkobermattlangnau;#");</v>
      </c>
      <c r="P146" s="92"/>
      <c r="Q146" s="102" t="e">
        <f>VLOOKUP(A146,'cabine_fabisch(rs232)'!$A$1:$G$27,3,FALSE)</f>
        <v>#N/A</v>
      </c>
      <c r="R146" s="102"/>
      <c r="S146" t="s">
        <v>1278</v>
      </c>
      <c r="T146" s="21" t="str">
        <f t="shared" ref="T146:T177" si="9">"map.put("""&amp;A146&amp;""","""&amp;S146&amp;""");"</f>
        <v>map.put("11.99.01","ext_Vb_FRA_vLN");</v>
      </c>
    </row>
    <row r="147" spans="1:20" s="20" customFormat="1" ht="15.75" hidden="1" customHeight="1" x14ac:dyDescent="0.25">
      <c r="A147" s="38" t="s">
        <v>635</v>
      </c>
      <c r="B147" s="38" t="str">
        <f>VLOOKUP($A147,[1]Verdrahtungsliste!$A$16:$S$258,14,FALSE)</f>
        <v/>
      </c>
      <c r="C147" s="38">
        <f>VLOOKUP($A147,[1]Verdrahtungsliste!$A$16:$S$258,4,FALSE)</f>
        <v>1</v>
      </c>
      <c r="D147" s="38" t="str">
        <f>VLOOKUP($A147,[1]Verdrahtungsliste!$A$16:$M$258,2,FALSE)</f>
        <v>StellwerkObermattLangnau</v>
      </c>
      <c r="E147" s="38" t="str">
        <f>VLOOKUP($A147,[1]Verdrahtungsliste!$A$16:$M$258,3,FALSE)</f>
        <v>Freie Bahn zustimmen nach Langnau</v>
      </c>
      <c r="F147" s="34"/>
      <c r="L147" s="21" t="str">
        <f t="shared" si="7"/>
        <v>11.99.02</v>
      </c>
      <c r="M147" s="21" t="str">
        <f>LOWER(A147&amp;Legende!$B$12&amp;B147&amp;Legende!$B$12&amp;C147&amp;Legende!$B$12&amp;G147&amp;Legende!$B$12&amp;H147&amp;Legende!$B$12&amp;I147&amp;Legende!$B$12&amp;Legende!$D$12&amp;Legende!$B$12&amp;D147&amp;Legende!$B$12&amp;Legende!$C$12)</f>
        <v>11.99.02;;1;;;;?;stellwerkobermattlangnau;#</v>
      </c>
      <c r="N147" s="21" t="str">
        <f t="shared" si="8"/>
        <v>map.put("11.99.02", "11.99.02;;1;;;;?;stellwerkobermattlangnau;#");</v>
      </c>
      <c r="Q147" s="58" t="e">
        <f>VLOOKUP(A147,'cabine_fabisch(rs232)'!$A$1:$G$27,3,FALSE)</f>
        <v>#N/A</v>
      </c>
      <c r="R147" s="58"/>
      <c r="T147" s="21" t="str">
        <f t="shared" si="9"/>
        <v>map.put("11.99.02","");</v>
      </c>
    </row>
    <row r="148" spans="1:20" s="20" customFormat="1" ht="15.75" customHeight="1" x14ac:dyDescent="0.25">
      <c r="A148" s="38" t="s">
        <v>636</v>
      </c>
      <c r="B148" s="38" t="s">
        <v>54</v>
      </c>
      <c r="C148" s="38">
        <f>VLOOKUP($A148,[1]Verdrahtungsliste!$A$16:$S$258,4,FALSE)</f>
        <v>1</v>
      </c>
      <c r="D148" s="38" t="str">
        <f>VLOOKUP($A148,[1]Verdrahtungsliste!$A$16:$M$258,2,FALSE)</f>
        <v>StellwerkObermattLangnau</v>
      </c>
      <c r="E148" s="38" t="str">
        <f>VLOOKUP($A148,[1]Verdrahtungsliste!$A$16:$M$258,3,FALSE)</f>
        <v>Freie Bahn festhalten von Langnau</v>
      </c>
      <c r="F148" s="44"/>
      <c r="G148" s="52"/>
      <c r="H148" s="52"/>
      <c r="I148" s="52"/>
      <c r="J148" s="52"/>
      <c r="L148" s="21" t="str">
        <f t="shared" si="7"/>
        <v>11.99.03</v>
      </c>
      <c r="M148" s="21" t="str">
        <f>LOWER(A148&amp;Legende!$B$12&amp;B148&amp;Legende!$B$12&amp;C148&amp;Legende!$B$12&amp;G148&amp;Legende!$B$12&amp;H148&amp;Legende!$B$12&amp;I148&amp;Legende!$B$12&amp;Legende!$D$12&amp;Legende!$B$12&amp;D148&amp;Legende!$B$12&amp;Legende!$C$12)</f>
        <v>11.99.03;i;1;;;;?;stellwerkobermattlangnau;#</v>
      </c>
      <c r="N148" s="21" t="str">
        <f t="shared" si="8"/>
        <v>map.put("11.99.03", "11.99.03;i;1;;;;?;stellwerkobermattlangnau;#");</v>
      </c>
      <c r="P148" s="92"/>
      <c r="Q148" s="102" t="e">
        <f>VLOOKUP(A148,'cabine_fabisch(rs232)'!$A$1:$G$27,3,FALSE)</f>
        <v>#N/A</v>
      </c>
      <c r="R148" s="102"/>
      <c r="S148" t="s">
        <v>1279</v>
      </c>
      <c r="T148" s="21" t="str">
        <f t="shared" si="9"/>
        <v>map.put("11.99.03","ext_Vb_FBF_vLN");</v>
      </c>
    </row>
    <row r="149" spans="1:20" s="20" customFormat="1" ht="15.75" customHeight="1" x14ac:dyDescent="0.25">
      <c r="A149" s="38" t="s">
        <v>637</v>
      </c>
      <c r="B149" s="38" t="s">
        <v>54</v>
      </c>
      <c r="C149" s="38">
        <f>VLOOKUP($A149,[1]Verdrahtungsliste!$A$16:$S$258,4,FALSE)</f>
        <v>1</v>
      </c>
      <c r="D149" s="38" t="str">
        <f>VLOOKUP($A149,[1]Verdrahtungsliste!$A$16:$M$258,2,FALSE)</f>
        <v>StellwerkObermattLangnau</v>
      </c>
      <c r="E149" s="38" t="str">
        <f>VLOOKUP($A149,[1]Verdrahtungsliste!$A$16:$M$258,3,FALSE)</f>
        <v>Rückmelden von Langnau</v>
      </c>
      <c r="F149" s="44"/>
      <c r="G149" s="52"/>
      <c r="H149" s="52"/>
      <c r="I149" s="52"/>
      <c r="J149" s="52"/>
      <c r="L149" s="21" t="str">
        <f t="shared" si="7"/>
        <v>11.99.04</v>
      </c>
      <c r="M149" s="21" t="str">
        <f>LOWER(A149&amp;Legende!$B$12&amp;B149&amp;Legende!$B$12&amp;C149&amp;Legende!$B$12&amp;G149&amp;Legende!$B$12&amp;H149&amp;Legende!$B$12&amp;I149&amp;Legende!$B$12&amp;Legende!$D$12&amp;Legende!$B$12&amp;D149&amp;Legende!$B$12&amp;Legende!$C$12)</f>
        <v>11.99.04;i;1;;;;?;stellwerkobermattlangnau;#</v>
      </c>
      <c r="N149" s="21" t="str">
        <f t="shared" si="8"/>
        <v>map.put("11.99.04", "11.99.04;i;1;;;;?;stellwerkobermattlangnau;#");</v>
      </c>
      <c r="Q149" s="58" t="e">
        <f>VLOOKUP(A149,'cabine_fabisch(rs232)'!$A$1:$G$27,3,FALSE)</f>
        <v>#N/A</v>
      </c>
      <c r="R149" s="58"/>
      <c r="S149" s="20" t="s">
        <v>1233</v>
      </c>
      <c r="T149" s="21" t="str">
        <f t="shared" si="9"/>
        <v>map.put("11.99.04","ILTIS_RM_LN_OM");</v>
      </c>
    </row>
    <row r="150" spans="1:20" s="20" customFormat="1" ht="15.75" customHeight="1" x14ac:dyDescent="0.25">
      <c r="A150" s="38" t="s">
        <v>638</v>
      </c>
      <c r="B150" s="38" t="s">
        <v>54</v>
      </c>
      <c r="C150" s="38">
        <f>VLOOKUP($A150,[1]Verdrahtungsliste!$A$16:$S$258,4,FALSE)</f>
        <v>1</v>
      </c>
      <c r="D150" s="38" t="str">
        <f>VLOOKUP($A150,[1]Verdrahtungsliste!$A$16:$M$258,2,FALSE)</f>
        <v>StellwerkObermattLangnau</v>
      </c>
      <c r="E150" s="38" t="str">
        <f>VLOOKUP($A150,[1]Verdrahtungsliste!$A$16:$M$258,3,FALSE)</f>
        <v>Freie Bahn verlangen von Zollbrück</v>
      </c>
      <c r="F150" s="44"/>
      <c r="G150" s="52"/>
      <c r="H150" s="52"/>
      <c r="I150" s="52"/>
      <c r="J150" s="52"/>
      <c r="L150" s="21" t="str">
        <f t="shared" si="7"/>
        <v>11.99.05</v>
      </c>
      <c r="M150" s="21" t="str">
        <f>LOWER(A150&amp;Legende!$B$12&amp;B150&amp;Legende!$B$12&amp;C150&amp;Legende!$B$12&amp;G150&amp;Legende!$B$12&amp;H150&amp;Legende!$B$12&amp;I150&amp;Legende!$B$12&amp;Legende!$D$12&amp;Legende!$B$12&amp;D150&amp;Legende!$B$12&amp;Legende!$C$12)</f>
        <v>11.99.05;i;1;;;;?;stellwerkobermattlangnau;#</v>
      </c>
      <c r="N150" s="21" t="str">
        <f t="shared" si="8"/>
        <v>map.put("11.99.05", "11.99.05;i;1;;;;?;stellwerkobermattlangnau;#");</v>
      </c>
      <c r="P150" s="92"/>
      <c r="Q150" s="102" t="e">
        <f>VLOOKUP(A150,'cabine_fabisch(rs232)'!$A$1:$G$27,3,FALSE)</f>
        <v>#N/A</v>
      </c>
      <c r="R150" s="102"/>
      <c r="S150" t="s">
        <v>1280</v>
      </c>
      <c r="T150" s="21" t="str">
        <f t="shared" si="9"/>
        <v>map.put("11.99.05","ext_Vb_FBA_vZB");</v>
      </c>
    </row>
    <row r="151" spans="1:20" s="20" customFormat="1" ht="15.75" hidden="1" customHeight="1" x14ac:dyDescent="0.25">
      <c r="A151" s="38" t="s">
        <v>639</v>
      </c>
      <c r="B151" s="38" t="str">
        <f>VLOOKUP($A151,[1]Verdrahtungsliste!$A$16:$S$258,14,FALSE)</f>
        <v/>
      </c>
      <c r="C151" s="38">
        <f>VLOOKUP($A151,[1]Verdrahtungsliste!$A$16:$S$258,4,FALSE)</f>
        <v>1</v>
      </c>
      <c r="D151" s="38" t="str">
        <f>VLOOKUP($A151,[1]Verdrahtungsliste!$A$16:$M$258,2,FALSE)</f>
        <v>StellwerkObermattLangnau</v>
      </c>
      <c r="E151" s="38" t="str">
        <f>VLOOKUP($A151,[1]Verdrahtungsliste!$A$16:$M$258,3,FALSE)</f>
        <v>Freie Bahn zustimmen nach Zollbrück</v>
      </c>
      <c r="F151" s="34"/>
      <c r="L151" s="21" t="str">
        <f t="shared" si="7"/>
        <v>11.99.06</v>
      </c>
      <c r="M151" s="21" t="str">
        <f>LOWER(A151&amp;Legende!$B$12&amp;B151&amp;Legende!$B$12&amp;C151&amp;Legende!$B$12&amp;G151&amp;Legende!$B$12&amp;H151&amp;Legende!$B$12&amp;I151&amp;Legende!$B$12&amp;Legende!$D$12&amp;Legende!$B$12&amp;D151&amp;Legende!$B$12&amp;Legende!$C$12)</f>
        <v>11.99.06;;1;;;;?;stellwerkobermattlangnau;#</v>
      </c>
      <c r="N151" s="21" t="str">
        <f t="shared" si="8"/>
        <v>map.put("11.99.06", "11.99.06;;1;;;;?;stellwerkobermattlangnau;#");</v>
      </c>
      <c r="Q151" s="58" t="e">
        <f>VLOOKUP(A151,'cabine_fabisch(rs232)'!$A$1:$G$27,3,FALSE)</f>
        <v>#N/A</v>
      </c>
      <c r="R151" s="58"/>
      <c r="T151" s="21" t="str">
        <f t="shared" si="9"/>
        <v>map.put("11.99.06","");</v>
      </c>
    </row>
    <row r="152" spans="1:20" s="20" customFormat="1" ht="15.75" customHeight="1" x14ac:dyDescent="0.25">
      <c r="A152" s="38" t="s">
        <v>640</v>
      </c>
      <c r="B152" s="38" t="s">
        <v>54</v>
      </c>
      <c r="C152" s="38">
        <f>VLOOKUP($A152,[1]Verdrahtungsliste!$A$16:$S$258,4,FALSE)</f>
        <v>1</v>
      </c>
      <c r="D152" s="38" t="str">
        <f>VLOOKUP($A152,[1]Verdrahtungsliste!$A$16:$M$258,2,FALSE)</f>
        <v>StellwerkObermattLangnau</v>
      </c>
      <c r="E152" s="38" t="str">
        <f>VLOOKUP($A152,[1]Verdrahtungsliste!$A$16:$M$258,3,FALSE)</f>
        <v>Freie Bahn festhalten von Zollbrück</v>
      </c>
      <c r="F152" s="44"/>
      <c r="G152" s="52"/>
      <c r="H152" s="52"/>
      <c r="I152" s="52"/>
      <c r="J152" s="52"/>
      <c r="L152" s="21" t="str">
        <f t="shared" si="7"/>
        <v>11.99.07</v>
      </c>
      <c r="M152" s="21" t="str">
        <f>LOWER(A152&amp;Legende!$B$12&amp;B152&amp;Legende!$B$12&amp;C152&amp;Legende!$B$12&amp;G152&amp;Legende!$B$12&amp;H152&amp;Legende!$B$12&amp;I152&amp;Legende!$B$12&amp;Legende!$D$12&amp;Legende!$B$12&amp;D152&amp;Legende!$B$12&amp;Legende!$C$12)</f>
        <v>11.99.07;i;1;;;;?;stellwerkobermattlangnau;#</v>
      </c>
      <c r="N152" s="21" t="str">
        <f t="shared" si="8"/>
        <v>map.put("11.99.07", "11.99.07;i;1;;;;?;stellwerkobermattlangnau;#");</v>
      </c>
      <c r="Q152" s="58" t="e">
        <f>VLOOKUP(A152,'cabine_fabisch(rs232)'!$A$1:$G$27,3,FALSE)</f>
        <v>#N/A</v>
      </c>
      <c r="R152" s="58"/>
      <c r="S152" s="20" t="s">
        <v>1234</v>
      </c>
      <c r="T152" s="21" t="str">
        <f t="shared" si="9"/>
        <v>map.put("11.99.07","ILTIS_festgehalten_vZB");</v>
      </c>
    </row>
    <row r="153" spans="1:20" s="20" customFormat="1" ht="15.75" customHeight="1" x14ac:dyDescent="0.25">
      <c r="A153" s="38" t="s">
        <v>641</v>
      </c>
      <c r="B153" s="38" t="s">
        <v>54</v>
      </c>
      <c r="C153" s="38">
        <f>VLOOKUP($A153,[1]Verdrahtungsliste!$A$16:$S$258,4,FALSE)</f>
        <v>1</v>
      </c>
      <c r="D153" s="38" t="str">
        <f>VLOOKUP($A153,[1]Verdrahtungsliste!$A$16:$M$258,2,FALSE)</f>
        <v>StellwerkObermattLangnau</v>
      </c>
      <c r="E153" s="38" t="str">
        <f>VLOOKUP($A153,[1]Verdrahtungsliste!$A$16:$M$258,3,FALSE)</f>
        <v>Rückmelden von Zollbrück</v>
      </c>
      <c r="F153" s="44"/>
      <c r="G153" s="52"/>
      <c r="H153" s="52"/>
      <c r="I153" s="52"/>
      <c r="J153" s="52"/>
      <c r="L153" s="21" t="str">
        <f t="shared" si="7"/>
        <v>11.99.08</v>
      </c>
      <c r="M153" s="21" t="str">
        <f>LOWER(A153&amp;Legende!$B$12&amp;B153&amp;Legende!$B$12&amp;C153&amp;Legende!$B$12&amp;G153&amp;Legende!$B$12&amp;H153&amp;Legende!$B$12&amp;I153&amp;Legende!$B$12&amp;Legende!$D$12&amp;Legende!$B$12&amp;D153&amp;Legende!$B$12&amp;Legende!$C$12)</f>
        <v>11.99.08;i;1;;;;?;stellwerkobermattlangnau;#</v>
      </c>
      <c r="N153" s="21" t="str">
        <f t="shared" si="8"/>
        <v>map.put("11.99.08", "11.99.08;i;1;;;;?;stellwerkobermattlangnau;#");</v>
      </c>
      <c r="Q153" s="58" t="e">
        <f>VLOOKUP(A153,'cabine_fabisch(rs232)'!$A$1:$G$27,3,FALSE)</f>
        <v>#N/A</v>
      </c>
      <c r="R153" s="58"/>
      <c r="S153" s="20" t="s">
        <v>1235</v>
      </c>
      <c r="T153" s="21" t="str">
        <f t="shared" si="9"/>
        <v>map.put("11.99.08","ILTIS_RM_ZB_OM");</v>
      </c>
    </row>
    <row r="154" spans="1:20" s="20" customFormat="1" ht="15.75" hidden="1" customHeight="1" x14ac:dyDescent="0.25">
      <c r="A154" s="38" t="s">
        <v>642</v>
      </c>
      <c r="B154" s="38" t="str">
        <f>VLOOKUP($A154,[1]Verdrahtungsliste!$A$16:$S$258,14,FALSE)</f>
        <v/>
      </c>
      <c r="C154" s="38">
        <f>VLOOKUP($A154,[1]Verdrahtungsliste!$A$16:$S$258,4,FALSE)</f>
        <v>1</v>
      </c>
      <c r="D154" s="38" t="str">
        <f>VLOOKUP($A154,[1]Verdrahtungsliste!$A$16:$M$258,2,FALSE)</f>
        <v>StellwerkObermattLangnau</v>
      </c>
      <c r="E154" s="38" t="str">
        <f>VLOOKUP($A154,[1]Verdrahtungsliste!$A$16:$M$258,3,FALSE)</f>
        <v>Anfordern von Emmenmatt</v>
      </c>
      <c r="F154" s="34"/>
      <c r="L154" s="21" t="str">
        <f t="shared" si="7"/>
        <v>9.99.13</v>
      </c>
      <c r="M154" s="21" t="str">
        <f>LOWER(A154&amp;Legende!$B$12&amp;B154&amp;Legende!$B$12&amp;C154&amp;Legende!$B$12&amp;G154&amp;Legende!$B$12&amp;H154&amp;Legende!$B$12&amp;I154&amp;Legende!$B$12&amp;Legende!$D$12&amp;Legende!$B$12&amp;D154&amp;Legende!$B$12&amp;Legende!$C$12)</f>
        <v>9.99.13;;1;;;;?;stellwerkobermattlangnau;#</v>
      </c>
      <c r="N154" s="21" t="str">
        <f t="shared" si="8"/>
        <v>map.put("9.99.13", "9.99.13;;1;;;;?;stellwerkobermattlangnau;#");</v>
      </c>
      <c r="Q154" s="58" t="e">
        <f>VLOOKUP(A154,'cabine_fabisch(rs232)'!$A$1:$G$27,3,FALSE)</f>
        <v>#N/A</v>
      </c>
      <c r="R154" s="58"/>
      <c r="T154" s="21" t="str">
        <f t="shared" si="9"/>
        <v>map.put("9.99.13","");</v>
      </c>
    </row>
    <row r="155" spans="1:20" s="20" customFormat="1" ht="15.75" hidden="1" customHeight="1" x14ac:dyDescent="0.25">
      <c r="A155" s="38" t="s">
        <v>643</v>
      </c>
      <c r="B155" s="38" t="str">
        <f>VLOOKUP($A155,[1]Verdrahtungsliste!$A$16:$S$258,14,FALSE)</f>
        <v/>
      </c>
      <c r="C155" s="38">
        <f>VLOOKUP($A155,[1]Verdrahtungsliste!$A$16:$S$258,4,FALSE)</f>
        <v>1</v>
      </c>
      <c r="D155" s="38" t="str">
        <f>VLOOKUP($A155,[1]Verdrahtungsliste!$A$16:$M$258,2,FALSE)</f>
        <v>StellwerkObermattLangnau</v>
      </c>
      <c r="E155" s="38" t="str">
        <f>VLOOKUP($A155,[1]Verdrahtungsliste!$A$16:$M$258,3,FALSE)</f>
        <v>Ausfahrt von Emmenmatt</v>
      </c>
      <c r="F155" s="34"/>
      <c r="L155" s="21" t="str">
        <f t="shared" si="7"/>
        <v>9.99.14</v>
      </c>
      <c r="M155" s="21" t="str">
        <f>LOWER(A155&amp;Legende!$B$12&amp;B155&amp;Legende!$B$12&amp;C155&amp;Legende!$B$12&amp;G155&amp;Legende!$B$12&amp;H155&amp;Legende!$B$12&amp;I155&amp;Legende!$B$12&amp;Legende!$D$12&amp;Legende!$B$12&amp;D155&amp;Legende!$B$12&amp;Legende!$C$12)</f>
        <v>9.99.14;;1;;;;?;stellwerkobermattlangnau;#</v>
      </c>
      <c r="N155" s="21" t="str">
        <f t="shared" si="8"/>
        <v>map.put("9.99.14", "9.99.14;;1;;;;?;stellwerkobermattlangnau;#");</v>
      </c>
      <c r="Q155" s="58" t="e">
        <f>VLOOKUP(A155,'cabine_fabisch(rs232)'!$A$1:$G$27,3,FALSE)</f>
        <v>#N/A</v>
      </c>
      <c r="R155" s="58"/>
      <c r="T155" s="21" t="str">
        <f t="shared" si="9"/>
        <v>map.put("9.99.14","");</v>
      </c>
    </row>
    <row r="156" spans="1:20" s="20" customFormat="1" ht="15.75" hidden="1" customHeight="1" x14ac:dyDescent="0.25">
      <c r="A156" s="38" t="s">
        <v>644</v>
      </c>
      <c r="B156" s="38" t="str">
        <f>VLOOKUP($A156,[1]Verdrahtungsliste!$A$16:$S$258,14,FALSE)</f>
        <v/>
      </c>
      <c r="C156" s="38">
        <f>VLOOKUP($A156,[1]Verdrahtungsliste!$A$16:$S$258,4,FALSE)</f>
        <v>1</v>
      </c>
      <c r="D156" s="38" t="str">
        <f>VLOOKUP($A156,[1]Verdrahtungsliste!$A$16:$M$258,2,FALSE)</f>
        <v>StellwerkObermattLangnau</v>
      </c>
      <c r="E156" s="38" t="str">
        <f>VLOOKUP($A156,[1]Verdrahtungsliste!$A$16:$M$258,3,FALSE)</f>
        <v>Zug eingefahren im Emmenmatt</v>
      </c>
      <c r="F156" s="34"/>
      <c r="L156" s="21" t="str">
        <f t="shared" si="7"/>
        <v>9.99.15</v>
      </c>
      <c r="M156" s="21" t="str">
        <f>LOWER(A156&amp;Legende!$B$12&amp;B156&amp;Legende!$B$12&amp;C156&amp;Legende!$B$12&amp;G156&amp;Legende!$B$12&amp;H156&amp;Legende!$B$12&amp;I156&amp;Legende!$B$12&amp;Legende!$D$12&amp;Legende!$B$12&amp;D156&amp;Legende!$B$12&amp;Legende!$C$12)</f>
        <v>9.99.15;;1;;;;?;stellwerkobermattlangnau;#</v>
      </c>
      <c r="N156" s="21" t="str">
        <f t="shared" si="8"/>
        <v>map.put("9.99.15", "9.99.15;;1;;;;?;stellwerkobermattlangnau;#");</v>
      </c>
      <c r="Q156" s="58" t="e">
        <f>VLOOKUP(A156,'cabine_fabisch(rs232)'!$A$1:$G$27,3,FALSE)</f>
        <v>#N/A</v>
      </c>
      <c r="R156" s="58"/>
      <c r="T156" s="21" t="str">
        <f t="shared" si="9"/>
        <v>map.put("9.99.15","");</v>
      </c>
    </row>
    <row r="157" spans="1:20" s="20" customFormat="1" ht="15.75" customHeight="1" x14ac:dyDescent="0.25">
      <c r="A157" s="38" t="s">
        <v>645</v>
      </c>
      <c r="B157" s="38" t="s">
        <v>54</v>
      </c>
      <c r="C157" s="38">
        <f>VLOOKUP($A157,[1]Verdrahtungsliste!$A$16:$S$258,4,FALSE)</f>
        <v>1</v>
      </c>
      <c r="D157" s="38" t="str">
        <f>VLOOKUP($A157,[1]Verdrahtungsliste!$A$16:$M$258,2,FALSE)</f>
        <v>StellwerkObermattLangnau</v>
      </c>
      <c r="E157" s="38" t="str">
        <f>VLOOKUP($A157,[1]Verdrahtungsliste!$A$16:$M$258,3,FALSE)</f>
        <v>Vorblocken von Langnau</v>
      </c>
      <c r="F157" s="44"/>
      <c r="G157" s="52"/>
      <c r="H157" s="52"/>
      <c r="I157" s="52"/>
      <c r="J157" s="52"/>
      <c r="L157" s="21" t="str">
        <f t="shared" si="7"/>
        <v>11.99.09</v>
      </c>
      <c r="M157" s="21" t="str">
        <f>LOWER(A157&amp;Legende!$B$12&amp;B157&amp;Legende!$B$12&amp;C157&amp;Legende!$B$12&amp;G157&amp;Legende!$B$12&amp;H157&amp;Legende!$B$12&amp;I157&amp;Legende!$B$12&amp;Legende!$D$12&amp;Legende!$B$12&amp;D157&amp;Legende!$B$12&amp;Legende!$C$12)</f>
        <v>11.99.09;i;1;;;;?;stellwerkobermattlangnau;#</v>
      </c>
      <c r="N157" s="21" t="str">
        <f t="shared" si="8"/>
        <v>map.put("11.99.09", "11.99.09;i;1;;;;?;stellwerkobermattlangnau;#");</v>
      </c>
      <c r="Q157" s="58" t="e">
        <f>VLOOKUP(A157,'cabine_fabisch(rs232)'!$A$1:$G$27,3,FALSE)</f>
        <v>#N/A</v>
      </c>
      <c r="R157" s="58"/>
      <c r="S157" s="20" t="s">
        <v>1236</v>
      </c>
      <c r="T157" s="21" t="str">
        <f t="shared" si="9"/>
        <v>map.put("11.99.09","BL_OM_LN_vorgebl_v");</v>
      </c>
    </row>
    <row r="158" spans="1:20" s="20" customFormat="1" ht="15.75" customHeight="1" x14ac:dyDescent="0.25">
      <c r="A158" s="38" t="s">
        <v>646</v>
      </c>
      <c r="B158" s="38" t="s">
        <v>54</v>
      </c>
      <c r="C158" s="38">
        <f>VLOOKUP($A158,[1]Verdrahtungsliste!$A$16:$S$258,4,FALSE)</f>
        <v>1</v>
      </c>
      <c r="D158" s="38" t="str">
        <f>VLOOKUP($A158,[1]Verdrahtungsliste!$A$16:$M$258,2,FALSE)</f>
        <v>StellwerkObermattLangnau</v>
      </c>
      <c r="E158" s="38" t="str">
        <f>VLOOKUP($A158,[1]Verdrahtungsliste!$A$16:$M$258,3,FALSE)</f>
        <v>Vorblocken von Zollbrück</v>
      </c>
      <c r="F158" s="44"/>
      <c r="G158" s="52"/>
      <c r="H158" s="52"/>
      <c r="I158" s="52"/>
      <c r="J158" s="52"/>
      <c r="L158" s="21" t="str">
        <f t="shared" si="7"/>
        <v>11.99.10</v>
      </c>
      <c r="M158" s="21" t="str">
        <f>LOWER(A158&amp;Legende!$B$12&amp;B158&amp;Legende!$B$12&amp;C158&amp;Legende!$B$12&amp;G158&amp;Legende!$B$12&amp;H158&amp;Legende!$B$12&amp;I158&amp;Legende!$B$12&amp;Legende!$D$12&amp;Legende!$B$12&amp;D158&amp;Legende!$B$12&amp;Legende!$C$12)</f>
        <v>11.99.10;i;1;;;;?;stellwerkobermattlangnau;#</v>
      </c>
      <c r="N158" s="21" t="str">
        <f t="shared" si="8"/>
        <v>map.put("11.99.10", "11.99.10;i;1;;;;?;stellwerkobermattlangnau;#");</v>
      </c>
      <c r="Q158" s="58" t="e">
        <f>VLOOKUP(A158,'cabine_fabisch(rs232)'!$A$1:$G$27,3,FALSE)</f>
        <v>#N/A</v>
      </c>
      <c r="R158" s="58"/>
      <c r="S158" s="20" t="s">
        <v>1237</v>
      </c>
      <c r="T158" s="21" t="str">
        <f t="shared" si="9"/>
        <v>map.put("11.99.10","BL_ZB_OM_vorgebl_v");</v>
      </c>
    </row>
    <row r="159" spans="1:20" s="20" customFormat="1" ht="15.75" customHeight="1" x14ac:dyDescent="0.25">
      <c r="A159" s="38" t="s">
        <v>647</v>
      </c>
      <c r="B159" s="44" t="s">
        <v>54</v>
      </c>
      <c r="C159" s="38">
        <f>VLOOKUP($A159,[1]Verdrahtungsliste!$A$16:$S$258,4,FALSE)</f>
        <v>1</v>
      </c>
      <c r="D159" s="38" t="str">
        <f>VLOOKUP($A159,[1]Verdrahtungsliste!$A$16:$M$258,2,FALSE)</f>
        <v>StellwerkObermattLangnau</v>
      </c>
      <c r="E159" s="38" t="str">
        <f>VLOOKUP($A159,[1]Verdrahtungsliste!$A$16:$M$258,3,FALSE)</f>
        <v>Abläuten von Emmenmatt (Zug abgefahren)</v>
      </c>
      <c r="F159" s="44"/>
      <c r="G159" s="52"/>
      <c r="H159" s="52"/>
      <c r="I159" s="52"/>
      <c r="J159" s="52"/>
      <c r="L159" s="21" t="str">
        <f t="shared" si="7"/>
        <v>9.99.01</v>
      </c>
      <c r="M159" s="21" t="str">
        <f>LOWER(A159&amp;Legende!$B$12&amp;B159&amp;Legende!$B$12&amp;C159&amp;Legende!$B$12&amp;G159&amp;Legende!$B$12&amp;H159&amp;Legende!$B$12&amp;I159&amp;Legende!$B$12&amp;Legende!$D$12&amp;Legende!$B$12&amp;D159&amp;Legende!$B$12&amp;Legende!$C$12)</f>
        <v>9.99.01;i;1;;;;?;stellwerkobermattlangnau;#</v>
      </c>
      <c r="N159" s="21" t="str">
        <f t="shared" si="8"/>
        <v>map.put("9.99.01", "9.99.01;i;1;;;;?;stellwerkobermattlangnau;#");</v>
      </c>
      <c r="Q159" s="58" t="e">
        <f>VLOOKUP(A159,'cabine_fabisch(rs232)'!$A$1:$G$27,3,FALSE)</f>
        <v>#N/A</v>
      </c>
      <c r="R159" s="58"/>
      <c r="S159" s="20" t="s">
        <v>1238</v>
      </c>
      <c r="T159" s="21" t="str">
        <f t="shared" si="9"/>
        <v>map.put("9.99.01","ext_Vb_abl_vEMM");</v>
      </c>
    </row>
    <row r="160" spans="1:20" s="20" customFormat="1" ht="15.75" customHeight="1" x14ac:dyDescent="0.25">
      <c r="A160" s="38" t="s">
        <v>648</v>
      </c>
      <c r="B160" s="44" t="s">
        <v>54</v>
      </c>
      <c r="C160" s="38">
        <f>VLOOKUP($A160,[1]Verdrahtungsliste!$A$16:$S$258,4,FALSE)</f>
        <v>1</v>
      </c>
      <c r="D160" s="38" t="str">
        <f>VLOOKUP($A160,[1]Verdrahtungsliste!$A$16:$M$258,2,FALSE)</f>
        <v>StellwerkObermattLangnau</v>
      </c>
      <c r="E160" s="38" t="str">
        <f>VLOOKUP($A160,[1]Verdrahtungsliste!$A$16:$M$258,3,FALSE)</f>
        <v>Abläuten von Langnau (Zug abgefahren)</v>
      </c>
      <c r="F160" s="44"/>
      <c r="G160" s="52"/>
      <c r="H160" s="52"/>
      <c r="I160" s="52"/>
      <c r="J160" s="52"/>
      <c r="L160" s="21" t="str">
        <f t="shared" si="7"/>
        <v>9.99.02</v>
      </c>
      <c r="M160" s="21" t="str">
        <f>LOWER(A160&amp;Legende!$B$12&amp;B160&amp;Legende!$B$12&amp;C160&amp;Legende!$B$12&amp;G160&amp;Legende!$B$12&amp;H160&amp;Legende!$B$12&amp;I160&amp;Legende!$B$12&amp;Legende!$D$12&amp;Legende!$B$12&amp;D160&amp;Legende!$B$12&amp;Legende!$C$12)</f>
        <v>9.99.02;i;1;;;;?;stellwerkobermattlangnau;#</v>
      </c>
      <c r="N160" s="21" t="str">
        <f t="shared" si="8"/>
        <v>map.put("9.99.02", "9.99.02;i;1;;;;?;stellwerkobermattlangnau;#");</v>
      </c>
      <c r="Q160" s="58" t="e">
        <f>VLOOKUP(A160,'cabine_fabisch(rs232)'!$A$1:$G$27,3,FALSE)</f>
        <v>#N/A</v>
      </c>
      <c r="R160" s="58"/>
      <c r="S160" s="20" t="s">
        <v>1239</v>
      </c>
      <c r="T160" s="21" t="str">
        <f t="shared" si="9"/>
        <v>map.put("9.99.02","ext_Vb_abl_vLN");</v>
      </c>
    </row>
    <row r="161" spans="1:20" s="20" customFormat="1" ht="15.75" customHeight="1" x14ac:dyDescent="0.25">
      <c r="A161" s="38" t="s">
        <v>649</v>
      </c>
      <c r="B161" s="44" t="s">
        <v>54</v>
      </c>
      <c r="C161" s="38">
        <f>VLOOKUP($A161,[1]Verdrahtungsliste!$A$16:$S$258,4,FALSE)</f>
        <v>1</v>
      </c>
      <c r="D161" s="38" t="str">
        <f>VLOOKUP($A161,[1]Verdrahtungsliste!$A$16:$M$258,2,FALSE)</f>
        <v>StellwerkObermattLangnau</v>
      </c>
      <c r="E161" s="38" t="str">
        <f>VLOOKUP($A161,[1]Verdrahtungsliste!$A$16:$M$258,3,FALSE)</f>
        <v>Abläuten von Zollbrück (Zug abgefahren)</v>
      </c>
      <c r="F161" s="44"/>
      <c r="G161" s="52"/>
      <c r="H161" s="52"/>
      <c r="I161" s="52"/>
      <c r="J161" s="52"/>
      <c r="L161" s="21" t="str">
        <f t="shared" si="7"/>
        <v>9.99.03</v>
      </c>
      <c r="M161" s="21" t="str">
        <f>LOWER(A161&amp;Legende!$B$12&amp;B161&amp;Legende!$B$12&amp;C161&amp;Legende!$B$12&amp;G161&amp;Legende!$B$12&amp;H161&amp;Legende!$B$12&amp;I161&amp;Legende!$B$12&amp;Legende!$D$12&amp;Legende!$B$12&amp;D161&amp;Legende!$B$12&amp;Legende!$C$12)</f>
        <v>9.99.03;i;1;;;;?;stellwerkobermattlangnau;#</v>
      </c>
      <c r="N161" s="21" t="str">
        <f t="shared" si="8"/>
        <v>map.put("9.99.03", "9.99.03;i;1;;;;?;stellwerkobermattlangnau;#");</v>
      </c>
      <c r="Q161" s="58" t="e">
        <f>VLOOKUP(A161,'cabine_fabisch(rs232)'!$A$1:$G$27,3,FALSE)</f>
        <v>#N/A</v>
      </c>
      <c r="R161" s="58"/>
      <c r="S161" s="20" t="s">
        <v>1240</v>
      </c>
      <c r="T161" s="21" t="str">
        <f t="shared" si="9"/>
        <v>map.put("9.99.03","ext_Vb_abl_vZB");</v>
      </c>
    </row>
    <row r="162" spans="1:20" s="20" customFormat="1" ht="15.75" customHeight="1" x14ac:dyDescent="0.25">
      <c r="A162" s="38" t="s">
        <v>650</v>
      </c>
      <c r="B162" s="44" t="s">
        <v>54</v>
      </c>
      <c r="C162" s="38">
        <f>VLOOKUP($A162,[1]Verdrahtungsliste!$A$16:$S$258,4,FALSE)</f>
        <v>1</v>
      </c>
      <c r="D162" s="38" t="str">
        <f>VLOOKUP($A162,[1]Verdrahtungsliste!$A$16:$M$258,2,FALSE)</f>
        <v>StellwerkObermattLangnau</v>
      </c>
      <c r="E162" s="38" t="str">
        <f>VLOOKUP($A162,[1]Verdrahtungsliste!$A$16:$M$258,3,FALSE)</f>
        <v>Abläuten nach Emmenmatt</v>
      </c>
      <c r="F162" s="44"/>
      <c r="G162" s="52"/>
      <c r="H162" s="52"/>
      <c r="I162" s="52"/>
      <c r="J162" s="52"/>
      <c r="L162" s="21" t="str">
        <f t="shared" si="7"/>
        <v>6.99.01</v>
      </c>
      <c r="M162" s="21" t="str">
        <f>LOWER(A162&amp;Legende!$B$12&amp;B162&amp;Legende!$B$12&amp;C162&amp;Legende!$B$12&amp;G162&amp;Legende!$B$12&amp;H162&amp;Legende!$B$12&amp;I162&amp;Legende!$B$12&amp;Legende!$D$12&amp;Legende!$B$12&amp;D162&amp;Legende!$B$12&amp;Legende!$C$12)</f>
        <v>6.99.01;i;1;;;;?;stellwerkobermattlangnau;#</v>
      </c>
      <c r="N162" s="21" t="str">
        <f t="shared" si="8"/>
        <v>map.put("6.99.01", "6.99.01;i;1;;;;?;stellwerkobermattlangnau;#");</v>
      </c>
      <c r="Q162" s="58" t="e">
        <f>VLOOKUP(A162,'cabine_fabisch(rs232)'!$A$1:$G$27,3,FALSE)</f>
        <v>#N/A</v>
      </c>
      <c r="R162" s="58"/>
      <c r="S162" s="20" t="s">
        <v>1241</v>
      </c>
      <c r="T162" s="21" t="str">
        <f t="shared" si="9"/>
        <v>map.put("6.99.01","ext_Vb_abl_nEMM");</v>
      </c>
    </row>
    <row r="163" spans="1:20" s="20" customFormat="1" ht="15.75" customHeight="1" x14ac:dyDescent="0.25">
      <c r="A163" s="38" t="s">
        <v>651</v>
      </c>
      <c r="B163" s="44" t="s">
        <v>54</v>
      </c>
      <c r="C163" s="38">
        <f>VLOOKUP($A163,[1]Verdrahtungsliste!$A$16:$S$258,4,FALSE)</f>
        <v>1</v>
      </c>
      <c r="D163" s="38" t="str">
        <f>VLOOKUP($A163,[1]Verdrahtungsliste!$A$16:$M$258,2,FALSE)</f>
        <v>StellwerkObermattLangnau</v>
      </c>
      <c r="E163" s="38" t="str">
        <f>VLOOKUP($A163,[1]Verdrahtungsliste!$A$16:$M$258,3,FALSE)</f>
        <v>Abläuten nach Langnau</v>
      </c>
      <c r="F163" s="44"/>
      <c r="G163" s="52"/>
      <c r="H163" s="52"/>
      <c r="I163" s="52"/>
      <c r="J163" s="52"/>
      <c r="L163" s="21" t="str">
        <f t="shared" si="7"/>
        <v>6.99.02</v>
      </c>
      <c r="M163" s="21" t="str">
        <f>LOWER(A163&amp;Legende!$B$12&amp;B163&amp;Legende!$B$12&amp;C163&amp;Legende!$B$12&amp;G163&amp;Legende!$B$12&amp;H163&amp;Legende!$B$12&amp;I163&amp;Legende!$B$12&amp;Legende!$D$12&amp;Legende!$B$12&amp;D163&amp;Legende!$B$12&amp;Legende!$C$12)</f>
        <v>6.99.02;i;1;;;;?;stellwerkobermattlangnau;#</v>
      </c>
      <c r="N163" s="21" t="str">
        <f t="shared" si="8"/>
        <v>map.put("6.99.02", "6.99.02;i;1;;;;?;stellwerkobermattlangnau;#");</v>
      </c>
      <c r="Q163" s="58" t="e">
        <f>VLOOKUP(A163,'cabine_fabisch(rs232)'!$A$1:$G$27,3,FALSE)</f>
        <v>#N/A</v>
      </c>
      <c r="R163" s="58"/>
      <c r="S163" s="20" t="s">
        <v>1242</v>
      </c>
      <c r="T163" s="21" t="str">
        <f t="shared" si="9"/>
        <v>map.put("6.99.02","ext_Vb_abl_nLN");</v>
      </c>
    </row>
    <row r="164" spans="1:20" s="20" customFormat="1" ht="15.75" customHeight="1" x14ac:dyDescent="0.25">
      <c r="A164" s="38" t="s">
        <v>652</v>
      </c>
      <c r="B164" s="44" t="s">
        <v>54</v>
      </c>
      <c r="C164" s="38">
        <f>VLOOKUP($A164,[1]Verdrahtungsliste!$A$16:$S$258,4,FALSE)</f>
        <v>1</v>
      </c>
      <c r="D164" s="38" t="str">
        <f>VLOOKUP($A164,[1]Verdrahtungsliste!$A$16:$M$258,2,FALSE)</f>
        <v>StellwerkObermattLangnau</v>
      </c>
      <c r="E164" s="38" t="str">
        <f>VLOOKUP($A164,[1]Verdrahtungsliste!$A$16:$M$258,3,FALSE)</f>
        <v>Abläuten nach Zollbrück</v>
      </c>
      <c r="F164" s="44"/>
      <c r="G164" s="52"/>
      <c r="H164" s="52"/>
      <c r="I164" s="52"/>
      <c r="J164" s="52"/>
      <c r="L164" s="21" t="str">
        <f t="shared" si="7"/>
        <v>6.99.03</v>
      </c>
      <c r="M164" s="21" t="str">
        <f>LOWER(A164&amp;Legende!$B$12&amp;B164&amp;Legende!$B$12&amp;C164&amp;Legende!$B$12&amp;G164&amp;Legende!$B$12&amp;H164&amp;Legende!$B$12&amp;I164&amp;Legende!$B$12&amp;Legende!$D$12&amp;Legende!$B$12&amp;D164&amp;Legende!$B$12&amp;Legende!$C$12)</f>
        <v>6.99.03;i;1;;;;?;stellwerkobermattlangnau;#</v>
      </c>
      <c r="N164" s="21" t="str">
        <f t="shared" si="8"/>
        <v>map.put("6.99.03", "6.99.03;i;1;;;;?;stellwerkobermattlangnau;#");</v>
      </c>
      <c r="Q164" s="58" t="e">
        <f>VLOOKUP(A164,'cabine_fabisch(rs232)'!$A$1:$G$27,3,FALSE)</f>
        <v>#N/A</v>
      </c>
      <c r="R164" s="58"/>
      <c r="S164" s="20" t="s">
        <v>1243</v>
      </c>
      <c r="T164" s="21" t="str">
        <f t="shared" si="9"/>
        <v>map.put("6.99.03","ext_Vb_abl_nZB");</v>
      </c>
    </row>
    <row r="165" spans="1:20" s="20" customFormat="1" ht="15.75" customHeight="1" x14ac:dyDescent="0.25">
      <c r="A165" s="38" t="s">
        <v>653</v>
      </c>
      <c r="B165" s="44" t="s">
        <v>54</v>
      </c>
      <c r="C165" s="38">
        <f>VLOOKUP($A165,[1]Verdrahtungsliste!$A$16:$S$258,4,FALSE)</f>
        <v>1</v>
      </c>
      <c r="D165" s="38" t="str">
        <f>VLOOKUP($A165,[1]Verdrahtungsliste!$A$16:$M$258,2,FALSE)</f>
        <v>StellwerkObermattLangnau</v>
      </c>
      <c r="E165" s="38" t="str">
        <f>VLOOKUP($A165,[1]Verdrahtungsliste!$A$16:$M$258,3,FALSE)</f>
        <v>Weichenüberwachung 1+</v>
      </c>
      <c r="F165" s="44"/>
      <c r="G165" s="52"/>
      <c r="H165" s="52"/>
      <c r="I165" s="52"/>
      <c r="J165" s="52"/>
      <c r="L165" s="21" t="str">
        <f t="shared" si="7"/>
        <v>12.99.01</v>
      </c>
      <c r="M165" s="21" t="str">
        <f>LOWER(A165&amp;Legende!$B$12&amp;B165&amp;Legende!$B$12&amp;C165&amp;Legende!$B$12&amp;G165&amp;Legende!$B$12&amp;H165&amp;Legende!$B$12&amp;I165&amp;Legende!$B$12&amp;Legende!$D$12&amp;Legende!$B$12&amp;D165&amp;Legende!$B$12&amp;Legende!$C$12)</f>
        <v>12.99.01;i;1;;;;?;stellwerkobermattlangnau;#</v>
      </c>
      <c r="N165" s="21" t="str">
        <f t="shared" si="8"/>
        <v>map.put("12.99.01", "12.99.01;i;1;;;;?;stellwerkobermattlangnau;#");</v>
      </c>
      <c r="P165" s="92"/>
      <c r="Q165" s="102" t="e">
        <f>VLOOKUP(A165,'cabine_fabisch(rs232)'!$A$1:$G$27,3,FALSE)</f>
        <v>#N/A</v>
      </c>
      <c r="R165" s="102"/>
      <c r="S165" s="20" t="s">
        <v>1282</v>
      </c>
      <c r="T165" s="21" t="str">
        <f t="shared" si="9"/>
        <v>map.put("12.99.01","ext_Vb_Ueberw_W1_plus");</v>
      </c>
    </row>
    <row r="166" spans="1:20" s="20" customFormat="1" ht="15.75" customHeight="1" x14ac:dyDescent="0.25">
      <c r="A166" s="38" t="s">
        <v>654</v>
      </c>
      <c r="B166" s="44" t="s">
        <v>54</v>
      </c>
      <c r="C166" s="38">
        <f>VLOOKUP($A166,[1]Verdrahtungsliste!$A$16:$S$258,4,FALSE)</f>
        <v>1</v>
      </c>
      <c r="D166" s="38" t="str">
        <f>VLOOKUP($A166,[1]Verdrahtungsliste!$A$16:$M$258,2,FALSE)</f>
        <v>StellwerkObermattLangnau</v>
      </c>
      <c r="E166" s="38" t="str">
        <f>VLOOKUP($A166,[1]Verdrahtungsliste!$A$16:$M$258,3,FALSE)</f>
        <v>Weichenüberwachung 1 -</v>
      </c>
      <c r="F166" s="44"/>
      <c r="G166" s="52"/>
      <c r="H166" s="52"/>
      <c r="I166" s="52"/>
      <c r="J166" s="52"/>
      <c r="L166" s="21" t="str">
        <f t="shared" si="7"/>
        <v>12.99.02</v>
      </c>
      <c r="M166" s="21" t="str">
        <f>LOWER(A166&amp;Legende!$B$12&amp;B166&amp;Legende!$B$12&amp;C166&amp;Legende!$B$12&amp;G166&amp;Legende!$B$12&amp;H166&amp;Legende!$B$12&amp;I166&amp;Legende!$B$12&amp;Legende!$D$12&amp;Legende!$B$12&amp;D166&amp;Legende!$B$12&amp;Legende!$C$12)</f>
        <v>12.99.02;i;1;;;;?;stellwerkobermattlangnau;#</v>
      </c>
      <c r="N166" s="21" t="str">
        <f t="shared" si="8"/>
        <v>map.put("12.99.02", "12.99.02;i;1;;;;?;stellwerkobermattlangnau;#");</v>
      </c>
      <c r="P166" s="92"/>
      <c r="Q166" s="102" t="e">
        <f>VLOOKUP(A166,'cabine_fabisch(rs232)'!$A$1:$G$27,3,FALSE)</f>
        <v>#N/A</v>
      </c>
      <c r="R166" s="102"/>
      <c r="S166" s="20" t="s">
        <v>1281</v>
      </c>
      <c r="T166" s="21" t="str">
        <f t="shared" si="9"/>
        <v>map.put("12.99.02","ext_Vb_Ueberw_W1_minus");</v>
      </c>
    </row>
    <row r="167" spans="1:20" s="20" customFormat="1" ht="15.75" hidden="1" customHeight="1" x14ac:dyDescent="0.25">
      <c r="A167" s="38" t="s">
        <v>655</v>
      </c>
      <c r="B167" s="38" t="str">
        <f>VLOOKUP($A167,[1]Verdrahtungsliste!$A$16:$S$258,14,FALSE)</f>
        <v/>
      </c>
      <c r="C167" s="38">
        <f>VLOOKUP($A167,[1]Verdrahtungsliste!$A$16:$S$258,4,FALSE)</f>
        <v>1</v>
      </c>
      <c r="D167" s="38" t="str">
        <f>VLOOKUP($A167,[1]Verdrahtungsliste!$A$16:$M$258,2,FALSE)</f>
        <v>StellwerkObermattLangnau</v>
      </c>
      <c r="E167" s="38" t="str">
        <f>VLOOKUP($A167,[1]Verdrahtungsliste!$A$16:$M$258,3,FALSE)</f>
        <v>Überwachungssicherung defekt/aus</v>
      </c>
      <c r="F167" s="34"/>
      <c r="L167" s="21" t="str">
        <f t="shared" si="7"/>
        <v>12.99.03</v>
      </c>
      <c r="M167" s="21" t="str">
        <f>LOWER(A167&amp;Legende!$B$12&amp;B167&amp;Legende!$B$12&amp;C167&amp;Legende!$B$12&amp;G167&amp;Legende!$B$12&amp;H167&amp;Legende!$B$12&amp;I167&amp;Legende!$B$12&amp;Legende!$D$12&amp;Legende!$B$12&amp;D167&amp;Legende!$B$12&amp;Legende!$C$12)</f>
        <v>12.99.03;;1;;;;?;stellwerkobermattlangnau;#</v>
      </c>
      <c r="N167" s="21" t="str">
        <f t="shared" si="8"/>
        <v>map.put("12.99.03", "12.99.03;;1;;;;?;stellwerkobermattlangnau;#");</v>
      </c>
      <c r="Q167" s="58" t="e">
        <f>VLOOKUP(A167,'cabine_fabisch(rs232)'!$A$1:$G$27,3,FALSE)</f>
        <v>#N/A</v>
      </c>
      <c r="R167" s="58"/>
      <c r="T167" s="21" t="str">
        <f t="shared" si="9"/>
        <v>map.put("12.99.03","");</v>
      </c>
    </row>
    <row r="168" spans="1:20" s="20" customFormat="1" ht="15.75" hidden="1" customHeight="1" x14ac:dyDescent="0.25">
      <c r="A168" s="38" t="s">
        <v>656</v>
      </c>
      <c r="B168" s="38" t="str">
        <f>VLOOKUP($A168,[1]Verdrahtungsliste!$A$16:$S$258,14,FALSE)</f>
        <v/>
      </c>
      <c r="C168" s="38">
        <f>VLOOKUP($A168,[1]Verdrahtungsliste!$A$16:$S$258,4,FALSE)</f>
        <v>1</v>
      </c>
      <c r="D168" s="38" t="str">
        <f>VLOOKUP($A168,[1]Verdrahtungsliste!$A$16:$M$258,2,FALSE)</f>
        <v>StellwerkObermattLangnau</v>
      </c>
      <c r="E168" s="38" t="str">
        <f>VLOOKUP($A168,[1]Verdrahtungsliste!$A$16:$M$258,3,FALSE)</f>
        <v>Stellstromsicherung defekt/aus</v>
      </c>
      <c r="F168" s="34"/>
      <c r="L168" s="21" t="str">
        <f t="shared" si="7"/>
        <v>12.99.04</v>
      </c>
      <c r="M168" s="21" t="str">
        <f>LOWER(A168&amp;Legende!$B$12&amp;B168&amp;Legende!$B$12&amp;C168&amp;Legende!$B$12&amp;G168&amp;Legende!$B$12&amp;H168&amp;Legende!$B$12&amp;I168&amp;Legende!$B$12&amp;Legende!$D$12&amp;Legende!$B$12&amp;D168&amp;Legende!$B$12&amp;Legende!$C$12)</f>
        <v>12.99.04;;1;;;;?;stellwerkobermattlangnau;#</v>
      </c>
      <c r="N168" s="21" t="str">
        <f t="shared" si="8"/>
        <v>map.put("12.99.04", "12.99.04;;1;;;;?;stellwerkobermattlangnau;#");</v>
      </c>
      <c r="Q168" s="58" t="e">
        <f>VLOOKUP(A168,'cabine_fabisch(rs232)'!$A$1:$G$27,3,FALSE)</f>
        <v>#N/A</v>
      </c>
      <c r="R168" s="58"/>
      <c r="T168" s="21" t="str">
        <f t="shared" si="9"/>
        <v>map.put("12.99.04","");</v>
      </c>
    </row>
    <row r="169" spans="1:20" s="20" customFormat="1" ht="15.75" customHeight="1" x14ac:dyDescent="0.25">
      <c r="A169" s="38" t="s">
        <v>657</v>
      </c>
      <c r="B169" s="44" t="s">
        <v>54</v>
      </c>
      <c r="C169" s="38">
        <f>VLOOKUP($A169,[1]Verdrahtungsliste!$A$16:$S$258,4,FALSE)</f>
        <v>1</v>
      </c>
      <c r="D169" s="38" t="str">
        <f>VLOOKUP($A169,[1]Verdrahtungsliste!$A$16:$M$258,2,FALSE)</f>
        <v>StellwerkObermattLangnau</v>
      </c>
      <c r="E169" s="38" t="str">
        <f>VLOOKUP($A169,[1]Verdrahtungsliste!$A$16:$M$258,3,FALSE)</f>
        <v>Signallampe defekt; F* Warnung</v>
      </c>
      <c r="F169" s="44"/>
      <c r="G169" s="52"/>
      <c r="H169" s="52"/>
      <c r="I169" s="52"/>
      <c r="J169" s="52"/>
      <c r="L169" s="21" t="str">
        <f t="shared" si="7"/>
        <v>90.99.01</v>
      </c>
      <c r="M169" s="21" t="str">
        <f>LOWER(A169&amp;Legende!$B$12&amp;B169&amp;Legende!$B$12&amp;C169&amp;Legende!$B$12&amp;G169&amp;Legende!$B$12&amp;H169&amp;Legende!$B$12&amp;I169&amp;Legende!$B$12&amp;Legende!$D$12&amp;Legende!$B$12&amp;D169&amp;Legende!$B$12&amp;Legende!$C$12)</f>
        <v>90.99.01;i;1;;;;?;stellwerkobermattlangnau;#</v>
      </c>
      <c r="N169" s="21" t="str">
        <f t="shared" si="8"/>
        <v>map.put("90.99.01", "90.99.01;i;1;;;;?;stellwerkobermattlangnau;#");</v>
      </c>
      <c r="P169" s="92"/>
      <c r="Q169" s="102" t="e">
        <f>VLOOKUP(A169,'cabine_fabisch(rs232)'!$A$1:$G$27,3,FALSE)</f>
        <v>#N/A</v>
      </c>
      <c r="R169" s="102"/>
      <c r="S169" s="20" t="s">
        <v>1283</v>
      </c>
      <c r="T169" s="21" t="str">
        <f t="shared" si="9"/>
        <v>map.put("90.99.01","ext_VbF_VS_Lampe_Warn_def");</v>
      </c>
    </row>
    <row r="170" spans="1:20" s="20" customFormat="1" ht="15.75" customHeight="1" x14ac:dyDescent="0.25">
      <c r="A170" s="38" t="s">
        <v>658</v>
      </c>
      <c r="B170" s="44" t="s">
        <v>54</v>
      </c>
      <c r="C170" s="38">
        <f>VLOOKUP($A170,[1]Verdrahtungsliste!$A$16:$S$258,4,FALSE)</f>
        <v>1</v>
      </c>
      <c r="D170" s="38" t="str">
        <f>VLOOKUP($A170,[1]Verdrahtungsliste!$A$16:$M$258,2,FALSE)</f>
        <v>StellwerkObermattLangnau</v>
      </c>
      <c r="E170" s="38" t="str">
        <f>VLOOKUP($A170,[1]Verdrahtungsliste!$A$16:$M$258,3,FALSE)</f>
        <v>Signallampe defekt; F* Fahrt</v>
      </c>
      <c r="F170" s="44"/>
      <c r="G170" s="52"/>
      <c r="H170" s="52"/>
      <c r="I170" s="52"/>
      <c r="J170" s="52"/>
      <c r="L170" s="21" t="str">
        <f t="shared" si="7"/>
        <v>90.99.02</v>
      </c>
      <c r="M170" s="21" t="str">
        <f>LOWER(A170&amp;Legende!$B$12&amp;B170&amp;Legende!$B$12&amp;C170&amp;Legende!$B$12&amp;G170&amp;Legende!$B$12&amp;H170&amp;Legende!$B$12&amp;I170&amp;Legende!$B$12&amp;Legende!$D$12&amp;Legende!$B$12&amp;D170&amp;Legende!$B$12&amp;Legende!$C$12)</f>
        <v>90.99.02;i;1;;;;?;stellwerkobermattlangnau;#</v>
      </c>
      <c r="N170" s="21" t="str">
        <f t="shared" si="8"/>
        <v>map.put("90.99.02", "90.99.02;i;1;;;;?;stellwerkobermattlangnau;#");</v>
      </c>
      <c r="P170" s="92"/>
      <c r="Q170" s="102" t="e">
        <f>VLOOKUP(A170,'cabine_fabisch(rs232)'!$A$1:$G$27,3,FALSE)</f>
        <v>#N/A</v>
      </c>
      <c r="R170" s="102"/>
      <c r="S170" s="20" t="s">
        <v>1284</v>
      </c>
      <c r="T170" s="21" t="str">
        <f t="shared" si="9"/>
        <v>map.put("90.99.02","ext_VbF_VS_Lampe_Fahrt_def");</v>
      </c>
    </row>
    <row r="171" spans="1:20" s="20" customFormat="1" ht="15.75" hidden="1" customHeight="1" x14ac:dyDescent="0.25">
      <c r="A171" s="38" t="s">
        <v>659</v>
      </c>
      <c r="B171" s="38" t="str">
        <f>VLOOKUP($A171,[1]Verdrahtungsliste!$A$16:$S$258,14,FALSE)</f>
        <v/>
      </c>
      <c r="C171" s="38">
        <f>VLOOKUP($A171,[1]Verdrahtungsliste!$A$16:$S$258,4,FALSE)</f>
        <v>1</v>
      </c>
      <c r="D171" s="38" t="str">
        <f>VLOOKUP($A171,[1]Verdrahtungsliste!$A$16:$M$258,2,FALSE)</f>
        <v>StellwerkObermattLangnau</v>
      </c>
      <c r="E171" s="38" t="str">
        <f>VLOOKUP($A171,[1]Verdrahtungsliste!$A$16:$M$258,3,FALSE)</f>
        <v>Signallampe defekt; F notrot</v>
      </c>
      <c r="F171" s="34"/>
      <c r="L171" s="21" t="str">
        <f t="shared" si="7"/>
        <v>90.99.03</v>
      </c>
      <c r="M171" s="21" t="str">
        <f>LOWER(A171&amp;Legende!$B$12&amp;B171&amp;Legende!$B$12&amp;C171&amp;Legende!$B$12&amp;G171&amp;Legende!$B$12&amp;H171&amp;Legende!$B$12&amp;I171&amp;Legende!$B$12&amp;Legende!$D$12&amp;Legende!$B$12&amp;D171&amp;Legende!$B$12&amp;Legende!$C$12)</f>
        <v>90.99.03;;1;;;;?;stellwerkobermattlangnau;#</v>
      </c>
      <c r="N171" s="21" t="str">
        <f t="shared" si="8"/>
        <v>map.put("90.99.03", "90.99.03;;1;;;;?;stellwerkobermattlangnau;#");</v>
      </c>
      <c r="P171" s="92"/>
      <c r="Q171" s="102" t="e">
        <f>VLOOKUP(A171,'cabine_fabisch(rs232)'!$A$1:$G$27,3,FALSE)</f>
        <v>#N/A</v>
      </c>
      <c r="R171" s="102"/>
      <c r="T171" s="21" t="str">
        <f t="shared" si="9"/>
        <v>map.put("90.99.03","");</v>
      </c>
    </row>
    <row r="172" spans="1:20" s="20" customFormat="1" ht="15.75" customHeight="1" x14ac:dyDescent="0.25">
      <c r="A172" s="38" t="s">
        <v>660</v>
      </c>
      <c r="B172" s="44" t="s">
        <v>54</v>
      </c>
      <c r="C172" s="38">
        <f>VLOOKUP($A172,[1]Verdrahtungsliste!$A$16:$S$258,4,FALSE)</f>
        <v>1</v>
      </c>
      <c r="D172" s="38" t="str">
        <f>VLOOKUP($A172,[1]Verdrahtungsliste!$A$16:$M$258,2,FALSE)</f>
        <v>StellwerkObermattLangnau</v>
      </c>
      <c r="E172" s="38" t="str">
        <f>VLOOKUP($A172,[1]Verdrahtungsliste!$A$16:$M$258,3,FALSE)</f>
        <v>Signallampe defekt; F grün FB3</v>
      </c>
      <c r="F172" s="44"/>
      <c r="G172" s="52"/>
      <c r="H172" s="52"/>
      <c r="I172" s="52"/>
      <c r="J172" s="52"/>
      <c r="L172" s="21" t="str">
        <f t="shared" si="7"/>
        <v>90.99.04</v>
      </c>
      <c r="M172" s="21" t="str">
        <f>LOWER(A172&amp;Legende!$B$12&amp;B172&amp;Legende!$B$12&amp;C172&amp;Legende!$B$12&amp;G172&amp;Legende!$B$12&amp;H172&amp;Legende!$B$12&amp;I172&amp;Legende!$B$12&amp;Legende!$D$12&amp;Legende!$B$12&amp;D172&amp;Legende!$B$12&amp;Legende!$C$12)</f>
        <v>90.99.04;i;1;;;;?;stellwerkobermattlangnau;#</v>
      </c>
      <c r="N172" s="21" t="str">
        <f t="shared" si="8"/>
        <v>map.put("90.99.04", "90.99.04;i;1;;;;?;stellwerkobermattlangnau;#");</v>
      </c>
      <c r="P172" s="92"/>
      <c r="Q172" s="102" t="e">
        <f>VLOOKUP(A172,'cabine_fabisch(rs232)'!$A$1:$G$27,3,FALSE)</f>
        <v>#N/A</v>
      </c>
      <c r="R172" s="102"/>
      <c r="S172" s="20" t="s">
        <v>1285</v>
      </c>
      <c r="T172" s="21" t="str">
        <f t="shared" si="9"/>
        <v>map.put("90.99.04","Fstr_fg_Stoerung_F");</v>
      </c>
    </row>
    <row r="173" spans="1:20" s="20" customFormat="1" ht="15.75" customHeight="1" x14ac:dyDescent="0.25">
      <c r="A173" s="38" t="s">
        <v>661</v>
      </c>
      <c r="B173" s="44" t="s">
        <v>54</v>
      </c>
      <c r="C173" s="38">
        <f>VLOOKUP($A173,[1]Verdrahtungsliste!$A$16:$S$258,4,FALSE)</f>
        <v>1</v>
      </c>
      <c r="D173" s="38" t="str">
        <f>VLOOKUP($A173,[1]Verdrahtungsliste!$A$16:$M$258,2,FALSE)</f>
        <v>StellwerkObermattLangnau</v>
      </c>
      <c r="E173" s="38" t="str">
        <f>VLOOKUP($A173,[1]Verdrahtungsliste!$A$16:$M$258,3,FALSE)</f>
        <v>Signallampe defekt; F rot</v>
      </c>
      <c r="F173" s="44"/>
      <c r="G173" s="52"/>
      <c r="H173" s="52"/>
      <c r="I173" s="52"/>
      <c r="J173" s="52"/>
      <c r="L173" s="21" t="str">
        <f t="shared" si="7"/>
        <v>90.99.05</v>
      </c>
      <c r="M173" s="21" t="str">
        <f>LOWER(A173&amp;Legende!$B$12&amp;B173&amp;Legende!$B$12&amp;C173&amp;Legende!$B$12&amp;G173&amp;Legende!$B$12&amp;H173&amp;Legende!$B$12&amp;I173&amp;Legende!$B$12&amp;Legende!$D$12&amp;Legende!$B$12&amp;D173&amp;Legende!$B$12&amp;Legende!$C$12)</f>
        <v>90.99.05;i;1;;;;?;stellwerkobermattlangnau;#</v>
      </c>
      <c r="N173" s="21" t="str">
        <f t="shared" si="8"/>
        <v>map.put("90.99.05", "90.99.05;i;1;;;;?;stellwerkobermattlangnau;#");</v>
      </c>
      <c r="P173" s="92"/>
      <c r="Q173" s="102" t="e">
        <f>VLOOKUP(A173,'cabine_fabisch(rs232)'!$A$1:$G$27,3,FALSE)</f>
        <v>#N/A</v>
      </c>
      <c r="R173" s="102"/>
      <c r="S173" s="20" t="s">
        <v>1286</v>
      </c>
      <c r="T173" s="21" t="str">
        <f t="shared" si="9"/>
        <v>map.put("90.99.05","ext_Vb_F_Lampe_rot_def");</v>
      </c>
    </row>
    <row r="174" spans="1:20" s="20" customFormat="1" ht="15.75" customHeight="1" x14ac:dyDescent="0.25">
      <c r="A174" s="38" t="s">
        <v>662</v>
      </c>
      <c r="B174" s="44" t="s">
        <v>54</v>
      </c>
      <c r="C174" s="38">
        <f>VLOOKUP($A174,[1]Verdrahtungsliste!$A$16:$S$258,4,FALSE)</f>
        <v>1</v>
      </c>
      <c r="D174" s="38" t="str">
        <f>VLOOKUP($A174,[1]Verdrahtungsliste!$A$16:$M$258,2,FALSE)</f>
        <v>StellwerkObermattLangnau</v>
      </c>
      <c r="E174" s="38" t="str">
        <f>VLOOKUP($A174,[1]Verdrahtungsliste!$A$16:$M$258,3,FALSE)</f>
        <v>Signallampe defekt; F grün FB 1</v>
      </c>
      <c r="F174" s="44"/>
      <c r="G174" s="52"/>
      <c r="H174" s="52"/>
      <c r="I174" s="52"/>
      <c r="J174" s="52"/>
      <c r="L174" s="21" t="str">
        <f t="shared" si="7"/>
        <v>90.99.06</v>
      </c>
      <c r="M174" s="21" t="str">
        <f>LOWER(A174&amp;Legende!$B$12&amp;B174&amp;Legende!$B$12&amp;C174&amp;Legende!$B$12&amp;G174&amp;Legende!$B$12&amp;H174&amp;Legende!$B$12&amp;I174&amp;Legende!$B$12&amp;Legende!$D$12&amp;Legende!$B$12&amp;D174&amp;Legende!$B$12&amp;Legende!$C$12)</f>
        <v>90.99.06;i;1;;;;?;stellwerkobermattlangnau;#</v>
      </c>
      <c r="N174" s="21" t="str">
        <f t="shared" si="8"/>
        <v>map.put("90.99.06", "90.99.06;i;1;;;;?;stellwerkobermattlangnau;#");</v>
      </c>
      <c r="P174" s="92"/>
      <c r="Q174" s="102" t="e">
        <f>VLOOKUP(A174,'cabine_fabisch(rs232)'!$A$1:$G$27,3,FALSE)</f>
        <v>#N/A</v>
      </c>
      <c r="R174" s="102"/>
      <c r="S174" s="20" t="s">
        <v>1285</v>
      </c>
      <c r="T174" s="21" t="str">
        <f t="shared" si="9"/>
        <v>map.put("90.99.06","Fstr_fg_Stoerung_F");</v>
      </c>
    </row>
    <row r="175" spans="1:20" s="20" customFormat="1" ht="15.75" hidden="1" customHeight="1" x14ac:dyDescent="0.25">
      <c r="A175" s="38" t="s">
        <v>663</v>
      </c>
      <c r="B175" s="38" t="str">
        <f>VLOOKUP($A175,[1]Verdrahtungsliste!$A$16:$S$258,14,FALSE)</f>
        <v/>
      </c>
      <c r="C175" s="38">
        <f>VLOOKUP($A175,[1]Verdrahtungsliste!$A$16:$S$258,4,FALSE)</f>
        <v>1</v>
      </c>
      <c r="D175" s="38" t="str">
        <f>VLOOKUP($A175,[1]Verdrahtungsliste!$A$16:$M$258,2,FALSE)</f>
        <v>StellwerkObermattLangnau</v>
      </c>
      <c r="E175" s="38" t="str">
        <f>VLOOKUP($A175,[1]Verdrahtungsliste!$A$16:$M$258,3,FALSE)</f>
        <v>Signallampe defekt; E grün</v>
      </c>
      <c r="F175" s="34"/>
      <c r="L175" s="21" t="str">
        <f t="shared" si="7"/>
        <v>90.99.07</v>
      </c>
      <c r="M175" s="21" t="str">
        <f>LOWER(A175&amp;Legende!$B$12&amp;B175&amp;Legende!$B$12&amp;C175&amp;Legende!$B$12&amp;G175&amp;Legende!$B$12&amp;H175&amp;Legende!$B$12&amp;I175&amp;Legende!$B$12&amp;Legende!$D$12&amp;Legende!$B$12&amp;D175&amp;Legende!$B$12&amp;Legende!$C$12)</f>
        <v>90.99.07;;1;;;;?;stellwerkobermattlangnau;#</v>
      </c>
      <c r="N175" s="21" t="str">
        <f t="shared" si="8"/>
        <v>map.put("90.99.07", "90.99.07;;1;;;;?;stellwerkobermattlangnau;#");</v>
      </c>
      <c r="Q175" s="58" t="e">
        <f>VLOOKUP(A175,'cabine_fabisch(rs232)'!$A$1:$G$27,3,FALSE)</f>
        <v>#N/A</v>
      </c>
      <c r="R175" s="58"/>
      <c r="T175" s="21" t="str">
        <f t="shared" si="9"/>
        <v>map.put("90.99.07","");</v>
      </c>
    </row>
    <row r="176" spans="1:20" s="20" customFormat="1" ht="15.75" hidden="1" customHeight="1" x14ac:dyDescent="0.25">
      <c r="A176" s="38" t="s">
        <v>664</v>
      </c>
      <c r="B176" s="38" t="str">
        <f>VLOOKUP($A176,[1]Verdrahtungsliste!$A$16:$S$258,14,FALSE)</f>
        <v/>
      </c>
      <c r="C176" s="38">
        <f>VLOOKUP($A176,[1]Verdrahtungsliste!$A$16:$S$258,4,FALSE)</f>
        <v>1</v>
      </c>
      <c r="D176" s="38" t="str">
        <f>VLOOKUP($A176,[1]Verdrahtungsliste!$A$16:$M$258,2,FALSE)</f>
        <v>StellwerkObermattLangnau</v>
      </c>
      <c r="E176" s="38" t="str">
        <f>VLOOKUP($A176,[1]Verdrahtungsliste!$A$16:$M$258,3,FALSE)</f>
        <v>Signallampe defekt; E rot</v>
      </c>
      <c r="F176" s="34"/>
      <c r="L176" s="21" t="str">
        <f t="shared" si="7"/>
        <v>90.99.08</v>
      </c>
      <c r="M176" s="21" t="str">
        <f>LOWER(A176&amp;Legende!$B$12&amp;B176&amp;Legende!$B$12&amp;C176&amp;Legende!$B$12&amp;G176&amp;Legende!$B$12&amp;H176&amp;Legende!$B$12&amp;I176&amp;Legende!$B$12&amp;Legende!$D$12&amp;Legende!$B$12&amp;D176&amp;Legende!$B$12&amp;Legende!$C$12)</f>
        <v>90.99.08;;1;;;;?;stellwerkobermattlangnau;#</v>
      </c>
      <c r="N176" s="21" t="str">
        <f t="shared" si="8"/>
        <v>map.put("90.99.08", "90.99.08;;1;;;;?;stellwerkobermattlangnau;#");</v>
      </c>
      <c r="Q176" s="58" t="e">
        <f>VLOOKUP(A176,'cabine_fabisch(rs232)'!$A$1:$G$27,3,FALSE)</f>
        <v>#N/A</v>
      </c>
      <c r="R176" s="58"/>
      <c r="T176" s="21" t="str">
        <f t="shared" si="9"/>
        <v>map.put("90.99.08","");</v>
      </c>
    </row>
    <row r="177" spans="1:20" s="20" customFormat="1" ht="15.75" hidden="1" customHeight="1" x14ac:dyDescent="0.25">
      <c r="A177" s="38" t="s">
        <v>665</v>
      </c>
      <c r="B177" s="38" t="str">
        <f>VLOOKUP($A177,[1]Verdrahtungsliste!$A$16:$S$258,14,FALSE)</f>
        <v/>
      </c>
      <c r="C177" s="38">
        <f>VLOOKUP($A177,[1]Verdrahtungsliste!$A$16:$S$258,4,FALSE)</f>
        <v>1</v>
      </c>
      <c r="D177" s="38" t="str">
        <f>VLOOKUP($A177,[1]Verdrahtungsliste!$A$16:$M$258,2,FALSE)</f>
        <v>StellwerkObermattLangnau</v>
      </c>
      <c r="E177" s="38" t="str">
        <f>VLOOKUP($A177,[1]Verdrahtungsliste!$A$16:$M$258,3,FALSE)</f>
        <v>Signallampe defekt; E notrot</v>
      </c>
      <c r="F177" s="34"/>
      <c r="L177" s="21" t="str">
        <f t="shared" si="7"/>
        <v>90.99.09</v>
      </c>
      <c r="M177" s="21" t="str">
        <f>LOWER(A177&amp;Legende!$B$12&amp;B177&amp;Legende!$B$12&amp;C177&amp;Legende!$B$12&amp;G177&amp;Legende!$B$12&amp;H177&amp;Legende!$B$12&amp;I177&amp;Legende!$B$12&amp;Legende!$D$12&amp;Legende!$B$12&amp;D177&amp;Legende!$B$12&amp;Legende!$C$12)</f>
        <v>90.99.09;;1;;;;?;stellwerkobermattlangnau;#</v>
      </c>
      <c r="N177" s="21" t="str">
        <f t="shared" si="8"/>
        <v>map.put("90.99.09", "90.99.09;;1;;;;?;stellwerkobermattlangnau;#");</v>
      </c>
      <c r="Q177" s="58" t="e">
        <f>VLOOKUP(A177,'cabine_fabisch(rs232)'!$A$1:$G$27,3,FALSE)</f>
        <v>#N/A</v>
      </c>
      <c r="R177" s="58"/>
      <c r="T177" s="21" t="str">
        <f t="shared" si="9"/>
        <v>map.put("90.99.09","");</v>
      </c>
    </row>
    <row r="178" spans="1:20" s="20" customFormat="1" ht="15.75" hidden="1" customHeight="1" x14ac:dyDescent="0.25">
      <c r="A178" s="38" t="s">
        <v>666</v>
      </c>
      <c r="B178" s="38" t="str">
        <f>VLOOKUP($A178,[1]Verdrahtungsliste!$A$16:$S$258,14,FALSE)</f>
        <v/>
      </c>
      <c r="C178" s="38">
        <f>VLOOKUP($A178,[1]Verdrahtungsliste!$A$16:$S$258,4,FALSE)</f>
        <v>1</v>
      </c>
      <c r="D178" s="38" t="str">
        <f>VLOOKUP($A178,[1]Verdrahtungsliste!$A$16:$M$258,2,FALSE)</f>
        <v>StellwerkObermattLangnau</v>
      </c>
      <c r="E178" s="38" t="str">
        <f>VLOOKUP($A178,[1]Verdrahtungsliste!$A$16:$M$258,3,FALSE)</f>
        <v>Signallampe defekt; D rot</v>
      </c>
      <c r="F178" s="34"/>
      <c r="L178" s="21" t="str">
        <f t="shared" si="7"/>
        <v>90.99.10</v>
      </c>
      <c r="M178" s="21" t="str">
        <f>LOWER(A178&amp;Legende!$B$12&amp;B178&amp;Legende!$B$12&amp;C178&amp;Legende!$B$12&amp;G178&amp;Legende!$B$12&amp;H178&amp;Legende!$B$12&amp;I178&amp;Legende!$B$12&amp;Legende!$D$12&amp;Legende!$B$12&amp;D178&amp;Legende!$B$12&amp;Legende!$C$12)</f>
        <v>90.99.10;;1;;;;?;stellwerkobermattlangnau;#</v>
      </c>
      <c r="N178" s="21" t="str">
        <f t="shared" si="8"/>
        <v>map.put("90.99.10", "90.99.10;;1;;;;?;stellwerkobermattlangnau;#");</v>
      </c>
      <c r="Q178" s="58" t="e">
        <f>VLOOKUP(A178,'cabine_fabisch(rs232)'!$A$1:$G$27,3,FALSE)</f>
        <v>#N/A</v>
      </c>
      <c r="R178" s="58"/>
      <c r="T178" s="21" t="str">
        <f t="shared" ref="T178:T209" si="10">"map.put("""&amp;A178&amp;""","""&amp;S178&amp;""");"</f>
        <v>map.put("90.99.10","");</v>
      </c>
    </row>
    <row r="179" spans="1:20" s="20" customFormat="1" ht="15.75" hidden="1" customHeight="1" x14ac:dyDescent="0.25">
      <c r="A179" s="38" t="s">
        <v>667</v>
      </c>
      <c r="B179" s="38" t="str">
        <f>VLOOKUP($A179,[1]Verdrahtungsliste!$A$16:$S$258,14,FALSE)</f>
        <v/>
      </c>
      <c r="C179" s="38">
        <f>VLOOKUP($A179,[1]Verdrahtungsliste!$A$16:$S$258,4,FALSE)</f>
        <v>1</v>
      </c>
      <c r="D179" s="38" t="str">
        <f>VLOOKUP($A179,[1]Verdrahtungsliste!$A$16:$M$258,2,FALSE)</f>
        <v>StellwerkObermattLangnau</v>
      </c>
      <c r="E179" s="38" t="str">
        <f>VLOOKUP($A179,[1]Verdrahtungsliste!$A$16:$M$258,3,FALSE)</f>
        <v>Signallampe defekt; D grün</v>
      </c>
      <c r="F179" s="34"/>
      <c r="L179" s="21" t="str">
        <f t="shared" si="7"/>
        <v>90.99.11</v>
      </c>
      <c r="M179" s="21" t="str">
        <f>LOWER(A179&amp;Legende!$B$12&amp;B179&amp;Legende!$B$12&amp;C179&amp;Legende!$B$12&amp;G179&amp;Legende!$B$12&amp;H179&amp;Legende!$B$12&amp;I179&amp;Legende!$B$12&amp;Legende!$D$12&amp;Legende!$B$12&amp;D179&amp;Legende!$B$12&amp;Legende!$C$12)</f>
        <v>90.99.11;;1;;;;?;stellwerkobermattlangnau;#</v>
      </c>
      <c r="N179" s="21" t="str">
        <f t="shared" si="8"/>
        <v>map.put("90.99.11", "90.99.11;;1;;;;?;stellwerkobermattlangnau;#");</v>
      </c>
      <c r="Q179" s="58" t="e">
        <f>VLOOKUP(A179,'cabine_fabisch(rs232)'!$A$1:$G$27,3,FALSE)</f>
        <v>#N/A</v>
      </c>
      <c r="R179" s="58"/>
      <c r="T179" s="21" t="str">
        <f t="shared" si="10"/>
        <v>map.put("90.99.11","");</v>
      </c>
    </row>
    <row r="180" spans="1:20" s="20" customFormat="1" ht="15.75" hidden="1" customHeight="1" x14ac:dyDescent="0.25">
      <c r="A180" s="38" t="s">
        <v>668</v>
      </c>
      <c r="B180" s="38" t="str">
        <f>VLOOKUP($A180,[1]Verdrahtungsliste!$A$16:$S$258,14,FALSE)</f>
        <v/>
      </c>
      <c r="C180" s="38">
        <f>VLOOKUP($A180,[1]Verdrahtungsliste!$A$16:$S$258,4,FALSE)</f>
        <v>1</v>
      </c>
      <c r="D180" s="38" t="str">
        <f>VLOOKUP($A180,[1]Verdrahtungsliste!$A$16:$M$258,2,FALSE)</f>
        <v>StellwerkObermattLangnau</v>
      </c>
      <c r="E180" s="38" t="str">
        <f>VLOOKUP($A180,[1]Verdrahtungsliste!$A$16:$M$258,3,FALSE)</f>
        <v>Signallampe defekt; C grün</v>
      </c>
      <c r="F180" s="34"/>
      <c r="L180" s="21" t="str">
        <f t="shared" si="7"/>
        <v>90.99.12</v>
      </c>
      <c r="M180" s="21" t="str">
        <f>LOWER(A180&amp;Legende!$B$12&amp;B180&amp;Legende!$B$12&amp;C180&amp;Legende!$B$12&amp;G180&amp;Legende!$B$12&amp;H180&amp;Legende!$B$12&amp;I180&amp;Legende!$B$12&amp;Legende!$D$12&amp;Legende!$B$12&amp;D180&amp;Legende!$B$12&amp;Legende!$C$12)</f>
        <v>90.99.12;;1;;;;?;stellwerkobermattlangnau;#</v>
      </c>
      <c r="N180" s="21" t="str">
        <f t="shared" si="8"/>
        <v>map.put("90.99.12", "90.99.12;;1;;;;?;stellwerkobermattlangnau;#");</v>
      </c>
      <c r="Q180" s="58" t="e">
        <f>VLOOKUP(A180,'cabine_fabisch(rs232)'!$A$1:$G$27,3,FALSE)</f>
        <v>#N/A</v>
      </c>
      <c r="R180" s="58"/>
      <c r="T180" s="21" t="str">
        <f t="shared" si="10"/>
        <v>map.put("90.99.12","");</v>
      </c>
    </row>
    <row r="181" spans="1:20" s="20" customFormat="1" ht="15.75" hidden="1" customHeight="1" x14ac:dyDescent="0.25">
      <c r="A181" s="38" t="s">
        <v>669</v>
      </c>
      <c r="B181" s="38" t="str">
        <f>VLOOKUP($A181,[1]Verdrahtungsliste!$A$16:$S$258,14,FALSE)</f>
        <v/>
      </c>
      <c r="C181" s="38">
        <f>VLOOKUP($A181,[1]Verdrahtungsliste!$A$16:$S$258,4,FALSE)</f>
        <v>1</v>
      </c>
      <c r="D181" s="38" t="str">
        <f>VLOOKUP($A181,[1]Verdrahtungsliste!$A$16:$M$258,2,FALSE)</f>
        <v>StellwerkObermattLangnau</v>
      </c>
      <c r="E181" s="38" t="str">
        <f>VLOOKUP($A181,[1]Verdrahtungsliste!$A$16:$M$258,3,FALSE)</f>
        <v xml:space="preserve">Signallampe defekt; C rot </v>
      </c>
      <c r="F181" s="34"/>
      <c r="L181" s="21" t="str">
        <f t="shared" si="7"/>
        <v>90.99.13</v>
      </c>
      <c r="M181" s="21" t="str">
        <f>LOWER(A181&amp;Legende!$B$12&amp;B181&amp;Legende!$B$12&amp;C181&amp;Legende!$B$12&amp;G181&amp;Legende!$B$12&amp;H181&amp;Legende!$B$12&amp;I181&amp;Legende!$B$12&amp;Legende!$D$12&amp;Legende!$B$12&amp;D181&amp;Legende!$B$12&amp;Legende!$C$12)</f>
        <v>90.99.13;;1;;;;?;stellwerkobermattlangnau;#</v>
      </c>
      <c r="N181" s="21" t="str">
        <f t="shared" si="8"/>
        <v>map.put("90.99.13", "90.99.13;;1;;;;?;stellwerkobermattlangnau;#");</v>
      </c>
      <c r="Q181" s="58" t="e">
        <f>VLOOKUP(A181,'cabine_fabisch(rs232)'!$A$1:$G$27,3,FALSE)</f>
        <v>#N/A</v>
      </c>
      <c r="R181" s="58"/>
      <c r="T181" s="21" t="str">
        <f t="shared" si="10"/>
        <v>map.put("90.99.13","");</v>
      </c>
    </row>
    <row r="182" spans="1:20" s="20" customFormat="1" ht="15.75" customHeight="1" x14ac:dyDescent="0.25">
      <c r="A182" s="38" t="s">
        <v>670</v>
      </c>
      <c r="B182" s="44" t="s">
        <v>54</v>
      </c>
      <c r="C182" s="38">
        <f>VLOOKUP($A182,[1]Verdrahtungsliste!$A$16:$S$258,4,FALSE)</f>
        <v>1</v>
      </c>
      <c r="D182" s="38" t="str">
        <f>VLOOKUP($A182,[1]Verdrahtungsliste!$A$16:$M$258,2,FALSE)</f>
        <v>StellwerkObermattLangnau</v>
      </c>
      <c r="E182" s="38" t="str">
        <f>VLOOKUP($A182,[1]Verdrahtungsliste!$A$16:$M$258,3,FALSE)</f>
        <v>Signallampe defekt; G* Warnung</v>
      </c>
      <c r="F182" s="44"/>
      <c r="G182" s="52"/>
      <c r="H182" s="52"/>
      <c r="I182" s="52"/>
      <c r="J182" s="52"/>
      <c r="L182" s="21" t="str">
        <f t="shared" si="7"/>
        <v>90.99.14</v>
      </c>
      <c r="M182" s="21" t="str">
        <f>LOWER(A182&amp;Legende!$B$12&amp;B182&amp;Legende!$B$12&amp;C182&amp;Legende!$B$12&amp;G182&amp;Legende!$B$12&amp;H182&amp;Legende!$B$12&amp;I182&amp;Legende!$B$12&amp;Legende!$D$12&amp;Legende!$B$12&amp;D182&amp;Legende!$B$12&amp;Legende!$C$12)</f>
        <v>90.99.14;i;1;;;;?;stellwerkobermattlangnau;#</v>
      </c>
      <c r="N182" s="21" t="str">
        <f t="shared" si="8"/>
        <v>map.put("90.99.14", "90.99.14;i;1;;;;?;stellwerkobermattlangnau;#");</v>
      </c>
      <c r="P182" s="92"/>
      <c r="Q182" s="102" t="e">
        <f>VLOOKUP(A182,'cabine_fabisch(rs232)'!$A$1:$G$27,3,FALSE)</f>
        <v>#N/A</v>
      </c>
      <c r="R182" s="102"/>
      <c r="S182" s="20" t="s">
        <v>1287</v>
      </c>
      <c r="T182" s="21" t="str">
        <f t="shared" si="10"/>
        <v>map.put("90.99.14","ext_Vb_G_VS_Lampe_Warn_def");</v>
      </c>
    </row>
    <row r="183" spans="1:20" s="20" customFormat="1" ht="15.75" customHeight="1" x14ac:dyDescent="0.25">
      <c r="A183" s="38" t="s">
        <v>671</v>
      </c>
      <c r="B183" s="44" t="s">
        <v>54</v>
      </c>
      <c r="C183" s="38">
        <f>VLOOKUP($A183,[1]Verdrahtungsliste!$A$16:$S$258,4,FALSE)</f>
        <v>1</v>
      </c>
      <c r="D183" s="38" t="str">
        <f>VLOOKUP($A183,[1]Verdrahtungsliste!$A$16:$M$258,2,FALSE)</f>
        <v>StellwerkObermattLangnau</v>
      </c>
      <c r="E183" s="38" t="str">
        <f>VLOOKUP($A183,[1]Verdrahtungsliste!$A$16:$M$258,3,FALSE)</f>
        <v>Signallampe defekt; G* Fahrt</v>
      </c>
      <c r="F183" s="44"/>
      <c r="G183" s="52"/>
      <c r="H183" s="52"/>
      <c r="I183" s="52"/>
      <c r="J183" s="52"/>
      <c r="L183" s="21" t="str">
        <f t="shared" si="7"/>
        <v>90.99.15</v>
      </c>
      <c r="M183" s="21" t="str">
        <f>LOWER(A183&amp;Legende!$B$12&amp;B183&amp;Legende!$B$12&amp;C183&amp;Legende!$B$12&amp;G183&amp;Legende!$B$12&amp;H183&amp;Legende!$B$12&amp;I183&amp;Legende!$B$12&amp;Legende!$D$12&amp;Legende!$B$12&amp;D183&amp;Legende!$B$12&amp;Legende!$C$12)</f>
        <v>90.99.15;i;1;;;;?;stellwerkobermattlangnau;#</v>
      </c>
      <c r="N183" s="21" t="str">
        <f t="shared" si="8"/>
        <v>map.put("90.99.15", "90.99.15;i;1;;;;?;stellwerkobermattlangnau;#");</v>
      </c>
      <c r="P183" s="92"/>
      <c r="Q183" s="102" t="e">
        <f>VLOOKUP(A183,'cabine_fabisch(rs232)'!$A$1:$G$27,3,FALSE)</f>
        <v>#N/A</v>
      </c>
      <c r="R183" s="102"/>
      <c r="S183" s="20" t="s">
        <v>1288</v>
      </c>
      <c r="T183" s="21" t="str">
        <f t="shared" si="10"/>
        <v>map.put("90.99.15","ext_Vb_G_VS_Lampe_Fahrt_def");</v>
      </c>
    </row>
    <row r="184" spans="1:20" s="20" customFormat="1" ht="15.75" hidden="1" customHeight="1" x14ac:dyDescent="0.25">
      <c r="A184" s="38" t="s">
        <v>672</v>
      </c>
      <c r="B184" s="38" t="str">
        <f>VLOOKUP($A184,[1]Verdrahtungsliste!$A$16:$S$258,14,FALSE)</f>
        <v/>
      </c>
      <c r="C184" s="38">
        <f>VLOOKUP($A184,[1]Verdrahtungsliste!$A$16:$S$258,4,FALSE)</f>
        <v>1</v>
      </c>
      <c r="D184" s="38" t="str">
        <f>VLOOKUP($A184,[1]Verdrahtungsliste!$A$16:$M$258,2,FALSE)</f>
        <v>StellwerkObermattLangnau</v>
      </c>
      <c r="E184" s="38" t="str">
        <f>VLOOKUP($A184,[1]Verdrahtungsliste!$A$16:$M$258,3,FALSE)</f>
        <v>Signallampe defekt; G grün FB 1</v>
      </c>
      <c r="F184" s="34"/>
      <c r="L184" s="21" t="str">
        <f t="shared" si="7"/>
        <v>90.99.16</v>
      </c>
      <c r="M184" s="21" t="str">
        <f>LOWER(A184&amp;Legende!$B$12&amp;B184&amp;Legende!$B$12&amp;C184&amp;Legende!$B$12&amp;G184&amp;Legende!$B$12&amp;H184&amp;Legende!$B$12&amp;I184&amp;Legende!$B$12&amp;Legende!$D$12&amp;Legende!$B$12&amp;D184&amp;Legende!$B$12&amp;Legende!$C$12)</f>
        <v>90.99.16;;1;;;;?;stellwerkobermattlangnau;#</v>
      </c>
      <c r="N184" s="21" t="str">
        <f t="shared" si="8"/>
        <v>map.put("90.99.16", "90.99.16;;1;;;;?;stellwerkobermattlangnau;#");</v>
      </c>
      <c r="Q184" s="58" t="e">
        <f>VLOOKUP(A184,'cabine_fabisch(rs232)'!$A$1:$G$27,3,FALSE)</f>
        <v>#N/A</v>
      </c>
      <c r="R184" s="58"/>
      <c r="T184" s="21" t="str">
        <f t="shared" si="10"/>
        <v>map.put("90.99.16","");</v>
      </c>
    </row>
    <row r="185" spans="1:20" s="20" customFormat="1" ht="15.75" hidden="1" customHeight="1" x14ac:dyDescent="0.25">
      <c r="A185" s="38" t="s">
        <v>673</v>
      </c>
      <c r="B185" s="38" t="str">
        <f>VLOOKUP($A185,[1]Verdrahtungsliste!$A$16:$S$258,14,FALSE)</f>
        <v/>
      </c>
      <c r="C185" s="38">
        <f>VLOOKUP($A185,[1]Verdrahtungsliste!$A$16:$S$258,4,FALSE)</f>
        <v>1</v>
      </c>
      <c r="D185" s="38" t="str">
        <f>VLOOKUP($A185,[1]Verdrahtungsliste!$A$16:$M$258,2,FALSE)</f>
        <v>StellwerkObermattLangnau</v>
      </c>
      <c r="E185" s="38" t="str">
        <f>VLOOKUP($A185,[1]Verdrahtungsliste!$A$16:$M$258,3,FALSE)</f>
        <v>Signallampe defekt; G rot</v>
      </c>
      <c r="F185" s="34"/>
      <c r="L185" s="21" t="str">
        <f t="shared" si="7"/>
        <v>90.99.17</v>
      </c>
      <c r="M185" s="21" t="str">
        <f>LOWER(A185&amp;Legende!$B$12&amp;B185&amp;Legende!$B$12&amp;C185&amp;Legende!$B$12&amp;G185&amp;Legende!$B$12&amp;H185&amp;Legende!$B$12&amp;I185&amp;Legende!$B$12&amp;Legende!$D$12&amp;Legende!$B$12&amp;D185&amp;Legende!$B$12&amp;Legende!$C$12)</f>
        <v>90.99.17;;1;;;;?;stellwerkobermattlangnau;#</v>
      </c>
      <c r="N185" s="21" t="str">
        <f t="shared" si="8"/>
        <v>map.put("90.99.17", "90.99.17;;1;;;;?;stellwerkobermattlangnau;#");</v>
      </c>
      <c r="Q185" s="58" t="e">
        <f>VLOOKUP(A185,'cabine_fabisch(rs232)'!$A$1:$G$27,3,FALSE)</f>
        <v>#N/A</v>
      </c>
      <c r="R185" s="58"/>
      <c r="T185" s="21" t="str">
        <f t="shared" si="10"/>
        <v>map.put("90.99.17","");</v>
      </c>
    </row>
    <row r="186" spans="1:20" s="20" customFormat="1" ht="15.75" hidden="1" customHeight="1" x14ac:dyDescent="0.25">
      <c r="A186" s="38" t="s">
        <v>674</v>
      </c>
      <c r="B186" s="38" t="str">
        <f>VLOOKUP($A186,[1]Verdrahtungsliste!$A$16:$S$258,14,FALSE)</f>
        <v/>
      </c>
      <c r="C186" s="38">
        <f>VLOOKUP($A186,[1]Verdrahtungsliste!$A$16:$S$258,4,FALSE)</f>
        <v>1</v>
      </c>
      <c r="D186" s="38" t="str">
        <f>VLOOKUP($A186,[1]Verdrahtungsliste!$A$16:$M$258,2,FALSE)</f>
        <v>StellwerkObermattLangnau</v>
      </c>
      <c r="E186" s="38" t="str">
        <f>VLOOKUP($A186,[1]Verdrahtungsliste!$A$16:$M$258,3,FALSE)</f>
        <v>Signallampe defekt; G Reserve-rot</v>
      </c>
      <c r="F186" s="34"/>
      <c r="L186" s="21" t="str">
        <f t="shared" si="7"/>
        <v>90.99.18</v>
      </c>
      <c r="M186" s="21" t="str">
        <f>LOWER(A186&amp;Legende!$B$12&amp;B186&amp;Legende!$B$12&amp;C186&amp;Legende!$B$12&amp;G186&amp;Legende!$B$12&amp;H186&amp;Legende!$B$12&amp;I186&amp;Legende!$B$12&amp;Legende!$D$12&amp;Legende!$B$12&amp;D186&amp;Legende!$B$12&amp;Legende!$C$12)</f>
        <v>90.99.18;;1;;;;?;stellwerkobermattlangnau;#</v>
      </c>
      <c r="N186" s="21" t="str">
        <f t="shared" si="8"/>
        <v>map.put("90.99.18", "90.99.18;;1;;;;?;stellwerkobermattlangnau;#");</v>
      </c>
      <c r="Q186" s="58" t="e">
        <f>VLOOKUP(A186,'cabine_fabisch(rs232)'!$A$1:$G$27,3,FALSE)</f>
        <v>#N/A</v>
      </c>
      <c r="R186" s="58"/>
      <c r="T186" s="21" t="str">
        <f t="shared" si="10"/>
        <v>map.put("90.99.18","");</v>
      </c>
    </row>
    <row r="187" spans="1:20" s="20" customFormat="1" ht="15.75" hidden="1" customHeight="1" x14ac:dyDescent="0.25">
      <c r="A187" s="38" t="s">
        <v>675</v>
      </c>
      <c r="B187" s="38" t="str">
        <f>VLOOKUP($A187,[1]Verdrahtungsliste!$A$16:$S$258,14,FALSE)</f>
        <v/>
      </c>
      <c r="C187" s="38">
        <f>VLOOKUP($A187,[1]Verdrahtungsliste!$A$16:$S$258,4,FALSE)</f>
        <v>1</v>
      </c>
      <c r="D187" s="38" t="str">
        <f>VLOOKUP($A187,[1]Verdrahtungsliste!$A$16:$M$258,2,FALSE)</f>
        <v>StellwerkObermattLangnau</v>
      </c>
      <c r="E187" s="38" t="str">
        <f>VLOOKUP($A187,[1]Verdrahtungsliste!$A$16:$M$258,3,FALSE)</f>
        <v>Signallampe defekt; G grün FB3</v>
      </c>
      <c r="F187" s="34"/>
      <c r="L187" s="21" t="str">
        <f t="shared" si="7"/>
        <v>90.99.19</v>
      </c>
      <c r="M187" s="21" t="str">
        <f>LOWER(A187&amp;Legende!$B$12&amp;B187&amp;Legende!$B$12&amp;C187&amp;Legende!$B$12&amp;G187&amp;Legende!$B$12&amp;H187&amp;Legende!$B$12&amp;I187&amp;Legende!$B$12&amp;Legende!$D$12&amp;Legende!$B$12&amp;D187&amp;Legende!$B$12&amp;Legende!$C$12)</f>
        <v>90.99.19;;1;;;;?;stellwerkobermattlangnau;#</v>
      </c>
      <c r="N187" s="21" t="str">
        <f t="shared" si="8"/>
        <v>map.put("90.99.19", "90.99.19;;1;;;;?;stellwerkobermattlangnau;#");</v>
      </c>
      <c r="Q187" s="58" t="e">
        <f>VLOOKUP(A187,'cabine_fabisch(rs232)'!$A$1:$G$27,3,FALSE)</f>
        <v>#N/A</v>
      </c>
      <c r="R187" s="58"/>
      <c r="T187" s="21" t="str">
        <f t="shared" si="10"/>
        <v>map.put("90.99.19","");</v>
      </c>
    </row>
    <row r="188" spans="1:20" s="20" customFormat="1" hidden="1" x14ac:dyDescent="0.25">
      <c r="A188" s="38" t="s">
        <v>295</v>
      </c>
      <c r="B188" s="38" t="str">
        <f>VLOOKUP($A188,[1]Verdrahtungsliste!$A$16:$S$258,14,FALSE)</f>
        <v/>
      </c>
      <c r="C188" s="38">
        <f>VLOOKUP($A188,[1]Verdrahtungsliste!$A$16:$S$258,4,FALSE)</f>
        <v>0</v>
      </c>
      <c r="D188" s="38" t="str">
        <f>VLOOKUP($A188,[1]Verdrahtungsliste!$A$16:$M$258,2,FALSE)</f>
        <v>KabineRe420</v>
      </c>
      <c r="E188" s="38" t="str">
        <f>VLOOKUP($A188,[1]Verdrahtungsliste!$A$16:$M$258,3,FALSE)</f>
        <v>Haupthahn</v>
      </c>
      <c r="F188" s="34" t="s">
        <v>119</v>
      </c>
      <c r="G188" s="20" t="s">
        <v>9</v>
      </c>
      <c r="H188" s="20" t="s">
        <v>8</v>
      </c>
      <c r="I188" s="20">
        <v>1</v>
      </c>
      <c r="J188" s="20" t="s">
        <v>135</v>
      </c>
      <c r="L188" s="21" t="str">
        <f t="shared" si="7"/>
        <v>s126.1</v>
      </c>
      <c r="M188" s="21" t="str">
        <f>LOWER(A188&amp;Legende!$B$12&amp;B188&amp;Legende!$B$12&amp;C188&amp;Legende!$B$12&amp;G188&amp;Legende!$B$12&amp;H188&amp;Legende!$B$12&amp;I188&amp;Legende!$B$12&amp;Legende!$D$12&amp;Legende!$B$12&amp;D188&amp;Legende!$B$12&amp;Legende!$C$12)</f>
        <v>s126.1;;0;schalter;haupthahn;1;?;kabinere420;#</v>
      </c>
      <c r="N188" s="21" t="str">
        <f t="shared" si="8"/>
        <v>map.put("s126.1", "s126.1;;0;schalter;haupthahn;1;?;kabinere420;#");</v>
      </c>
      <c r="Q188" s="58" t="e">
        <f>VLOOKUP(A188,'cabine_fabisch(rs232)'!$A$1:$G$27,3,FALSE)</f>
        <v>#N/A</v>
      </c>
      <c r="R188" s="58"/>
    </row>
    <row r="189" spans="1:20" s="20" customFormat="1" hidden="1" x14ac:dyDescent="0.25">
      <c r="A189" s="38" t="s">
        <v>239</v>
      </c>
      <c r="B189" s="38" t="str">
        <f>VLOOKUP($A189,[1]Verdrahtungsliste!$A$16:$S$258,14,FALSE)</f>
        <v>I</v>
      </c>
      <c r="C189" s="38">
        <f>VLOOKUP($A189,[1]Verdrahtungsliste!$A$16:$S$258,4,FALSE)</f>
        <v>0</v>
      </c>
      <c r="D189" s="38" t="str">
        <f>VLOOKUP($A189,[1]Verdrahtungsliste!$A$16:$M$258,2,FALSE)</f>
        <v>KabineRe420</v>
      </c>
      <c r="E189" s="38" t="str">
        <f>VLOOKUP($A189,[1]Verdrahtungsliste!$A$16:$M$258,3,FALSE)</f>
        <v>Steuerstrom</v>
      </c>
      <c r="F189" s="34" t="s">
        <v>120</v>
      </c>
      <c r="G189" s="20" t="s">
        <v>9</v>
      </c>
      <c r="H189" s="20" t="s">
        <v>1</v>
      </c>
      <c r="I189" s="20">
        <v>0</v>
      </c>
      <c r="J189" s="20" t="s">
        <v>135</v>
      </c>
      <c r="L189" s="21" t="str">
        <f t="shared" si="7"/>
        <v>s126</v>
      </c>
      <c r="M189" s="21" t="str">
        <f>LOWER(A189&amp;Legende!$B$12&amp;B189&amp;Legende!$B$12&amp;C189&amp;Legende!$B$12&amp;G189&amp;Legende!$B$12&amp;H189&amp;Legende!$B$12&amp;I189&amp;Legende!$B$12&amp;Legende!$D$12&amp;Legende!$B$12&amp;D189&amp;Legende!$B$12&amp;Legende!$C$12)</f>
        <v>s126;i;0;schalter;steuerstrom;0;?;kabinere420;#</v>
      </c>
      <c r="N189" s="21" t="str">
        <f t="shared" si="8"/>
        <v>map.put("s126", "s126;i;0;schalter;steuerstrom;0;?;kabinere420;#");</v>
      </c>
      <c r="O189" s="20" t="s">
        <v>608</v>
      </c>
      <c r="Q189" s="58" t="e">
        <f>VLOOKUP(A189,'cabine_fabisch(rs232)'!$A$1:$G$27,3,FALSE)</f>
        <v>#N/A</v>
      </c>
      <c r="R189" s="58"/>
    </row>
    <row r="190" spans="1:20" s="20" customFormat="1" hidden="1" x14ac:dyDescent="0.25">
      <c r="A190" s="38" t="s">
        <v>240</v>
      </c>
      <c r="B190" s="38" t="str">
        <f>VLOOKUP($A190,[1]Verdrahtungsliste!$A$16:$S$258,14,FALSE)</f>
        <v>I</v>
      </c>
      <c r="C190" s="38">
        <f>VLOOKUP($A190,[1]Verdrahtungsliste!$A$16:$S$258,4,FALSE)</f>
        <v>0</v>
      </c>
      <c r="D190" s="38" t="str">
        <f>VLOOKUP($A190,[1]Verdrahtungsliste!$A$16:$M$258,2,FALSE)</f>
        <v>KabineRe420</v>
      </c>
      <c r="E190" s="38" t="str">
        <f>VLOOKUP($A190,[1]Verdrahtungsliste!$A$16:$M$258,3,FALSE)</f>
        <v>Stromabnehmer</v>
      </c>
      <c r="F190" s="34" t="s">
        <v>120</v>
      </c>
      <c r="G190" s="20" t="s">
        <v>9</v>
      </c>
      <c r="H190" s="20" t="s">
        <v>2</v>
      </c>
      <c r="I190" s="20">
        <v>0</v>
      </c>
      <c r="J190" s="20" t="s">
        <v>135</v>
      </c>
      <c r="L190" s="21" t="str">
        <f t="shared" si="7"/>
        <v>s129</v>
      </c>
      <c r="M190" s="21" t="str">
        <f>LOWER(A190&amp;Legende!$B$12&amp;B190&amp;Legende!$B$12&amp;C190&amp;Legende!$B$12&amp;G190&amp;Legende!$B$12&amp;H190&amp;Legende!$B$12&amp;I190&amp;Legende!$B$12&amp;Legende!$D$12&amp;Legende!$B$12&amp;D190&amp;Legende!$B$12&amp;Legende!$C$12)</f>
        <v>s129;i;0;schalter;stromabnehmer;0;?;kabinere420;#</v>
      </c>
      <c r="N190" s="21" t="str">
        <f t="shared" si="8"/>
        <v>map.put("s129", "s129;i;0;schalter;stromabnehmer;0;?;kabinere420;#");</v>
      </c>
      <c r="O190" s="20" t="s">
        <v>609</v>
      </c>
      <c r="Q190" s="58" t="e">
        <f>VLOOKUP(A190,'cabine_fabisch(rs232)'!$A$1:$G$27,3,FALSE)</f>
        <v>#N/A</v>
      </c>
      <c r="R190" s="58"/>
    </row>
    <row r="191" spans="1:20" s="20" customFormat="1" hidden="1" x14ac:dyDescent="0.25">
      <c r="A191" s="38" t="s">
        <v>241</v>
      </c>
      <c r="B191" s="38" t="str">
        <f>VLOOKUP($A191,[1]Verdrahtungsliste!$A$16:$S$258,14,FALSE)</f>
        <v>I</v>
      </c>
      <c r="C191" s="38">
        <f>VLOOKUP($A191,[1]Verdrahtungsliste!$A$16:$S$258,4,FALSE)</f>
        <v>0</v>
      </c>
      <c r="D191" s="38" t="str">
        <f>VLOOKUP($A191,[1]Verdrahtungsliste!$A$16:$M$258,2,FALSE)</f>
        <v>KabineRe420</v>
      </c>
      <c r="E191" s="38" t="str">
        <f>VLOOKUP($A191,[1]Verdrahtungsliste!$A$16:$M$258,3,FALSE)</f>
        <v>Hauptschalter</v>
      </c>
      <c r="F191" s="34" t="s">
        <v>120</v>
      </c>
      <c r="G191" s="20" t="s">
        <v>9</v>
      </c>
      <c r="H191" s="20" t="s">
        <v>20</v>
      </c>
      <c r="I191" s="20">
        <v>0</v>
      </c>
      <c r="J191" s="20" t="s">
        <v>135</v>
      </c>
      <c r="L191" s="21" t="str">
        <f t="shared" si="7"/>
        <v>s132</v>
      </c>
      <c r="M191" s="21" t="str">
        <f>LOWER(A191&amp;Legende!$B$12&amp;B191&amp;Legende!$B$12&amp;C191&amp;Legende!$B$12&amp;G191&amp;Legende!$B$12&amp;H191&amp;Legende!$B$12&amp;I191&amp;Legende!$B$12&amp;Legende!$D$12&amp;Legende!$B$12&amp;D191&amp;Legende!$B$12&amp;Legende!$C$12)</f>
        <v>s132;i;0;schalter;haupt;0;?;kabinere420;#</v>
      </c>
      <c r="N191" s="21" t="str">
        <f t="shared" si="8"/>
        <v>map.put("s132", "s132;i;0;schalter;haupt;0;?;kabinere420;#");</v>
      </c>
      <c r="O191" s="20" t="s">
        <v>600</v>
      </c>
      <c r="Q191" s="58" t="e">
        <f>VLOOKUP(A191,'cabine_fabisch(rs232)'!$A$1:$G$27,3,FALSE)</f>
        <v>#N/A</v>
      </c>
      <c r="R191" s="58"/>
    </row>
    <row r="192" spans="1:20" s="20" customFormat="1" hidden="1" x14ac:dyDescent="0.25">
      <c r="A192" s="38" t="s">
        <v>676</v>
      </c>
      <c r="B192" s="38" t="str">
        <f>VLOOKUP($A192,[1]Verdrahtungsliste!$A$16:$S$258,14,FALSE)</f>
        <v>I</v>
      </c>
      <c r="C192" s="38">
        <f>VLOOKUP($A192,[1]Verdrahtungsliste!$A$16:$S$258,4,FALSE)</f>
        <v>0</v>
      </c>
      <c r="D192" s="38" t="str">
        <f>VLOOKUP($A192,[1]Verdrahtungsliste!$A$16:$M$258,2,FALSE)</f>
        <v>KabineRe420</v>
      </c>
      <c r="E192" s="38" t="str">
        <f>VLOOKUP($A192,[1]Verdrahtungsliste!$A$16:$M$258,3,FALSE)</f>
        <v>Kompressor Automat</v>
      </c>
      <c r="F192" s="34" t="s">
        <v>120</v>
      </c>
      <c r="G192" s="20" t="s">
        <v>9</v>
      </c>
      <c r="H192" s="20" t="s">
        <v>734</v>
      </c>
      <c r="I192" s="20" t="s">
        <v>763</v>
      </c>
      <c r="J192" s="20" t="s">
        <v>135</v>
      </c>
      <c r="L192" s="21" t="str">
        <f t="shared" si="7"/>
        <v>s172.1</v>
      </c>
      <c r="M192" s="21" t="str">
        <f>LOWER(A192&amp;Legende!$B$12&amp;B192&amp;Legende!$B$12&amp;C192&amp;Legende!$B$12&amp;G192&amp;Legende!$B$12&amp;H192&amp;Legende!$B$12&amp;I192&amp;Legende!$B$12&amp;Legende!$D$12&amp;Legende!$B$12&amp;D192&amp;Legende!$B$12&amp;Legende!$C$12)</f>
        <v>s172.1;i;0;schalter;kompressor;a;?;kabinere420;#</v>
      </c>
      <c r="N192" s="21" t="str">
        <f t="shared" si="8"/>
        <v>map.put("s172.1", "s172.1;i;0;schalter;kompressor;a;?;kabinere420;#");</v>
      </c>
      <c r="O192" s="20" t="s">
        <v>572</v>
      </c>
      <c r="Q192" s="58" t="e">
        <f>VLOOKUP(A192,'cabine_fabisch(rs232)'!$A$1:$G$27,3,FALSE)</f>
        <v>#N/A</v>
      </c>
      <c r="R192" s="58"/>
    </row>
    <row r="193" spans="1:20" s="20" customFormat="1" hidden="1" x14ac:dyDescent="0.25">
      <c r="A193" s="38" t="s">
        <v>677</v>
      </c>
      <c r="B193" s="38" t="str">
        <f>VLOOKUP($A193,[1]Verdrahtungsliste!$A$16:$S$258,14,FALSE)</f>
        <v>I</v>
      </c>
      <c r="C193" s="38">
        <f>VLOOKUP($A193,[1]Verdrahtungsliste!$A$16:$S$258,4,FALSE)</f>
        <v>0</v>
      </c>
      <c r="D193" s="38" t="str">
        <f>VLOOKUP($A193,[1]Verdrahtungsliste!$A$16:$M$258,2,FALSE)</f>
        <v>KabineRe420</v>
      </c>
      <c r="E193" s="38" t="str">
        <f>VLOOKUP($A193,[1]Verdrahtungsliste!$A$16:$M$258,3,FALSE)</f>
        <v>Kompressor direkt</v>
      </c>
      <c r="F193" s="34" t="s">
        <v>120</v>
      </c>
      <c r="G193" s="20" t="s">
        <v>9</v>
      </c>
      <c r="H193" s="20" t="s">
        <v>734</v>
      </c>
      <c r="I193" s="20" t="s">
        <v>764</v>
      </c>
      <c r="J193" s="20" t="s">
        <v>135</v>
      </c>
      <c r="L193" s="21" t="str">
        <f t="shared" si="7"/>
        <v>s172.2</v>
      </c>
      <c r="M193" s="21" t="str">
        <f>LOWER(A193&amp;Legende!$B$12&amp;B193&amp;Legende!$B$12&amp;C193&amp;Legende!$B$12&amp;G193&amp;Legende!$B$12&amp;H193&amp;Legende!$B$12&amp;I193&amp;Legende!$B$12&amp;Legende!$D$12&amp;Legende!$B$12&amp;D193&amp;Legende!$B$12&amp;Legende!$C$12)</f>
        <v>s172.2;i;0;schalter;kompressor;d;?;kabinere420;#</v>
      </c>
      <c r="N193" s="21" t="str">
        <f t="shared" si="8"/>
        <v>map.put("s172.2", "s172.2;i;0;schalter;kompressor;d;?;kabinere420;#");</v>
      </c>
      <c r="O193" s="20" t="s">
        <v>573</v>
      </c>
      <c r="Q193" s="58" t="e">
        <f>VLOOKUP(A193,'cabine_fabisch(rs232)'!$A$1:$G$27,3,FALSE)</f>
        <v>#N/A</v>
      </c>
      <c r="R193" s="58"/>
    </row>
    <row r="194" spans="1:20" s="20" customFormat="1" hidden="1" x14ac:dyDescent="0.25">
      <c r="A194" s="38" t="s">
        <v>242</v>
      </c>
      <c r="B194" s="38" t="str">
        <f>VLOOKUP($A194,[1]Verdrahtungsliste!$A$16:$S$258,14,FALSE)</f>
        <v>I</v>
      </c>
      <c r="C194" s="38">
        <f>VLOOKUP($A194,[1]Verdrahtungsliste!$A$16:$S$258,4,FALSE)</f>
        <v>0</v>
      </c>
      <c r="D194" s="38" t="str">
        <f>VLOOKUP($A194,[1]Verdrahtungsliste!$A$16:$M$258,2,FALSE)</f>
        <v>KabineRe420</v>
      </c>
      <c r="E194" s="38" t="str">
        <f>VLOOKUP($A194,[1]Verdrahtungsliste!$A$16:$M$258,3,FALSE)</f>
        <v>Zugsammelschiene</v>
      </c>
      <c r="F194" s="34" t="s">
        <v>120</v>
      </c>
      <c r="G194" s="20" t="s">
        <v>9</v>
      </c>
      <c r="H194" s="20" t="s">
        <v>4</v>
      </c>
      <c r="I194" s="20">
        <v>0</v>
      </c>
      <c r="J194" s="20" t="s">
        <v>135</v>
      </c>
      <c r="L194" s="21" t="str">
        <f t="shared" si="7"/>
        <v>s169</v>
      </c>
      <c r="M194" s="21" t="str">
        <f>LOWER(A194&amp;Legende!$B$12&amp;B194&amp;Legende!$B$12&amp;C194&amp;Legende!$B$12&amp;G194&amp;Legende!$B$12&amp;H194&amp;Legende!$B$12&amp;I194&amp;Legende!$B$12&amp;Legende!$D$12&amp;Legende!$B$12&amp;D194&amp;Legende!$B$12&amp;Legende!$C$12)</f>
        <v>s169;i;0;schalter;zugsammelschiene;0;?;kabinere420;#</v>
      </c>
      <c r="N194" s="21" t="str">
        <f t="shared" si="8"/>
        <v>map.put("s169", "s169;i;0;schalter;zugsammelschiene;0;?;kabinere420;#");</v>
      </c>
      <c r="O194" s="20" t="s">
        <v>605</v>
      </c>
      <c r="Q194" s="58" t="e">
        <f>VLOOKUP(A194,'cabine_fabisch(rs232)'!$A$1:$G$27,3,FALSE)</f>
        <v>#N/A</v>
      </c>
      <c r="R194" s="58"/>
    </row>
    <row r="195" spans="1:20" s="20" customFormat="1" hidden="1" x14ac:dyDescent="0.25">
      <c r="A195" s="38" t="s">
        <v>243</v>
      </c>
      <c r="B195" s="38" t="str">
        <f>VLOOKUP($A195,[1]Verdrahtungsliste!$A$16:$S$258,14,FALSE)</f>
        <v>I</v>
      </c>
      <c r="C195" s="38">
        <f>VLOOKUP($A195,[1]Verdrahtungsliste!$A$16:$S$258,4,FALSE)</f>
        <v>0</v>
      </c>
      <c r="D195" s="38" t="str">
        <f>VLOOKUP($A195,[1]Verdrahtungsliste!$A$16:$M$258,2,FALSE)</f>
        <v>KabineRe420</v>
      </c>
      <c r="E195" s="38" t="str">
        <f>VLOOKUP($A195,[1]Verdrahtungsliste!$A$16:$M$258,3,FALSE)</f>
        <v>Beleuchtung Zug</v>
      </c>
      <c r="F195" s="34" t="s">
        <v>120</v>
      </c>
      <c r="G195" s="20" t="s">
        <v>9</v>
      </c>
      <c r="H195" s="20" t="s">
        <v>21</v>
      </c>
      <c r="I195" s="20">
        <v>0</v>
      </c>
      <c r="J195" s="20" t="s">
        <v>135</v>
      </c>
      <c r="L195" s="21" t="str">
        <f t="shared" si="7"/>
        <v>s311</v>
      </c>
      <c r="M195" s="21" t="str">
        <f>LOWER(A195&amp;Legende!$B$12&amp;B195&amp;Legende!$B$12&amp;C195&amp;Legende!$B$12&amp;G195&amp;Legende!$B$12&amp;H195&amp;Legende!$B$12&amp;I195&amp;Legende!$B$12&amp;Legende!$D$12&amp;Legende!$B$12&amp;D195&amp;Legende!$B$12&amp;Legende!$C$12)</f>
        <v>s311;i;0;schalter;zug;0;?;kabinere420;#</v>
      </c>
      <c r="N195" s="21" t="str">
        <f t="shared" si="8"/>
        <v>map.put("s311", "s311;i;0;schalter;zug;0;?;kabinere420;#");</v>
      </c>
      <c r="Q195" s="58" t="e">
        <f>VLOOKUP(A195,'cabine_fabisch(rs232)'!$A$1:$G$27,3,FALSE)</f>
        <v>#N/A</v>
      </c>
      <c r="R195" s="58"/>
    </row>
    <row r="196" spans="1:20" s="20" customFormat="1" hidden="1" x14ac:dyDescent="0.25">
      <c r="A196" s="38" t="s">
        <v>244</v>
      </c>
      <c r="B196" s="38" t="str">
        <f>VLOOKUP($A196,[1]Verdrahtungsliste!$A$16:$S$258,14,FALSE)</f>
        <v>I</v>
      </c>
      <c r="C196" s="38">
        <f>VLOOKUP($A196,[1]Verdrahtungsliste!$A$16:$S$258,4,FALSE)</f>
        <v>0</v>
      </c>
      <c r="D196" s="38" t="str">
        <f>VLOOKUP($A196,[1]Verdrahtungsliste!$A$16:$M$258,2,FALSE)</f>
        <v>KabineRe420</v>
      </c>
      <c r="E196" s="38" t="str">
        <f>VLOOKUP($A196,[1]Verdrahtungsliste!$A$16:$M$258,3,FALSE)</f>
        <v>Dienstbeleuchtung 1</v>
      </c>
      <c r="F196" s="34" t="s">
        <v>120</v>
      </c>
      <c r="G196" s="20" t="s">
        <v>9</v>
      </c>
      <c r="H196" s="20" t="s">
        <v>299</v>
      </c>
      <c r="I196" s="20">
        <v>1</v>
      </c>
      <c r="J196" s="20" t="s">
        <v>135</v>
      </c>
      <c r="L196" s="21" t="str">
        <f t="shared" si="7"/>
        <v>s316_1</v>
      </c>
      <c r="M196" s="21" t="str">
        <f>LOWER(A196&amp;Legende!$B$12&amp;B196&amp;Legende!$B$12&amp;C196&amp;Legende!$B$12&amp;G196&amp;Legende!$B$12&amp;H196&amp;Legende!$B$12&amp;I196&amp;Legende!$B$12&amp;Legende!$D$12&amp;Legende!$B$12&amp;D196&amp;Legende!$B$12&amp;Legende!$C$12)</f>
        <v>s316_1;i;0;schalter;dienstbel;1;?;kabinere420;#</v>
      </c>
      <c r="N196" s="21" t="str">
        <f t="shared" si="8"/>
        <v>map.put("s316_1", "s316_1;i;0;schalter;dienstbel;1;?;kabinere420;#");</v>
      </c>
      <c r="Q196" s="58" t="e">
        <f>VLOOKUP(A196,'cabine_fabisch(rs232)'!$A$1:$G$27,3,FALSE)</f>
        <v>#N/A</v>
      </c>
      <c r="R196" s="58"/>
    </row>
    <row r="197" spans="1:20" s="20" customFormat="1" hidden="1" x14ac:dyDescent="0.25">
      <c r="A197" s="38" t="s">
        <v>245</v>
      </c>
      <c r="B197" s="38" t="str">
        <f>VLOOKUP($A197,[1]Verdrahtungsliste!$A$16:$S$258,14,FALSE)</f>
        <v/>
      </c>
      <c r="C197" s="38">
        <f>VLOOKUP($A197,[1]Verdrahtungsliste!$A$16:$S$258,4,FALSE)</f>
        <v>0</v>
      </c>
      <c r="D197" s="38" t="str">
        <f>VLOOKUP($A197,[1]Verdrahtungsliste!$A$16:$M$258,2,FALSE)</f>
        <v>KabineRe420</v>
      </c>
      <c r="E197" s="38" t="str">
        <f>VLOOKUP($A197,[1]Verdrahtungsliste!$A$16:$M$258,3,FALSE)</f>
        <v>Dienstbeleuchtung 2</v>
      </c>
      <c r="F197" s="34" t="s">
        <v>120</v>
      </c>
      <c r="G197" s="20" t="s">
        <v>9</v>
      </c>
      <c r="H197" s="20" t="s">
        <v>299</v>
      </c>
      <c r="I197" s="20">
        <v>2</v>
      </c>
      <c r="J197" s="20" t="s">
        <v>135</v>
      </c>
      <c r="L197" s="21" t="str">
        <f t="shared" si="7"/>
        <v>s316_2</v>
      </c>
      <c r="M197" s="21" t="str">
        <f>LOWER(A197&amp;Legende!$B$12&amp;B197&amp;Legende!$B$12&amp;C197&amp;Legende!$B$12&amp;G197&amp;Legende!$B$12&amp;H197&amp;Legende!$B$12&amp;I197&amp;Legende!$B$12&amp;Legende!$D$12&amp;Legende!$B$12&amp;D197&amp;Legende!$B$12&amp;Legende!$C$12)</f>
        <v>s316_2;;0;schalter;dienstbel;2;?;kabinere420;#</v>
      </c>
      <c r="N197" s="21" t="str">
        <f t="shared" si="8"/>
        <v>map.put("s316_2", "s316_2;;0;schalter;dienstbel;2;?;kabinere420;#");</v>
      </c>
      <c r="Q197" s="58" t="e">
        <f>VLOOKUP(A197,'cabine_fabisch(rs232)'!$A$1:$G$27,3,FALSE)</f>
        <v>#N/A</v>
      </c>
      <c r="R197" s="58"/>
    </row>
    <row r="198" spans="1:20" s="20" customFormat="1" hidden="1" x14ac:dyDescent="0.25">
      <c r="A198" s="38" t="s">
        <v>613</v>
      </c>
      <c r="B198" s="38" t="str">
        <f>VLOOKUP($A198,[1]Verdrahtungsliste!$A$16:$S$258,14,FALSE)</f>
        <v>I</v>
      </c>
      <c r="C198" s="38">
        <f>VLOOKUP($A198,[1]Verdrahtungsliste!$A$16:$S$258,4,FALSE)</f>
        <v>0</v>
      </c>
      <c r="D198" s="38" t="str">
        <f>VLOOKUP($A198,[1]Verdrahtungsliste!$A$16:$M$258,2,FALSE)</f>
        <v>KabineRe420</v>
      </c>
      <c r="E198" s="38" t="str">
        <f>VLOOKUP($A198,[1]Verdrahtungsliste!$A$16:$M$258,3,FALSE)</f>
        <v>Wendeschalter 140a vorwärts</v>
      </c>
      <c r="F198" s="34" t="s">
        <v>768</v>
      </c>
      <c r="G198" s="20" t="s">
        <v>9</v>
      </c>
      <c r="H198" s="20" t="s">
        <v>769</v>
      </c>
      <c r="I198" s="20" t="s">
        <v>532</v>
      </c>
      <c r="J198" s="20" t="s">
        <v>135</v>
      </c>
      <c r="L198" s="21" t="str">
        <f t="shared" ref="L198:L261" si="11">LOWER(A198)</f>
        <v>s140a</v>
      </c>
      <c r="M198" s="21" t="str">
        <f>LOWER(A198&amp;Legende!$B$12&amp;B198&amp;Legende!$B$12&amp;C198&amp;Legende!$B$12&amp;G198&amp;Legende!$B$12&amp;H198&amp;Legende!$B$12&amp;I198&amp;Legende!$B$12&amp;Legende!$D$12&amp;Legende!$B$12&amp;D198&amp;Legende!$B$12&amp;Legende!$C$12)</f>
        <v>s140a;i;0;schalter;wende;vorwärts;?;kabinere420;#</v>
      </c>
      <c r="N198" s="21" t="str">
        <f t="shared" ref="N198:N261" si="12">"map.put("""&amp;L198&amp;""", """&amp;M198&amp;""");"</f>
        <v>map.put("s140a", "s140a;i;0;schalter;wende;vorwärts;?;kabinere420;#");</v>
      </c>
      <c r="O198" s="20" t="s">
        <v>584</v>
      </c>
      <c r="Q198" s="58" t="e">
        <f>VLOOKUP(A198,'cabine_fabisch(rs232)'!$A$1:$G$27,3,FALSE)</f>
        <v>#N/A</v>
      </c>
      <c r="R198" s="58"/>
    </row>
    <row r="199" spans="1:20" s="20" customFormat="1" hidden="1" x14ac:dyDescent="0.25">
      <c r="A199" s="38" t="s">
        <v>614</v>
      </c>
      <c r="B199" s="38" t="str">
        <f>VLOOKUP($A199,[1]Verdrahtungsliste!$A$16:$S$258,14,FALSE)</f>
        <v>I</v>
      </c>
      <c r="C199" s="38">
        <f>VLOOKUP($A199,[1]Verdrahtungsliste!$A$16:$S$258,4,FALSE)</f>
        <v>0</v>
      </c>
      <c r="D199" s="38" t="str">
        <f>VLOOKUP($A199,[1]Verdrahtungsliste!$A$16:$M$258,2,FALSE)</f>
        <v>KabineRe420</v>
      </c>
      <c r="E199" s="38" t="str">
        <f>VLOOKUP($A199,[1]Verdrahtungsliste!$A$16:$M$258,3,FALSE)</f>
        <v>Wendeschalter 140b rückwärts</v>
      </c>
      <c r="F199" s="34" t="s">
        <v>768</v>
      </c>
      <c r="G199" s="20" t="s">
        <v>9</v>
      </c>
      <c r="H199" s="20" t="s">
        <v>769</v>
      </c>
      <c r="I199" s="20" t="s">
        <v>534</v>
      </c>
      <c r="J199" s="20" t="s">
        <v>135</v>
      </c>
      <c r="L199" s="21" t="str">
        <f t="shared" si="11"/>
        <v>s140b</v>
      </c>
      <c r="M199" s="21" t="str">
        <f>LOWER(A199&amp;Legende!$B$12&amp;B199&amp;Legende!$B$12&amp;C199&amp;Legende!$B$12&amp;G199&amp;Legende!$B$12&amp;H199&amp;Legende!$B$12&amp;I199&amp;Legende!$B$12&amp;Legende!$D$12&amp;Legende!$B$12&amp;D199&amp;Legende!$B$12&amp;Legende!$C$12)</f>
        <v>s140b;i;0;schalter;wende;rückwärts;?;kabinere420;#</v>
      </c>
      <c r="N199" s="21" t="str">
        <f t="shared" si="12"/>
        <v>map.put("s140b", "s140b;i;0;schalter;wende;rückwärts;?;kabinere420;#");</v>
      </c>
      <c r="O199" s="20" t="s">
        <v>585</v>
      </c>
      <c r="Q199" s="58" t="e">
        <f>VLOOKUP(A199,'cabine_fabisch(rs232)'!$A$1:$G$27,3,FALSE)</f>
        <v>#N/A</v>
      </c>
      <c r="R199" s="58"/>
    </row>
    <row r="200" spans="1:20" s="51" customFormat="1" ht="15.6" hidden="1" customHeight="1" x14ac:dyDescent="0.25">
      <c r="A200" s="28" t="s">
        <v>1061</v>
      </c>
      <c r="B200" s="36" t="s">
        <v>54</v>
      </c>
      <c r="C200" s="28">
        <v>0</v>
      </c>
      <c r="D200" s="28" t="s">
        <v>1060</v>
      </c>
      <c r="E200" s="28" t="s">
        <v>712</v>
      </c>
      <c r="F200" s="44"/>
      <c r="G200" s="20" t="s">
        <v>480</v>
      </c>
      <c r="H200" s="20" t="s">
        <v>735</v>
      </c>
      <c r="I200" s="20" t="s">
        <v>691</v>
      </c>
      <c r="J200" s="20" t="s">
        <v>1003</v>
      </c>
      <c r="K200" s="20"/>
      <c r="L200" s="50" t="str">
        <f t="shared" si="11"/>
        <v>fahrschalter.bremsen.plus</v>
      </c>
      <c r="M200" s="50" t="str">
        <f>LOWER(A200&amp;Legende!$B$12&amp;B200&amp;Legende!$B$12&amp;C200&amp;Legende!$B$12&amp;G200&amp;Legende!$B$12&amp;H200&amp;Legende!$B$12&amp;I200&amp;Legende!$B$12&amp;Legende!$D$12&amp;Legende!$B$12&amp;D200&amp;Legende!$B$12&amp;Legende!$C$12)</f>
        <v>fahrschalter.bremsen.plus;i;0;fahrschalter;bremse;plus;?;kabinere420;#</v>
      </c>
      <c r="N200" s="21" t="str">
        <f t="shared" si="12"/>
        <v>map.put("fahrschalter.bremsen.plus", "fahrschalter.bremsen.plus;i;0;fahrschalter;bremse;plus;?;kabinere420;#");</v>
      </c>
      <c r="O200" s="20" t="s">
        <v>575</v>
      </c>
      <c r="P200" s="20"/>
      <c r="Q200" s="58" t="e">
        <f>VLOOKUP(A200,'cabine_fabisch(rs232)'!$A$1:$G$27,3,FALSE)</f>
        <v>#N/A</v>
      </c>
      <c r="R200" s="58"/>
      <c r="S200" s="20"/>
      <c r="T200" s="20"/>
    </row>
    <row r="201" spans="1:20" s="51" customFormat="1" ht="15.6" hidden="1" customHeight="1" x14ac:dyDescent="0.25">
      <c r="A201" s="28" t="s">
        <v>1062</v>
      </c>
      <c r="B201" s="36" t="s">
        <v>54</v>
      </c>
      <c r="C201" s="28">
        <v>0</v>
      </c>
      <c r="D201" s="28" t="s">
        <v>1060</v>
      </c>
      <c r="E201" s="28" t="s">
        <v>713</v>
      </c>
      <c r="F201" s="44"/>
      <c r="G201" s="20" t="s">
        <v>480</v>
      </c>
      <c r="H201" s="20" t="s">
        <v>735</v>
      </c>
      <c r="I201" s="20" t="s">
        <v>692</v>
      </c>
      <c r="J201" s="20" t="s">
        <v>1004</v>
      </c>
      <c r="K201" s="20"/>
      <c r="L201" s="50" t="str">
        <f t="shared" si="11"/>
        <v>fahrschalter.bremsen.punkt</v>
      </c>
      <c r="M201" s="50" t="str">
        <f>LOWER(A201&amp;Legende!$B$12&amp;B201&amp;Legende!$B$12&amp;C201&amp;Legende!$B$12&amp;G201&amp;Legende!$B$12&amp;H201&amp;Legende!$B$12&amp;I201&amp;Legende!$B$12&amp;Legende!$D$12&amp;Legende!$B$12&amp;D201&amp;Legende!$B$12&amp;Legende!$C$12)</f>
        <v>fahrschalter.bremsen.punkt;i;0;fahrschalter;bremse;punkt;?;kabinere420;#</v>
      </c>
      <c r="N201" s="21" t="str">
        <f t="shared" si="12"/>
        <v>map.put("fahrschalter.bremsen.punkt", "fahrschalter.bremsen.punkt;i;0;fahrschalter;bremse;punkt;?;kabinere420;#");</v>
      </c>
      <c r="O201" s="20" t="s">
        <v>576</v>
      </c>
      <c r="P201" s="20"/>
      <c r="Q201" s="58" t="e">
        <f>VLOOKUP(A201,'cabine_fabisch(rs232)'!$A$1:$G$27,3,FALSE)</f>
        <v>#N/A</v>
      </c>
      <c r="R201" s="58"/>
      <c r="S201" s="20"/>
      <c r="T201" s="20"/>
    </row>
    <row r="202" spans="1:20" s="51" customFormat="1" ht="15.6" hidden="1" customHeight="1" x14ac:dyDescent="0.25">
      <c r="A202" s="28" t="s">
        <v>1063</v>
      </c>
      <c r="B202" s="36" t="s">
        <v>54</v>
      </c>
      <c r="C202" s="28">
        <v>0</v>
      </c>
      <c r="D202" s="28" t="s">
        <v>1060</v>
      </c>
      <c r="E202" s="28" t="s">
        <v>714</v>
      </c>
      <c r="F202" s="44"/>
      <c r="G202" s="20" t="s">
        <v>480</v>
      </c>
      <c r="H202" s="20" t="s">
        <v>735</v>
      </c>
      <c r="I202" s="20" t="s">
        <v>693</v>
      </c>
      <c r="J202" s="20" t="s">
        <v>1005</v>
      </c>
      <c r="K202" s="20"/>
      <c r="L202" s="50" t="str">
        <f t="shared" si="11"/>
        <v>fahrschalter.bremsen.minus</v>
      </c>
      <c r="M202" s="50" t="str">
        <f>LOWER(A202&amp;Legende!$B$12&amp;B202&amp;Legende!$B$12&amp;C202&amp;Legende!$B$12&amp;G202&amp;Legende!$B$12&amp;H202&amp;Legende!$B$12&amp;I202&amp;Legende!$B$12&amp;Legende!$D$12&amp;Legende!$B$12&amp;D202&amp;Legende!$B$12&amp;Legende!$C$12)</f>
        <v>fahrschalter.bremsen.minus;i;0;fahrschalter;bremse;minus;?;kabinere420;#</v>
      </c>
      <c r="N202" s="21" t="str">
        <f t="shared" si="12"/>
        <v>map.put("fahrschalter.bremsen.minus", "fahrschalter.bremsen.minus;i;0;fahrschalter;bremse;minus;?;kabinere420;#");</v>
      </c>
      <c r="O202" s="20" t="s">
        <v>577</v>
      </c>
      <c r="P202" s="20"/>
      <c r="Q202" s="58" t="e">
        <f>VLOOKUP(A202,'cabine_fabisch(rs232)'!$A$1:$G$27,3,FALSE)</f>
        <v>#N/A</v>
      </c>
      <c r="R202" s="58"/>
      <c r="S202" s="20"/>
      <c r="T202" s="20"/>
    </row>
    <row r="203" spans="1:20" s="51" customFormat="1" ht="15.6" hidden="1" customHeight="1" x14ac:dyDescent="0.25">
      <c r="A203" s="28" t="s">
        <v>1110</v>
      </c>
      <c r="B203" s="36" t="s">
        <v>54</v>
      </c>
      <c r="C203" s="28">
        <v>0</v>
      </c>
      <c r="D203" s="28" t="s">
        <v>1060</v>
      </c>
      <c r="E203" s="28" t="s">
        <v>1111</v>
      </c>
      <c r="F203" s="44"/>
      <c r="G203" s="20" t="s">
        <v>480</v>
      </c>
      <c r="H203" s="20" t="s">
        <v>533</v>
      </c>
      <c r="I203" s="20"/>
      <c r="J203" s="20"/>
      <c r="K203" s="20"/>
      <c r="L203" s="50" t="str">
        <f t="shared" si="11"/>
        <v>fahrschalter.neutral</v>
      </c>
      <c r="M203" s="50" t="str">
        <f>LOWER(A203&amp;Legende!$B$12&amp;B203&amp;Legende!$B$12&amp;C203&amp;Legende!$B$12&amp;G203&amp;Legende!$B$12&amp;H203&amp;Legende!$B$12&amp;I203&amp;Legende!$B$12&amp;Legende!$D$12&amp;Legende!$B$12&amp;D203&amp;Legende!$B$12&amp;Legende!$C$12)</f>
        <v>fahrschalter.neutral;i;0;fahrschalter;neutral;;?;kabinere420;#</v>
      </c>
      <c r="N203" s="21" t="str">
        <f t="shared" si="12"/>
        <v>map.put("fahrschalter.neutral", "fahrschalter.neutral;i;0;fahrschalter;neutral;;?;kabinere420;#");</v>
      </c>
      <c r="O203" s="20" t="s">
        <v>578</v>
      </c>
      <c r="P203" s="20"/>
      <c r="Q203" s="58" t="e">
        <f>VLOOKUP(A203,'cabine_fabisch(rs232)'!$A$1:$G$27,3,FALSE)</f>
        <v>#N/A</v>
      </c>
      <c r="R203" s="58"/>
      <c r="S203" s="20"/>
      <c r="T203" s="20"/>
    </row>
    <row r="204" spans="1:20" s="51" customFormat="1" ht="15.6" hidden="1" customHeight="1" x14ac:dyDescent="0.25">
      <c r="A204" s="28" t="s">
        <v>1064</v>
      </c>
      <c r="B204" s="36" t="s">
        <v>54</v>
      </c>
      <c r="C204" s="28">
        <v>0</v>
      </c>
      <c r="D204" s="28" t="s">
        <v>1060</v>
      </c>
      <c r="E204" s="28" t="s">
        <v>715</v>
      </c>
      <c r="F204" s="44"/>
      <c r="G204" s="20" t="s">
        <v>480</v>
      </c>
      <c r="H204" s="20" t="s">
        <v>708</v>
      </c>
      <c r="I204" s="20" t="s">
        <v>693</v>
      </c>
      <c r="J204" s="20" t="s">
        <v>1006</v>
      </c>
      <c r="K204" s="20"/>
      <c r="L204" s="50" t="str">
        <f t="shared" si="11"/>
        <v>fahrschalter.fahren.minus</v>
      </c>
      <c r="M204" s="50" t="str">
        <f>LOWER(A204&amp;Legende!$B$12&amp;B204&amp;Legende!$B$12&amp;C204&amp;Legende!$B$12&amp;G204&amp;Legende!$B$12&amp;H204&amp;Legende!$B$12&amp;I204&amp;Legende!$B$12&amp;Legende!$D$12&amp;Legende!$B$12&amp;D204&amp;Legende!$B$12&amp;Legende!$C$12)</f>
        <v>fahrschalter.fahren.minus;i;0;fahrschalter;fahren;minus;?;kabinere420;#</v>
      </c>
      <c r="N204" s="21" t="str">
        <f t="shared" si="12"/>
        <v>map.put("fahrschalter.fahren.minus", "fahrschalter.fahren.minus;i;0;fahrschalter;fahren;minus;?;kabinere420;#");</v>
      </c>
      <c r="O204" s="20" t="s">
        <v>579</v>
      </c>
      <c r="P204" s="20"/>
      <c r="Q204" s="58" t="e">
        <f>VLOOKUP(A204,'cabine_fabisch(rs232)'!$A$1:$G$27,3,FALSE)</f>
        <v>#N/A</v>
      </c>
      <c r="R204" s="58"/>
      <c r="S204" s="20"/>
      <c r="T204" s="20"/>
    </row>
    <row r="205" spans="1:20" s="51" customFormat="1" ht="15.6" hidden="1" customHeight="1" x14ac:dyDescent="0.25">
      <c r="A205" s="28" t="s">
        <v>1065</v>
      </c>
      <c r="B205" s="36" t="s">
        <v>54</v>
      </c>
      <c r="C205" s="28">
        <v>0</v>
      </c>
      <c r="D205" s="28" t="s">
        <v>1060</v>
      </c>
      <c r="E205" s="28" t="s">
        <v>716</v>
      </c>
      <c r="F205" s="44"/>
      <c r="G205" s="20" t="s">
        <v>480</v>
      </c>
      <c r="H205" s="20" t="s">
        <v>708</v>
      </c>
      <c r="I205" s="20" t="s">
        <v>692</v>
      </c>
      <c r="J205" s="20" t="s">
        <v>1007</v>
      </c>
      <c r="K205" s="20"/>
      <c r="L205" s="50" t="str">
        <f t="shared" si="11"/>
        <v>fahrschalter.fahren.punkt</v>
      </c>
      <c r="M205" s="50" t="str">
        <f>LOWER(A205&amp;Legende!$B$12&amp;B205&amp;Legende!$B$12&amp;C205&amp;Legende!$B$12&amp;G205&amp;Legende!$B$12&amp;H205&amp;Legende!$B$12&amp;I205&amp;Legende!$B$12&amp;Legende!$D$12&amp;Legende!$B$12&amp;D205&amp;Legende!$B$12&amp;Legende!$C$12)</f>
        <v>fahrschalter.fahren.punkt;i;0;fahrschalter;fahren;punkt;?;kabinere420;#</v>
      </c>
      <c r="N205" s="21" t="str">
        <f t="shared" si="12"/>
        <v>map.put("fahrschalter.fahren.punkt", "fahrschalter.fahren.punkt;i;0;fahrschalter;fahren;punkt;?;kabinere420;#");</v>
      </c>
      <c r="O205" s="20" t="s">
        <v>580</v>
      </c>
      <c r="P205" s="20"/>
      <c r="Q205" s="58" t="e">
        <f>VLOOKUP(A205,'cabine_fabisch(rs232)'!$A$1:$G$27,3,FALSE)</f>
        <v>#N/A</v>
      </c>
      <c r="R205" s="58"/>
      <c r="S205" s="20"/>
      <c r="T205" s="20"/>
    </row>
    <row r="206" spans="1:20" s="51" customFormat="1" ht="15.6" hidden="1" customHeight="1" x14ac:dyDescent="0.25">
      <c r="A206" s="28" t="s">
        <v>1066</v>
      </c>
      <c r="B206" s="36" t="s">
        <v>54</v>
      </c>
      <c r="C206" s="28">
        <v>0</v>
      </c>
      <c r="D206" s="28" t="s">
        <v>1060</v>
      </c>
      <c r="E206" s="28" t="s">
        <v>717</v>
      </c>
      <c r="F206" s="44"/>
      <c r="G206" s="20" t="s">
        <v>480</v>
      </c>
      <c r="H206" s="20" t="s">
        <v>708</v>
      </c>
      <c r="I206" s="20" t="s">
        <v>695</v>
      </c>
      <c r="J206" s="20" t="s">
        <v>1008</v>
      </c>
      <c r="K206" s="20"/>
      <c r="L206" s="50" t="str">
        <f t="shared" si="11"/>
        <v>fahrschalter.fahren.m</v>
      </c>
      <c r="M206" s="50" t="str">
        <f>LOWER(A206&amp;Legende!$B$12&amp;B206&amp;Legende!$B$12&amp;C206&amp;Legende!$B$12&amp;G206&amp;Legende!$B$12&amp;H206&amp;Legende!$B$12&amp;I206&amp;Legende!$B$12&amp;Legende!$D$12&amp;Legende!$B$12&amp;D206&amp;Legende!$B$12&amp;Legende!$C$12)</f>
        <v>fahrschalter.fahren.m;i;0;fahrschalter;fahren;m;?;kabinere420;#</v>
      </c>
      <c r="N206" s="21" t="str">
        <f t="shared" si="12"/>
        <v>map.put("fahrschalter.fahren.m", "fahrschalter.fahren.m;i;0;fahrschalter;fahren;m;?;kabinere420;#");</v>
      </c>
      <c r="O206" s="20" t="s">
        <v>581</v>
      </c>
      <c r="P206" s="20"/>
      <c r="Q206" s="58" t="e">
        <f>VLOOKUP(A206,'cabine_fabisch(rs232)'!$A$1:$G$27,3,FALSE)</f>
        <v>#N/A</v>
      </c>
      <c r="R206" s="58"/>
      <c r="S206" s="20"/>
      <c r="T206" s="20"/>
    </row>
    <row r="207" spans="1:20" s="51" customFormat="1" ht="15.6" hidden="1" customHeight="1" x14ac:dyDescent="0.25">
      <c r="A207" s="28" t="s">
        <v>1067</v>
      </c>
      <c r="B207" s="36" t="s">
        <v>54</v>
      </c>
      <c r="C207" s="28">
        <v>0</v>
      </c>
      <c r="D207" s="28" t="s">
        <v>1060</v>
      </c>
      <c r="E207" s="28" t="s">
        <v>718</v>
      </c>
      <c r="F207" s="44"/>
      <c r="G207" s="20" t="s">
        <v>480</v>
      </c>
      <c r="H207" s="20" t="s">
        <v>708</v>
      </c>
      <c r="I207" s="20" t="s">
        <v>691</v>
      </c>
      <c r="J207" s="20" t="s">
        <v>1009</v>
      </c>
      <c r="K207" s="20"/>
      <c r="L207" s="50" t="str">
        <f t="shared" si="11"/>
        <v>fahrschalter.fahren.plus</v>
      </c>
      <c r="M207" s="50" t="str">
        <f>LOWER(A207&amp;Legende!$B$12&amp;B207&amp;Legende!$B$12&amp;C207&amp;Legende!$B$12&amp;G207&amp;Legende!$B$12&amp;H207&amp;Legende!$B$12&amp;I207&amp;Legende!$B$12&amp;Legende!$D$12&amp;Legende!$B$12&amp;D207&amp;Legende!$B$12&amp;Legende!$C$12)</f>
        <v>fahrschalter.fahren.plus;i;0;fahrschalter;fahren;plus;?;kabinere420;#</v>
      </c>
      <c r="N207" s="21" t="str">
        <f t="shared" si="12"/>
        <v>map.put("fahrschalter.fahren.plus", "fahrschalter.fahren.plus;i;0;fahrschalter;fahren;plus;?;kabinere420;#");</v>
      </c>
      <c r="O207" s="20" t="s">
        <v>582</v>
      </c>
      <c r="P207" s="20"/>
      <c r="Q207" s="58" t="e">
        <f>VLOOKUP(A207,'cabine_fabisch(rs232)'!$A$1:$G$27,3,FALSE)</f>
        <v>#N/A</v>
      </c>
      <c r="R207" s="58"/>
      <c r="S207" s="20"/>
      <c r="T207" s="20"/>
    </row>
    <row r="208" spans="1:20" s="51" customFormat="1" ht="15.6" hidden="1" customHeight="1" x14ac:dyDescent="0.25">
      <c r="A208" s="28" t="s">
        <v>1068</v>
      </c>
      <c r="B208" s="36" t="s">
        <v>54</v>
      </c>
      <c r="C208" s="28">
        <v>0</v>
      </c>
      <c r="D208" s="28" t="s">
        <v>1060</v>
      </c>
      <c r="E208" s="28" t="s">
        <v>719</v>
      </c>
      <c r="F208" s="44"/>
      <c r="G208" s="20" t="s">
        <v>480</v>
      </c>
      <c r="H208" s="20" t="s">
        <v>708</v>
      </c>
      <c r="I208" s="20" t="s">
        <v>696</v>
      </c>
      <c r="J208" s="20" t="s">
        <v>1010</v>
      </c>
      <c r="K208" s="20"/>
      <c r="L208" s="50" t="str">
        <f t="shared" si="11"/>
        <v>fahrschalter.fahren.plusplus</v>
      </c>
      <c r="M208" s="50" t="str">
        <f>LOWER(A208&amp;Legende!$B$12&amp;B208&amp;Legende!$B$12&amp;C208&amp;Legende!$B$12&amp;G208&amp;Legende!$B$12&amp;H208&amp;Legende!$B$12&amp;I208&amp;Legende!$B$12&amp;Legende!$D$12&amp;Legende!$B$12&amp;D208&amp;Legende!$B$12&amp;Legende!$C$12)</f>
        <v>fahrschalter.fahren.plusplus;i;0;fahrschalter;fahren;plusplus;?;kabinere420;#</v>
      </c>
      <c r="N208" s="21" t="str">
        <f t="shared" si="12"/>
        <v>map.put("fahrschalter.fahren.plusplus", "fahrschalter.fahren.plusplus;i;0;fahrschalter;fahren;plusplus;?;kabinere420;#");</v>
      </c>
      <c r="O208" s="20" t="s">
        <v>583</v>
      </c>
      <c r="P208" s="20"/>
      <c r="Q208" s="58" t="e">
        <f>VLOOKUP(A208,'cabine_fabisch(rs232)'!$A$1:$G$27,3,FALSE)</f>
        <v>#N/A</v>
      </c>
      <c r="R208" s="58"/>
      <c r="S208" s="20"/>
      <c r="T208" s="20"/>
    </row>
    <row r="209" spans="1:18" s="20" customFormat="1" hidden="1" x14ac:dyDescent="0.25">
      <c r="A209" s="38" t="s">
        <v>615</v>
      </c>
      <c r="B209" s="38" t="str">
        <f>VLOOKUP($A209,[1]Verdrahtungsliste!$A$16:$S$258,14,FALSE)</f>
        <v>I</v>
      </c>
      <c r="C209" s="38">
        <f>VLOOKUP($A209,[1]Verdrahtungsliste!$A$16:$S$258,4,FALSE)</f>
        <v>0</v>
      </c>
      <c r="D209" s="38" t="str">
        <f>VLOOKUP($A209,[1]Verdrahtungsliste!$A$16:$M$258,2,FALSE)</f>
        <v>KabineRe420</v>
      </c>
      <c r="E209" s="38" t="str">
        <f>VLOOKUP($A209,[1]Verdrahtungsliste!$A$16:$M$258,3,FALSE)</f>
        <v>Pfeife Stufe 1</v>
      </c>
      <c r="F209" s="34" t="s">
        <v>744</v>
      </c>
      <c r="G209" s="20" t="s">
        <v>9</v>
      </c>
      <c r="H209" s="20" t="s">
        <v>744</v>
      </c>
      <c r="I209" s="20" t="s">
        <v>770</v>
      </c>
      <c r="J209" s="20" t="s">
        <v>135</v>
      </c>
      <c r="L209" s="21" t="str">
        <f t="shared" si="11"/>
        <v>s189.1</v>
      </c>
      <c r="M209" s="21" t="str">
        <f>LOWER(A209&amp;Legende!$B$12&amp;B209&amp;Legende!$B$12&amp;C209&amp;Legende!$B$12&amp;G209&amp;Legende!$B$12&amp;H209&amp;Legende!$B$12&amp;I209&amp;Legende!$B$12&amp;Legende!$D$12&amp;Legende!$B$12&amp;D209&amp;Legende!$B$12&amp;Legende!$C$12)</f>
        <v>s189.1;i;0;schalter;pfeife;stufe1;?;kabinere420;#</v>
      </c>
      <c r="N209" s="21" t="str">
        <f t="shared" si="12"/>
        <v>map.put("s189.1", "s189.1;i;0;schalter;pfeife;stufe1;?;kabinere420;#");</v>
      </c>
      <c r="O209" s="20" t="s">
        <v>586</v>
      </c>
      <c r="Q209" s="58" t="e">
        <f>VLOOKUP(A209,'cabine_fabisch(rs232)'!$A$1:$G$27,3,FALSE)</f>
        <v>#N/A</v>
      </c>
      <c r="R209" s="58"/>
    </row>
    <row r="210" spans="1:18" s="20" customFormat="1" hidden="1" x14ac:dyDescent="0.25">
      <c r="A210" s="38" t="s">
        <v>616</v>
      </c>
      <c r="B210" s="38" t="str">
        <f>VLOOKUP($A210,[1]Verdrahtungsliste!$A$16:$S$258,14,FALSE)</f>
        <v>I</v>
      </c>
      <c r="C210" s="38">
        <f>VLOOKUP($A210,[1]Verdrahtungsliste!$A$16:$S$258,4,FALSE)</f>
        <v>0</v>
      </c>
      <c r="D210" s="38" t="str">
        <f>VLOOKUP($A210,[1]Verdrahtungsliste!$A$16:$M$258,2,FALSE)</f>
        <v>KabineRe420</v>
      </c>
      <c r="E210" s="38" t="str">
        <f>VLOOKUP($A210,[1]Verdrahtungsliste!$A$16:$M$258,3,FALSE)</f>
        <v>Pfeife Stufe 2</v>
      </c>
      <c r="F210" s="34" t="s">
        <v>744</v>
      </c>
      <c r="G210" s="20" t="s">
        <v>9</v>
      </c>
      <c r="H210" s="20" t="s">
        <v>744</v>
      </c>
      <c r="I210" s="20" t="s">
        <v>771</v>
      </c>
      <c r="J210" s="20" t="s">
        <v>135</v>
      </c>
      <c r="L210" s="21" t="str">
        <f t="shared" si="11"/>
        <v>s189.2</v>
      </c>
      <c r="M210" s="21" t="str">
        <f>LOWER(A210&amp;Legende!$B$12&amp;B210&amp;Legende!$B$12&amp;C210&amp;Legende!$B$12&amp;G210&amp;Legende!$B$12&amp;H210&amp;Legende!$B$12&amp;I210&amp;Legende!$B$12&amp;Legende!$D$12&amp;Legende!$B$12&amp;D210&amp;Legende!$B$12&amp;Legende!$C$12)</f>
        <v>s189.2;i;0;schalter;pfeife;stufe2;?;kabinere420;#</v>
      </c>
      <c r="N210" s="21" t="str">
        <f t="shared" si="12"/>
        <v>map.put("s189.2", "s189.2;i;0;schalter;pfeife;stufe2;?;kabinere420;#");</v>
      </c>
      <c r="O210" s="20" t="s">
        <v>587</v>
      </c>
      <c r="Q210" s="58" t="e">
        <f>VLOOKUP(A210,'cabine_fabisch(rs232)'!$A$1:$G$27,3,FALSE)</f>
        <v>#N/A</v>
      </c>
      <c r="R210" s="58"/>
    </row>
    <row r="211" spans="1:18" s="20" customFormat="1" hidden="1" x14ac:dyDescent="0.25">
      <c r="A211" s="38" t="s">
        <v>617</v>
      </c>
      <c r="B211" s="38" t="str">
        <f>VLOOKUP($A211,[1]Verdrahtungsliste!$A$16:$S$258,14,FALSE)</f>
        <v>I</v>
      </c>
      <c r="C211" s="38">
        <f>VLOOKUP($A211,[1]Verdrahtungsliste!$A$16:$S$258,4,FALSE)</f>
        <v>0</v>
      </c>
      <c r="D211" s="38" t="str">
        <f>VLOOKUP($A211,[1]Verdrahtungsliste!$A$16:$M$258,2,FALSE)</f>
        <v>KabineRe420</v>
      </c>
      <c r="E211" s="38" t="str">
        <f>VLOOKUP($A211,[1]Verdrahtungsliste!$A$16:$M$258,3,FALSE)</f>
        <v>Rückstelltaste Zugsicherung</v>
      </c>
      <c r="F211" s="34" t="s">
        <v>772</v>
      </c>
      <c r="G211" s="20" t="s">
        <v>9</v>
      </c>
      <c r="H211" s="20" t="s">
        <v>121</v>
      </c>
      <c r="I211" s="20" t="s">
        <v>773</v>
      </c>
      <c r="J211" s="20" t="s">
        <v>135</v>
      </c>
      <c r="L211" s="21" t="str">
        <f t="shared" si="11"/>
        <v>s242.01</v>
      </c>
      <c r="M211" s="21" t="str">
        <f>LOWER(A211&amp;Legende!$B$12&amp;B211&amp;Legende!$B$12&amp;C211&amp;Legende!$B$12&amp;G211&amp;Legende!$B$12&amp;H211&amp;Legende!$B$12&amp;I211&amp;Legende!$B$12&amp;Legende!$D$12&amp;Legende!$B$12&amp;D211&amp;Legende!$B$12&amp;Legende!$C$12)</f>
        <v>s242.01;i;0;schalter;zugsicherung;zurückstellen;?;kabinere420;#</v>
      </c>
      <c r="N211" s="21" t="str">
        <f t="shared" si="12"/>
        <v>map.put("s242.01", "s242.01;i;0;schalter;zugsicherung;zurückstellen;?;kabinere420;#");</v>
      </c>
      <c r="O211" s="20" t="s">
        <v>606</v>
      </c>
      <c r="Q211" s="58" t="e">
        <f>VLOOKUP(A211,'cabine_fabisch(rs232)'!$A$1:$G$27,3,FALSE)</f>
        <v>#N/A</v>
      </c>
      <c r="R211" s="58"/>
    </row>
    <row r="212" spans="1:18" s="20" customFormat="1" hidden="1" x14ac:dyDescent="0.25">
      <c r="A212" s="38" t="s">
        <v>678</v>
      </c>
      <c r="B212" s="38" t="str">
        <f>VLOOKUP($A212,[1]Verdrahtungsliste!$A$16:$S$258,14,FALSE)</f>
        <v>I</v>
      </c>
      <c r="C212" s="38">
        <f>VLOOKUP($A212,[1]Verdrahtungsliste!$A$16:$S$258,4,FALSE)</f>
        <v>0</v>
      </c>
      <c r="D212" s="38" t="str">
        <f>VLOOKUP($A212,[1]Verdrahtungsliste!$A$16:$M$258,2,FALSE)</f>
        <v>KabineRe420</v>
      </c>
      <c r="E212" s="38" t="str">
        <f>VLOOKUP($A212,[1]Verdrahtungsliste!$A$16:$M$258,3,FALSE)</f>
        <v>Rückstelltaste ZUB befreien</v>
      </c>
      <c r="F212" s="34" t="s">
        <v>774</v>
      </c>
      <c r="G212" s="20" t="s">
        <v>9</v>
      </c>
      <c r="H212" s="20" t="s">
        <v>775</v>
      </c>
      <c r="I212" s="20" t="s">
        <v>773</v>
      </c>
      <c r="J212" s="20" t="s">
        <v>135</v>
      </c>
      <c r="L212" s="21" t="str">
        <f t="shared" si="11"/>
        <v>s242.03</v>
      </c>
      <c r="M212" s="21" t="str">
        <f>LOWER(A212&amp;Legende!$B$12&amp;B212&amp;Legende!$B$12&amp;C212&amp;Legende!$B$12&amp;G212&amp;Legende!$B$12&amp;H212&amp;Legende!$B$12&amp;I212&amp;Legende!$B$12&amp;Legende!$D$12&amp;Legende!$B$12&amp;D212&amp;Legende!$B$12&amp;Legende!$C$12)</f>
        <v>s242.03;i;0;schalter;zub;zurückstellen;?;kabinere420;#</v>
      </c>
      <c r="N212" s="21" t="str">
        <f t="shared" si="12"/>
        <v>map.put("s242.03", "s242.03;i;0;schalter;zub;zurückstellen;?;kabinere420;#");</v>
      </c>
      <c r="Q212" s="58" t="e">
        <f>VLOOKUP(A212,'cabine_fabisch(rs232)'!$A$1:$G$27,3,FALSE)</f>
        <v>#N/A</v>
      </c>
      <c r="R212" s="58"/>
    </row>
    <row r="213" spans="1:18" s="20" customFormat="1" hidden="1" x14ac:dyDescent="0.25">
      <c r="A213" s="38" t="s">
        <v>246</v>
      </c>
      <c r="B213" s="38" t="str">
        <f>VLOOKUP($A213,[1]Verdrahtungsliste!$A$16:$S$258,14,FALSE)</f>
        <v>I</v>
      </c>
      <c r="C213" s="38">
        <f>VLOOKUP($A213,[1]Verdrahtungsliste!$A$16:$S$258,4,FALSE)</f>
        <v>0</v>
      </c>
      <c r="D213" s="38" t="str">
        <f>VLOOKUP($A213,[1]Verdrahtungsliste!$A$16:$M$258,2,FALSE)</f>
        <v>KabineRe420</v>
      </c>
      <c r="E213" s="38" t="str">
        <f>VLOOKUP($A213,[1]Verdrahtungsliste!$A$16:$M$258,3,FALSE)</f>
        <v>M-Taste</v>
      </c>
      <c r="F213" s="34" t="s">
        <v>122</v>
      </c>
      <c r="G213" s="20" t="s">
        <v>12</v>
      </c>
      <c r="H213" s="20" t="s">
        <v>121</v>
      </c>
      <c r="I213" s="20" t="s">
        <v>367</v>
      </c>
      <c r="J213" s="20" t="s">
        <v>135</v>
      </c>
      <c r="L213" s="21" t="str">
        <f t="shared" si="11"/>
        <v>s242.02</v>
      </c>
      <c r="M213" s="21" t="str">
        <f>LOWER(A213&amp;Legende!$B$12&amp;B213&amp;Legende!$B$12&amp;C213&amp;Legende!$B$12&amp;G213&amp;Legende!$B$12&amp;H213&amp;Legende!$B$12&amp;I213&amp;Legende!$B$12&amp;Legende!$D$12&amp;Legende!$B$12&amp;D213&amp;Legende!$B$12&amp;Legende!$C$12)</f>
        <v>s242.02;i;0;taste;zugsicherung;manöver;?;kabinere420;#</v>
      </c>
      <c r="N213" s="21" t="str">
        <f t="shared" si="12"/>
        <v>map.put("s242.02", "s242.02;i;0;taste;zugsicherung;manöver;?;kabinere420;#");</v>
      </c>
      <c r="O213" s="58" t="s">
        <v>1046</v>
      </c>
      <c r="P213" s="107" t="str">
        <f>"map.put("""&amp;O213&amp;""","""&amp;A213&amp;""");"</f>
        <v>map.put("U28","S242.02");</v>
      </c>
      <c r="Q213" s="58" t="s">
        <v>1157</v>
      </c>
      <c r="R213" s="58"/>
    </row>
    <row r="214" spans="1:18" s="20" customFormat="1" hidden="1" x14ac:dyDescent="0.25">
      <c r="A214" s="38" t="s">
        <v>247</v>
      </c>
      <c r="B214" s="38" t="str">
        <f>VLOOKUP($A214,[1]Verdrahtungsliste!$A$16:$S$258,14,FALSE)</f>
        <v/>
      </c>
      <c r="C214" s="38">
        <f>VLOOKUP($A214,[1]Verdrahtungsliste!$A$16:$S$258,4,FALSE)</f>
        <v>0</v>
      </c>
      <c r="D214" s="38" t="str">
        <f>VLOOKUP($A214,[1]Verdrahtungsliste!$A$16:$M$258,2,FALSE)</f>
        <v>KabineRe420</v>
      </c>
      <c r="E214" s="38" t="str">
        <f>VLOOKUP($A214,[1]Verdrahtungsliste!$A$16:$M$258,3,FALSE)</f>
        <v>Taste Ventilator AUS</v>
      </c>
      <c r="F214" s="34" t="s">
        <v>369</v>
      </c>
      <c r="G214" s="20" t="s">
        <v>12</v>
      </c>
      <c r="H214" s="20" t="s">
        <v>217</v>
      </c>
      <c r="I214" s="20" t="s">
        <v>368</v>
      </c>
      <c r="J214" s="20" t="s">
        <v>135</v>
      </c>
      <c r="L214" s="21" t="str">
        <f t="shared" si="11"/>
        <v>s174</v>
      </c>
      <c r="M214" s="21" t="str">
        <f>LOWER(A214&amp;Legende!$B$12&amp;B214&amp;Legende!$B$12&amp;C214&amp;Legende!$B$12&amp;G214&amp;Legende!$B$12&amp;H214&amp;Legende!$B$12&amp;I214&amp;Legende!$B$12&amp;Legende!$D$12&amp;Legende!$B$12&amp;D214&amp;Legende!$B$12&amp;Legende!$C$12)</f>
        <v>s174;;0;taste;ventillator;aus;?;kabinere420;#</v>
      </c>
      <c r="N214" s="21" t="str">
        <f t="shared" si="12"/>
        <v>map.put("s174", "s174;;0;taste;ventillator;aus;?;kabinere420;#");</v>
      </c>
      <c r="Q214" s="58" t="e">
        <f>VLOOKUP(A214,'cabine_fabisch(rs232)'!$A$1:$G$27,3,FALSE)</f>
        <v>#N/A</v>
      </c>
      <c r="R214" s="58"/>
    </row>
    <row r="215" spans="1:18" s="20" customFormat="1" hidden="1" x14ac:dyDescent="0.25">
      <c r="A215" s="38" t="s">
        <v>248</v>
      </c>
      <c r="B215" s="38" t="str">
        <f>VLOOKUP($A215,[1]Verdrahtungsliste!$A$16:$S$258,14,FALSE)</f>
        <v/>
      </c>
      <c r="C215" s="38">
        <f>VLOOKUP($A215,[1]Verdrahtungsliste!$A$16:$S$258,4,FALSE)</f>
        <v>0</v>
      </c>
      <c r="D215" s="38" t="str">
        <f>VLOOKUP($A215,[1]Verdrahtungsliste!$A$16:$M$258,2,FALSE)</f>
        <v>KabineRe420</v>
      </c>
      <c r="E215" s="38" t="str">
        <f>VLOOKUP($A215,[1]Verdrahtungsliste!$A$16:$M$258,3,FALSE)</f>
        <v>Umschalter Bremse</v>
      </c>
      <c r="F215" s="34" t="s">
        <v>123</v>
      </c>
      <c r="G215" s="20" t="s">
        <v>9</v>
      </c>
      <c r="H215" s="20" t="s">
        <v>13</v>
      </c>
      <c r="I215" s="20" t="s">
        <v>136</v>
      </c>
      <c r="J215" s="20" t="s">
        <v>135</v>
      </c>
      <c r="L215" s="21" t="str">
        <f t="shared" si="11"/>
        <v>s276_1</v>
      </c>
      <c r="M215" s="21" t="str">
        <f>LOWER(A215&amp;Legende!$B$12&amp;B215&amp;Legende!$B$12&amp;C215&amp;Legende!$B$12&amp;G215&amp;Legende!$B$12&amp;H215&amp;Legende!$B$12&amp;I215&amp;Legende!$B$12&amp;Legende!$D$12&amp;Legende!$B$12&amp;D215&amp;Legende!$B$12&amp;Legende!$C$12)</f>
        <v>s276_1;;0;schalter;bremse;r;?;kabinere420;#</v>
      </c>
      <c r="N215" s="21" t="str">
        <f t="shared" si="12"/>
        <v>map.put("s276_1", "s276_1;;0;schalter;bremse;r;?;kabinere420;#");</v>
      </c>
      <c r="Q215" s="58" t="e">
        <f>VLOOKUP(A215,'cabine_fabisch(rs232)'!$A$1:$G$27,3,FALSE)</f>
        <v>#N/A</v>
      </c>
      <c r="R215" s="58"/>
    </row>
    <row r="216" spans="1:18" s="20" customFormat="1" hidden="1" x14ac:dyDescent="0.25">
      <c r="A216" s="38" t="s">
        <v>249</v>
      </c>
      <c r="B216" s="38" t="str">
        <f>VLOOKUP($A216,[1]Verdrahtungsliste!$A$16:$S$258,14,FALSE)</f>
        <v/>
      </c>
      <c r="C216" s="38">
        <f>VLOOKUP($A216,[1]Verdrahtungsliste!$A$16:$S$258,4,FALSE)</f>
        <v>0</v>
      </c>
      <c r="D216" s="38" t="str">
        <f>VLOOKUP($A216,[1]Verdrahtungsliste!$A$16:$M$258,2,FALSE)</f>
        <v>KabineRe420</v>
      </c>
      <c r="E216" s="38" t="str">
        <f>VLOOKUP($A216,[1]Verdrahtungsliste!$A$16:$M$258,3,FALSE)</f>
        <v>Umschalter Bremse</v>
      </c>
      <c r="F216" s="34" t="s">
        <v>123</v>
      </c>
      <c r="G216" s="20" t="s">
        <v>9</v>
      </c>
      <c r="H216" s="20" t="s">
        <v>13</v>
      </c>
      <c r="I216" s="20" t="s">
        <v>137</v>
      </c>
      <c r="J216" s="20" t="s">
        <v>135</v>
      </c>
      <c r="L216" s="21" t="str">
        <f t="shared" si="11"/>
        <v>s276_2</v>
      </c>
      <c r="M216" s="21" t="str">
        <f>LOWER(A216&amp;Legende!$B$12&amp;B216&amp;Legende!$B$12&amp;C216&amp;Legende!$B$12&amp;G216&amp;Legende!$B$12&amp;H216&amp;Legende!$B$12&amp;I216&amp;Legende!$B$12&amp;Legende!$D$12&amp;Legende!$B$12&amp;D216&amp;Legende!$B$12&amp;Legende!$C$12)</f>
        <v>s276_2;;0;schalter;bremse;p;?;kabinere420;#</v>
      </c>
      <c r="N216" s="21" t="str">
        <f t="shared" si="12"/>
        <v>map.put("s276_2", "s276_2;;0;schalter;bremse;p;?;kabinere420;#");</v>
      </c>
      <c r="Q216" s="58" t="e">
        <f>VLOOKUP(A216,'cabine_fabisch(rs232)'!$A$1:$G$27,3,FALSE)</f>
        <v>#N/A</v>
      </c>
      <c r="R216" s="58"/>
    </row>
    <row r="217" spans="1:18" s="20" customFormat="1" hidden="1" x14ac:dyDescent="0.25">
      <c r="A217" s="38" t="s">
        <v>250</v>
      </c>
      <c r="B217" s="38" t="str">
        <f>VLOOKUP($A217,[1]Verdrahtungsliste!$A$16:$S$258,14,FALSE)</f>
        <v/>
      </c>
      <c r="C217" s="38">
        <f>VLOOKUP($A217,[1]Verdrahtungsliste!$A$16:$S$258,4,FALSE)</f>
        <v>0</v>
      </c>
      <c r="D217" s="38" t="str">
        <f>VLOOKUP($A217,[1]Verdrahtungsliste!$A$16:$M$258,2,FALSE)</f>
        <v>KabineRe420</v>
      </c>
      <c r="E217" s="38" t="str">
        <f>VLOOKUP($A217,[1]Verdrahtungsliste!$A$16:$M$258,3,FALSE)</f>
        <v>Umschalter Bremse</v>
      </c>
      <c r="F217" s="34" t="s">
        <v>123</v>
      </c>
      <c r="G217" s="20" t="s">
        <v>9</v>
      </c>
      <c r="H217" s="20" t="s">
        <v>13</v>
      </c>
      <c r="I217" s="20" t="s">
        <v>138</v>
      </c>
      <c r="J217" s="20" t="s">
        <v>135</v>
      </c>
      <c r="L217" s="21" t="str">
        <f t="shared" si="11"/>
        <v>s276_3</v>
      </c>
      <c r="M217" s="21" t="str">
        <f>LOWER(A217&amp;Legende!$B$12&amp;B217&amp;Legende!$B$12&amp;C217&amp;Legende!$B$12&amp;G217&amp;Legende!$B$12&amp;H217&amp;Legende!$B$12&amp;I217&amp;Legende!$B$12&amp;Legende!$D$12&amp;Legende!$B$12&amp;D217&amp;Legende!$B$12&amp;Legende!$C$12)</f>
        <v>s276_3;;0;schalter;bremse;g;?;kabinere420;#</v>
      </c>
      <c r="N217" s="21" t="str">
        <f t="shared" si="12"/>
        <v>map.put("s276_3", "s276_3;;0;schalter;bremse;g;?;kabinere420;#");</v>
      </c>
      <c r="Q217" s="58" t="e">
        <f>VLOOKUP(A217,'cabine_fabisch(rs232)'!$A$1:$G$27,3,FALSE)</f>
        <v>#N/A</v>
      </c>
      <c r="R217" s="58"/>
    </row>
    <row r="218" spans="1:18" s="20" customFormat="1" hidden="1" x14ac:dyDescent="0.25">
      <c r="A218" s="38" t="s">
        <v>287</v>
      </c>
      <c r="B218" s="38" t="str">
        <f>VLOOKUP($A218,[1]Verdrahtungsliste!$A$16:$S$258,14,FALSE)</f>
        <v/>
      </c>
      <c r="C218" s="38">
        <f>VLOOKUP($A218,[1]Verdrahtungsliste!$A$16:$S$258,4,FALSE)</f>
        <v>0</v>
      </c>
      <c r="D218" s="38" t="str">
        <f>VLOOKUP($A218,[1]Verdrahtungsliste!$A$16:$M$258,2,FALSE)</f>
        <v>KabineRe420</v>
      </c>
      <c r="E218" s="38" t="str">
        <f>VLOOKUP($A218,[1]Verdrahtungsliste!$A$16:$M$258,3,FALSE)</f>
        <v>Kontakt B/V-Hahn</v>
      </c>
      <c r="F218" s="34" t="s">
        <v>372</v>
      </c>
      <c r="G218" s="20" t="s">
        <v>24</v>
      </c>
      <c r="H218" s="20" t="s">
        <v>467</v>
      </c>
      <c r="I218" s="20">
        <v>0</v>
      </c>
      <c r="J218" s="20" t="s">
        <v>135</v>
      </c>
      <c r="L218" s="21" t="str">
        <f t="shared" si="11"/>
        <v>s241</v>
      </c>
      <c r="M218" s="21" t="str">
        <f>LOWER(A218&amp;Legende!$B$12&amp;B218&amp;Legende!$B$12&amp;C218&amp;Legende!$B$12&amp;G218&amp;Legende!$B$12&amp;H218&amp;Legende!$B$12&amp;I218&amp;Legende!$B$12&amp;Legende!$D$12&amp;Legende!$B$12&amp;D218&amp;Legende!$B$12&amp;Legende!$C$12)</f>
        <v>s241;;0;hebel;bvhahn;0;?;kabinere420;#</v>
      </c>
      <c r="N218" s="21" t="str">
        <f t="shared" si="12"/>
        <v>map.put("s241", "s241;;0;hebel;bvhahn;0;?;kabinere420;#");</v>
      </c>
      <c r="Q218" s="58" t="e">
        <f>VLOOKUP(A218,'cabine_fabisch(rs232)'!$A$1:$G$27,3,FALSE)</f>
        <v>#N/A</v>
      </c>
      <c r="R218" s="58"/>
    </row>
    <row r="219" spans="1:18" s="20" customFormat="1" hidden="1" x14ac:dyDescent="0.25">
      <c r="A219" s="38" t="s">
        <v>251</v>
      </c>
      <c r="B219" s="38" t="str">
        <f>VLOOKUP($A219,[1]Verdrahtungsliste!$A$16:$S$258,14,FALSE)</f>
        <v>I</v>
      </c>
      <c r="C219" s="38">
        <f>VLOOKUP($A219,[1]Verdrahtungsliste!$A$16:$S$258,4,FALSE)</f>
        <v>0</v>
      </c>
      <c r="D219" s="38" t="str">
        <f>VLOOKUP($A219,[1]Verdrahtungsliste!$A$16:$M$258,2,FALSE)</f>
        <v>KabineRe420</v>
      </c>
      <c r="E219" s="38" t="str">
        <f>VLOOKUP($A219,[1]Verdrahtungsliste!$A$16:$M$258,3,FALSE)</f>
        <v>Schleuderschutztaste</v>
      </c>
      <c r="F219" s="34" t="s">
        <v>124</v>
      </c>
      <c r="G219" s="20" t="s">
        <v>12</v>
      </c>
      <c r="H219" s="20" t="s">
        <v>15</v>
      </c>
      <c r="I219" s="20">
        <v>0</v>
      </c>
      <c r="J219" s="20" t="s">
        <v>135</v>
      </c>
      <c r="L219" s="21" t="str">
        <f t="shared" si="11"/>
        <v>s281</v>
      </c>
      <c r="M219" s="21" t="str">
        <f>LOWER(A219&amp;Legende!$B$12&amp;B219&amp;Legende!$B$12&amp;C219&amp;Legende!$B$12&amp;G219&amp;Legende!$B$12&amp;H219&amp;Legende!$B$12&amp;I219&amp;Legende!$B$12&amp;Legende!$D$12&amp;Legende!$B$12&amp;D219&amp;Legende!$B$12&amp;Legende!$C$12)</f>
        <v>s281;i;0;taste;schleuderschutz;0;?;kabinere420;#</v>
      </c>
      <c r="N219" s="21" t="str">
        <f t="shared" si="12"/>
        <v>map.put("s281", "s281;i;0;taste;schleuderschutz;0;?;kabinere420;#");</v>
      </c>
      <c r="O219" s="20" t="s">
        <v>762</v>
      </c>
      <c r="Q219" s="58" t="e">
        <f>VLOOKUP(A219,'cabine_fabisch(rs232)'!$A$1:$G$27,3,FALSE)</f>
        <v>#N/A</v>
      </c>
      <c r="R219" s="58"/>
    </row>
    <row r="220" spans="1:18" s="20" customFormat="1" hidden="1" x14ac:dyDescent="0.25">
      <c r="A220" s="38" t="s">
        <v>254</v>
      </c>
      <c r="B220" s="38" t="str">
        <f>VLOOKUP($A220,[1]Verdrahtungsliste!$A$16:$S$258,14,FALSE)</f>
        <v>I</v>
      </c>
      <c r="C220" s="38">
        <f>VLOOKUP($A220,[1]Verdrahtungsliste!$A$16:$S$258,4,FALSE)</f>
        <v>0</v>
      </c>
      <c r="D220" s="38" t="str">
        <f>VLOOKUP($A220,[1]Verdrahtungsliste!$A$16:$M$258,2,FALSE)</f>
        <v>KabineRe420</v>
      </c>
      <c r="E220" s="38" t="str">
        <f>VLOOKUP($A220,[1]Verdrahtungsliste!$A$16:$M$258,3,FALSE)</f>
        <v>Türfreigabe links</v>
      </c>
      <c r="F220" s="34" t="s">
        <v>126</v>
      </c>
      <c r="G220" s="20" t="s">
        <v>12</v>
      </c>
      <c r="H220" s="20" t="s">
        <v>14</v>
      </c>
      <c r="I220" s="20" t="s">
        <v>139</v>
      </c>
      <c r="J220" s="20" t="s">
        <v>135</v>
      </c>
      <c r="L220" s="21" t="str">
        <f t="shared" si="11"/>
        <v>s182.3</v>
      </c>
      <c r="M220" s="21" t="str">
        <f>LOWER(A220&amp;Legende!$B$12&amp;B220&amp;Legende!$B$12&amp;C220&amp;Legende!$B$12&amp;G220&amp;Legende!$B$12&amp;H220&amp;Legende!$B$12&amp;I220&amp;Legende!$B$12&amp;Legende!$D$12&amp;Legende!$B$12&amp;D220&amp;Legende!$B$12&amp;Legende!$C$12)</f>
        <v>s182.3;i;0;taste;türfreigabe;links;?;kabinere420;#</v>
      </c>
      <c r="N220" s="21" t="str">
        <f t="shared" si="12"/>
        <v>map.put("s182.3", "s182.3;i;0;taste;türfreigabe;links;?;kabinere420;#");</v>
      </c>
      <c r="O220" s="20" t="s">
        <v>602</v>
      </c>
      <c r="Q220" s="58" t="e">
        <f>VLOOKUP(A220,'cabine_fabisch(rs232)'!$A$1:$G$27,3,FALSE)</f>
        <v>#N/A</v>
      </c>
      <c r="R220" s="58"/>
    </row>
    <row r="221" spans="1:18" s="20" customFormat="1" hidden="1" x14ac:dyDescent="0.25">
      <c r="A221" s="38" t="s">
        <v>255</v>
      </c>
      <c r="B221" s="38" t="str">
        <f>VLOOKUP($A221,[1]Verdrahtungsliste!$A$16:$S$258,14,FALSE)</f>
        <v>I</v>
      </c>
      <c r="C221" s="38">
        <f>VLOOKUP($A221,[1]Verdrahtungsliste!$A$16:$S$258,4,FALSE)</f>
        <v>0</v>
      </c>
      <c r="D221" s="38" t="str">
        <f>VLOOKUP($A221,[1]Verdrahtungsliste!$A$16:$M$258,2,FALSE)</f>
        <v>KabineRe420</v>
      </c>
      <c r="E221" s="38" t="str">
        <f>VLOOKUP($A221,[1]Verdrahtungsliste!$A$16:$M$258,3,FALSE)</f>
        <v>Türfreigabe rechts</v>
      </c>
      <c r="F221" s="34" t="s">
        <v>126</v>
      </c>
      <c r="G221" s="20" t="s">
        <v>12</v>
      </c>
      <c r="H221" s="20" t="s">
        <v>14</v>
      </c>
      <c r="I221" s="20" t="s">
        <v>140</v>
      </c>
      <c r="J221" s="20" t="s">
        <v>135</v>
      </c>
      <c r="L221" s="21" t="str">
        <f t="shared" si="11"/>
        <v>s182.4</v>
      </c>
      <c r="M221" s="21" t="str">
        <f>LOWER(A221&amp;Legende!$B$12&amp;B221&amp;Legende!$B$12&amp;C221&amp;Legende!$B$12&amp;G221&amp;Legende!$B$12&amp;H221&amp;Legende!$B$12&amp;I221&amp;Legende!$B$12&amp;Legende!$D$12&amp;Legende!$B$12&amp;D221&amp;Legende!$B$12&amp;Legende!$C$12)</f>
        <v>s182.4;i;0;taste;türfreigabe;rechts;?;kabinere420;#</v>
      </c>
      <c r="N221" s="21" t="str">
        <f t="shared" si="12"/>
        <v>map.put("s182.4", "s182.4;i;0;taste;türfreigabe;rechts;?;kabinere420;#");</v>
      </c>
      <c r="O221" s="20" t="s">
        <v>603</v>
      </c>
      <c r="Q221" s="58" t="e">
        <f>VLOOKUP(A221,'cabine_fabisch(rs232)'!$A$1:$G$27,3,FALSE)</f>
        <v>#N/A</v>
      </c>
      <c r="R221" s="58"/>
    </row>
    <row r="222" spans="1:18" s="20" customFormat="1" hidden="1" x14ac:dyDescent="0.25">
      <c r="A222" s="38" t="s">
        <v>252</v>
      </c>
      <c r="B222" s="38" t="str">
        <f>VLOOKUP($A222,[1]Verdrahtungsliste!$A$16:$S$258,14,FALSE)</f>
        <v>I</v>
      </c>
      <c r="C222" s="38">
        <f>VLOOKUP($A222,[1]Verdrahtungsliste!$A$16:$S$258,4,FALSE)</f>
        <v>0</v>
      </c>
      <c r="D222" s="38" t="str">
        <f>VLOOKUP($A222,[1]Verdrahtungsliste!$A$16:$M$258,2,FALSE)</f>
        <v>KabineRe420</v>
      </c>
      <c r="E222" s="38" t="str">
        <f>VLOOKUP($A222,[1]Verdrahtungsliste!$A$16:$M$258,3,FALSE)</f>
        <v>Türverriegelung</v>
      </c>
      <c r="F222" s="34" t="s">
        <v>125</v>
      </c>
      <c r="G222" s="20" t="s">
        <v>12</v>
      </c>
      <c r="H222" s="20" t="s">
        <v>6</v>
      </c>
      <c r="I222" s="20">
        <v>0</v>
      </c>
      <c r="J222" s="20" t="s">
        <v>135</v>
      </c>
      <c r="L222" s="21" t="str">
        <f t="shared" si="11"/>
        <v>s182</v>
      </c>
      <c r="M222" s="21" t="str">
        <f>LOWER(A222&amp;Legende!$B$12&amp;B222&amp;Legende!$B$12&amp;C222&amp;Legende!$B$12&amp;G222&amp;Legende!$B$12&amp;H222&amp;Legende!$B$12&amp;I222&amp;Legende!$B$12&amp;Legende!$D$12&amp;Legende!$B$12&amp;D222&amp;Legende!$B$12&amp;Legende!$C$12)</f>
        <v>s182;i;0;taste;türverriegelung;0;?;kabinere420;#</v>
      </c>
      <c r="N222" s="21" t="str">
        <f t="shared" si="12"/>
        <v>map.put("s182", "s182;i;0;taste;türverriegelung;0;?;kabinere420;#");</v>
      </c>
      <c r="O222" s="20" t="s">
        <v>604</v>
      </c>
      <c r="Q222" s="58" t="e">
        <f>VLOOKUP(A222,'cabine_fabisch(rs232)'!$A$1:$G$27,3,FALSE)</f>
        <v>#N/A</v>
      </c>
      <c r="R222" s="58"/>
    </row>
    <row r="223" spans="1:18" s="22" customFormat="1" hidden="1" x14ac:dyDescent="0.25">
      <c r="A223" s="39" t="s">
        <v>253</v>
      </c>
      <c r="B223" s="39" t="str">
        <f>VLOOKUP($A223,[1]Verdrahtungsliste!$A$16:$S$258,14,FALSE)</f>
        <v/>
      </c>
      <c r="C223" s="39">
        <f>VLOOKUP($A223,[1]Verdrahtungsliste!$A$16:$S$258,4,FALSE)</f>
        <v>0</v>
      </c>
      <c r="D223" s="39" t="str">
        <f>VLOOKUP($A223,[1]Verdrahtungsliste!$A$16:$M$258,2,FALSE)</f>
        <v>KabineRe420</v>
      </c>
      <c r="E223" s="39" t="str">
        <f>VLOOKUP($A223,[1]Verdrahtungsliste!$A$16:$M$258,3,FALSE)</f>
        <v>Instrumentenbeleuchtung</v>
      </c>
      <c r="F223" s="39" t="s">
        <v>131</v>
      </c>
      <c r="G223" s="22" t="s">
        <v>9</v>
      </c>
      <c r="H223" s="22" t="s">
        <v>364</v>
      </c>
      <c r="I223" s="22" t="s">
        <v>288</v>
      </c>
      <c r="J223" s="22" t="s">
        <v>135</v>
      </c>
      <c r="L223" s="22" t="str">
        <f t="shared" si="11"/>
        <v>s324.1</v>
      </c>
      <c r="M223" s="22" t="str">
        <f>LOWER(A223&amp;Legende!$B$12&amp;B223&amp;Legende!$B$12&amp;C223&amp;Legende!$B$12&amp;G223&amp;Legende!$B$12&amp;H223&amp;Legende!$B$12&amp;I223&amp;Legende!$B$12&amp;Legende!$D$12&amp;Legende!$B$12&amp;D223&amp;Legende!$B$12&amp;Legende!$C$12)</f>
        <v>s324.1;;0;schalter;fst;instrumente;?;kabinere420;#</v>
      </c>
      <c r="N223" s="22" t="str">
        <f t="shared" si="12"/>
        <v>map.put("s324.1", "s324.1;;0;schalter;fst;instrumente;?;kabinere420;#");</v>
      </c>
      <c r="Q223" s="103" t="e">
        <f>VLOOKUP(A223,'cabine_fabisch(rs232)'!$A$1:$G$27,3,FALSE)</f>
        <v>#N/A</v>
      </c>
      <c r="R223" s="103"/>
    </row>
    <row r="224" spans="1:18" s="22" customFormat="1" hidden="1" x14ac:dyDescent="0.25">
      <c r="A224" s="39" t="s">
        <v>256</v>
      </c>
      <c r="B224" s="39" t="str">
        <f>VLOOKUP($A224,[1]Verdrahtungsliste!$A$16:$S$258,14,FALSE)</f>
        <v/>
      </c>
      <c r="C224" s="39">
        <f>VLOOKUP($A224,[1]Verdrahtungsliste!$A$16:$S$258,4,FALSE)</f>
        <v>0</v>
      </c>
      <c r="D224" s="39" t="str">
        <f>VLOOKUP($A224,[1]Verdrahtungsliste!$A$16:$M$258,2,FALSE)</f>
        <v>KabineRe420</v>
      </c>
      <c r="E224" s="39" t="str">
        <f>VLOOKUP($A224,[1]Verdrahtungsliste!$A$16:$M$258,3,FALSE)</f>
        <v>Fahrplanbeleuchtung</v>
      </c>
      <c r="F224" s="39" t="s">
        <v>127</v>
      </c>
      <c r="G224" s="22" t="s">
        <v>289</v>
      </c>
      <c r="H224" s="22" t="s">
        <v>364</v>
      </c>
      <c r="I224" s="22" t="s">
        <v>17</v>
      </c>
      <c r="J224" s="22" t="s">
        <v>135</v>
      </c>
      <c r="L224" s="22" t="str">
        <f t="shared" si="11"/>
        <v>s324.2</v>
      </c>
      <c r="M224" s="22" t="str">
        <f>LOWER(A224&amp;Legende!$B$12&amp;B224&amp;Legende!$B$12&amp;C224&amp;Legende!$B$12&amp;G224&amp;Legende!$B$12&amp;H224&amp;Legende!$B$12&amp;I224&amp;Legende!$B$12&amp;Legende!$D$12&amp;Legende!$B$12&amp;D224&amp;Legende!$B$12&amp;Legende!$C$12)</f>
        <v>s324.2;;0;tastschalter;fst;fahrplan;?;kabinere420;#</v>
      </c>
      <c r="N224" s="22" t="str">
        <f t="shared" si="12"/>
        <v>map.put("s324.2", "s324.2;;0;tastschalter;fst;fahrplan;?;kabinere420;#");</v>
      </c>
      <c r="O224" s="22" t="s">
        <v>759</v>
      </c>
      <c r="Q224" s="103" t="e">
        <f>VLOOKUP(A224,'cabine_fabisch(rs232)'!$A$1:$G$27,3,FALSE)</f>
        <v>#N/A</v>
      </c>
      <c r="R224" s="103"/>
    </row>
    <row r="225" spans="1:18" s="22" customFormat="1" hidden="1" x14ac:dyDescent="0.25">
      <c r="A225" s="39" t="s">
        <v>257</v>
      </c>
      <c r="B225" s="39" t="str">
        <f>VLOOKUP($A225,[1]Verdrahtungsliste!$A$16:$S$258,14,FALSE)</f>
        <v/>
      </c>
      <c r="C225" s="39">
        <f>VLOOKUP($A225,[1]Verdrahtungsliste!$A$16:$S$258,4,FALSE)</f>
        <v>0</v>
      </c>
      <c r="D225" s="39" t="str">
        <f>VLOOKUP($A225,[1]Verdrahtungsliste!$A$16:$M$258,2,FALSE)</f>
        <v>KabineRe420</v>
      </c>
      <c r="E225" s="39" t="str">
        <f>VLOOKUP($A225,[1]Verdrahtungsliste!$A$16:$M$258,3,FALSE)</f>
        <v>Aufblendung</v>
      </c>
      <c r="F225" s="39" t="s">
        <v>128</v>
      </c>
      <c r="G225" s="22" t="s">
        <v>289</v>
      </c>
      <c r="H225" s="22" t="s">
        <v>364</v>
      </c>
      <c r="I225" s="22" t="s">
        <v>18</v>
      </c>
      <c r="J225" s="22" t="s">
        <v>135</v>
      </c>
      <c r="L225" s="22" t="str">
        <f t="shared" si="11"/>
        <v>s317</v>
      </c>
      <c r="M225" s="22" t="str">
        <f>LOWER(A225&amp;Legende!$B$12&amp;B225&amp;Legende!$B$12&amp;C225&amp;Legende!$B$12&amp;G225&amp;Legende!$B$12&amp;H225&amp;Legende!$B$12&amp;I225&amp;Legende!$B$12&amp;Legende!$D$12&amp;Legende!$B$12&amp;D225&amp;Legende!$B$12&amp;Legende!$C$12)</f>
        <v>s317;;0;tastschalter;fst;aufblend;?;kabinere420;#</v>
      </c>
      <c r="N225" s="22" t="str">
        <f t="shared" si="12"/>
        <v>map.put("s317", "s317;;0;tastschalter;fst;aufblend;?;kabinere420;#");</v>
      </c>
      <c r="Q225" s="103" t="e">
        <f>VLOOKUP(A225,'cabine_fabisch(rs232)'!$A$1:$G$27,3,FALSE)</f>
        <v>#N/A</v>
      </c>
      <c r="R225" s="103"/>
    </row>
    <row r="226" spans="1:18" s="20" customFormat="1" hidden="1" x14ac:dyDescent="0.25">
      <c r="A226" s="38" t="s">
        <v>258</v>
      </c>
      <c r="B226" s="38" t="str">
        <f>VLOOKUP($A226,[1]Verdrahtungsliste!$A$16:$S$258,14,FALSE)</f>
        <v>I</v>
      </c>
      <c r="C226" s="38">
        <f>VLOOKUP($A226,[1]Verdrahtungsliste!$A$16:$S$258,4,FALSE)</f>
        <v>0</v>
      </c>
      <c r="D226" s="38" t="str">
        <f>VLOOKUP($A226,[1]Verdrahtungsliste!$A$16:$M$258,2,FALSE)</f>
        <v>KabineRe420</v>
      </c>
      <c r="E226" s="38" t="str">
        <f>VLOOKUP($A226,[1]Verdrahtungsliste!$A$16:$M$258,3,FALSE)</f>
        <v>Stirnlampe links weiss</v>
      </c>
      <c r="F226" s="34" t="s">
        <v>130</v>
      </c>
      <c r="G226" s="20" t="s">
        <v>9</v>
      </c>
      <c r="H226" s="20" t="s">
        <v>23</v>
      </c>
      <c r="I226" s="20" t="s">
        <v>776</v>
      </c>
      <c r="J226" s="20" t="s">
        <v>135</v>
      </c>
      <c r="L226" s="21" t="str">
        <f t="shared" si="11"/>
        <v>s316.1</v>
      </c>
      <c r="M226" s="21" t="str">
        <f>LOWER(A226&amp;Legende!$B$12&amp;B226&amp;Legende!$B$12&amp;C226&amp;Legende!$B$12&amp;G226&amp;Legende!$B$12&amp;H226&amp;Legende!$B$12&amp;I226&amp;Legende!$B$12&amp;Legende!$D$12&amp;Legende!$B$12&amp;D226&amp;Legende!$B$12&amp;Legende!$C$12)</f>
        <v>s316.1;i;0;schalter;stirnlampe;linksweiss;?;kabinere420;#</v>
      </c>
      <c r="N226" s="21" t="str">
        <f t="shared" si="12"/>
        <v>map.put("s316.1", "s316.1;i;0;schalter;stirnlampe;linksweiss;?;kabinere420;#");</v>
      </c>
      <c r="O226" s="20" t="s">
        <v>753</v>
      </c>
      <c r="Q226" s="58" t="e">
        <f>VLOOKUP(A226,'cabine_fabisch(rs232)'!$A$1:$G$27,3,FALSE)</f>
        <v>#N/A</v>
      </c>
      <c r="R226" s="58"/>
    </row>
    <row r="227" spans="1:18" s="20" customFormat="1" hidden="1" x14ac:dyDescent="0.25">
      <c r="A227" s="38" t="s">
        <v>618</v>
      </c>
      <c r="B227" s="38" t="str">
        <f>VLOOKUP($A227,[1]Verdrahtungsliste!$A$16:$S$258,14,FALSE)</f>
        <v>I</v>
      </c>
      <c r="C227" s="38">
        <f>VLOOKUP($A227,[1]Verdrahtungsliste!$A$16:$S$258,4,FALSE)</f>
        <v>0</v>
      </c>
      <c r="D227" s="38" t="str">
        <f>VLOOKUP($A227,[1]Verdrahtungsliste!$A$16:$M$258,2,FALSE)</f>
        <v>KabineRe420</v>
      </c>
      <c r="E227" s="38" t="str">
        <f>VLOOKUP($A227,[1]Verdrahtungsliste!$A$16:$M$258,3,FALSE)</f>
        <v>Stirnlampe links rot</v>
      </c>
      <c r="F227" s="34" t="s">
        <v>130</v>
      </c>
      <c r="G227" s="20" t="s">
        <v>9</v>
      </c>
      <c r="H227" s="20" t="s">
        <v>23</v>
      </c>
      <c r="I227" s="20" t="s">
        <v>777</v>
      </c>
      <c r="J227" s="20" t="s">
        <v>135</v>
      </c>
      <c r="L227" s="21" t="str">
        <f t="shared" si="11"/>
        <v>s316.4</v>
      </c>
      <c r="M227" s="21" t="str">
        <f>LOWER(A227&amp;Legende!$B$12&amp;B227&amp;Legende!$B$12&amp;C227&amp;Legende!$B$12&amp;G227&amp;Legende!$B$12&amp;H227&amp;Legende!$B$12&amp;I227&amp;Legende!$B$12&amp;Legende!$D$12&amp;Legende!$B$12&amp;D227&amp;Legende!$B$12&amp;Legende!$C$12)</f>
        <v>s316.4;i;0;schalter;stirnlampe;linksrot;?;kabinere420;#</v>
      </c>
      <c r="N227" s="21" t="str">
        <f t="shared" si="12"/>
        <v>map.put("s316.4", "s316.4;i;0;schalter;stirnlampe;linksrot;?;kabinere420;#");</v>
      </c>
      <c r="O227" s="20" t="s">
        <v>750</v>
      </c>
      <c r="Q227" s="58" t="e">
        <f>VLOOKUP(A227,'cabine_fabisch(rs232)'!$A$1:$G$27,3,FALSE)</f>
        <v>#N/A</v>
      </c>
      <c r="R227" s="58"/>
    </row>
    <row r="228" spans="1:18" s="20" customFormat="1" hidden="1" x14ac:dyDescent="0.25">
      <c r="A228" s="38" t="s">
        <v>259</v>
      </c>
      <c r="B228" s="38" t="str">
        <f>VLOOKUP($A228,[1]Verdrahtungsliste!$A$16:$S$258,14,FALSE)</f>
        <v>I</v>
      </c>
      <c r="C228" s="38">
        <f>VLOOKUP($A228,[1]Verdrahtungsliste!$A$16:$S$258,4,FALSE)</f>
        <v>0</v>
      </c>
      <c r="D228" s="38" t="str">
        <f>VLOOKUP($A228,[1]Verdrahtungsliste!$A$16:$M$258,2,FALSE)</f>
        <v>KabineRe420</v>
      </c>
      <c r="E228" s="38" t="str">
        <f>VLOOKUP($A228,[1]Verdrahtungsliste!$A$16:$M$258,3,FALSE)</f>
        <v>Strinlampe oben weiss</v>
      </c>
      <c r="F228" s="34" t="s">
        <v>130</v>
      </c>
      <c r="G228" s="20" t="s">
        <v>9</v>
      </c>
      <c r="H228" s="20" t="s">
        <v>23</v>
      </c>
      <c r="I228" s="20" t="s">
        <v>779</v>
      </c>
      <c r="J228" s="20" t="s">
        <v>135</v>
      </c>
      <c r="L228" s="21" t="str">
        <f t="shared" si="11"/>
        <v>s316.2</v>
      </c>
      <c r="M228" s="21" t="str">
        <f>LOWER(A228&amp;Legende!$B$12&amp;B228&amp;Legende!$B$12&amp;C228&amp;Legende!$B$12&amp;G228&amp;Legende!$B$12&amp;H228&amp;Legende!$B$12&amp;I228&amp;Legende!$B$12&amp;Legende!$D$12&amp;Legende!$B$12&amp;D228&amp;Legende!$B$12&amp;Legende!$C$12)</f>
        <v>s316.2;i;0;schalter;stirnlampe;obenweiss;?;kabinere420;#</v>
      </c>
      <c r="N228" s="21" t="str">
        <f t="shared" si="12"/>
        <v>map.put("s316.2", "s316.2;i;0;schalter;stirnlampe;obenweiss;?;kabinere420;#");</v>
      </c>
      <c r="O228" s="20" t="s">
        <v>755</v>
      </c>
      <c r="Q228" s="58" t="e">
        <f>VLOOKUP(A228,'cabine_fabisch(rs232)'!$A$1:$G$27,3,FALSE)</f>
        <v>#N/A</v>
      </c>
      <c r="R228" s="58"/>
    </row>
    <row r="229" spans="1:18" s="20" customFormat="1" hidden="1" x14ac:dyDescent="0.25">
      <c r="A229" s="38" t="s">
        <v>619</v>
      </c>
      <c r="B229" s="38" t="str">
        <f>VLOOKUP($A229,[1]Verdrahtungsliste!$A$16:$S$258,14,FALSE)</f>
        <v>I</v>
      </c>
      <c r="C229" s="38">
        <f>VLOOKUP($A229,[1]Verdrahtungsliste!$A$16:$S$258,4,FALSE)</f>
        <v>0</v>
      </c>
      <c r="D229" s="38" t="str">
        <f>VLOOKUP($A229,[1]Verdrahtungsliste!$A$16:$M$258,2,FALSE)</f>
        <v>KabineRe420</v>
      </c>
      <c r="E229" s="38" t="str">
        <f>VLOOKUP($A229,[1]Verdrahtungsliste!$A$16:$M$258,3,FALSE)</f>
        <v>Strinlampe oben rot</v>
      </c>
      <c r="F229" s="34" t="s">
        <v>130</v>
      </c>
      <c r="G229" s="20" t="s">
        <v>9</v>
      </c>
      <c r="H229" s="20" t="s">
        <v>23</v>
      </c>
      <c r="I229" s="20" t="s">
        <v>778</v>
      </c>
      <c r="J229" s="20" t="s">
        <v>135</v>
      </c>
      <c r="L229" s="21" t="str">
        <f t="shared" si="11"/>
        <v>s316.5</v>
      </c>
      <c r="M229" s="21" t="str">
        <f>LOWER(A229&amp;Legende!$B$12&amp;B229&amp;Legende!$B$12&amp;C229&amp;Legende!$B$12&amp;G229&amp;Legende!$B$12&amp;H229&amp;Legende!$B$12&amp;I229&amp;Legende!$B$12&amp;Legende!$D$12&amp;Legende!$B$12&amp;D229&amp;Legende!$B$12&amp;Legende!$C$12)</f>
        <v>s316.5;i;0;schalter;stirnlampe;obenrot;?;kabinere420;#</v>
      </c>
      <c r="N229" s="21" t="str">
        <f t="shared" si="12"/>
        <v>map.put("s316.5", "s316.5;i;0;schalter;stirnlampe;obenrot;?;kabinere420;#");</v>
      </c>
      <c r="O229" s="20" t="s">
        <v>754</v>
      </c>
      <c r="Q229" s="58" t="e">
        <f>VLOOKUP(A229,'cabine_fabisch(rs232)'!$A$1:$G$27,3,FALSE)</f>
        <v>#N/A</v>
      </c>
      <c r="R229" s="58"/>
    </row>
    <row r="230" spans="1:18" s="20" customFormat="1" hidden="1" x14ac:dyDescent="0.25">
      <c r="A230" s="38" t="s">
        <v>260</v>
      </c>
      <c r="B230" s="38" t="str">
        <f>VLOOKUP($A230,[1]Verdrahtungsliste!$A$16:$S$258,14,FALSE)</f>
        <v>I</v>
      </c>
      <c r="C230" s="38">
        <f>VLOOKUP($A230,[1]Verdrahtungsliste!$A$16:$S$258,4,FALSE)</f>
        <v>0</v>
      </c>
      <c r="D230" s="38" t="str">
        <f>VLOOKUP($A230,[1]Verdrahtungsliste!$A$16:$M$258,2,FALSE)</f>
        <v>KabineRe420</v>
      </c>
      <c r="E230" s="38" t="str">
        <f>VLOOKUP($A230,[1]Verdrahtungsliste!$A$16:$M$258,3,FALSE)</f>
        <v>Stirnlampe rechts weiss</v>
      </c>
      <c r="F230" s="34" t="s">
        <v>130</v>
      </c>
      <c r="G230" s="20" t="s">
        <v>9</v>
      </c>
      <c r="H230" s="20" t="s">
        <v>23</v>
      </c>
      <c r="I230" s="20" t="s">
        <v>780</v>
      </c>
      <c r="J230" s="20" t="s">
        <v>135</v>
      </c>
      <c r="L230" s="21" t="str">
        <f t="shared" si="11"/>
        <v>s316.3</v>
      </c>
      <c r="M230" s="21" t="str">
        <f>LOWER(A230&amp;Legende!$B$12&amp;B230&amp;Legende!$B$12&amp;C230&amp;Legende!$B$12&amp;G230&amp;Legende!$B$12&amp;H230&amp;Legende!$B$12&amp;I230&amp;Legende!$B$12&amp;Legende!$D$12&amp;Legende!$B$12&amp;D230&amp;Legende!$B$12&amp;Legende!$C$12)</f>
        <v>s316.3;i;0;schalter;stirnlampe;rechtsweiss;?;kabinere420;#</v>
      </c>
      <c r="N230" s="21" t="str">
        <f t="shared" si="12"/>
        <v>map.put("s316.3", "s316.3;i;0;schalter;stirnlampe;rechtsweiss;?;kabinere420;#");</v>
      </c>
      <c r="O230" s="20" t="s">
        <v>757</v>
      </c>
      <c r="Q230" s="58" t="e">
        <f>VLOOKUP(A230,'cabine_fabisch(rs232)'!$A$1:$G$27,3,FALSE)</f>
        <v>#N/A</v>
      </c>
      <c r="R230" s="58"/>
    </row>
    <row r="231" spans="1:18" s="20" customFormat="1" hidden="1" x14ac:dyDescent="0.25">
      <c r="A231" s="38" t="s">
        <v>620</v>
      </c>
      <c r="B231" s="38" t="str">
        <f>VLOOKUP($A231,[1]Verdrahtungsliste!$A$16:$S$258,14,FALSE)</f>
        <v>I</v>
      </c>
      <c r="C231" s="38">
        <f>VLOOKUP($A231,[1]Verdrahtungsliste!$A$16:$S$258,4,FALSE)</f>
        <v>0</v>
      </c>
      <c r="D231" s="38" t="str">
        <f>VLOOKUP($A231,[1]Verdrahtungsliste!$A$16:$M$258,2,FALSE)</f>
        <v>KabineRe420</v>
      </c>
      <c r="E231" s="38" t="str">
        <f>VLOOKUP($A231,[1]Verdrahtungsliste!$A$16:$M$258,3,FALSE)</f>
        <v>Stirnlampe rechts rot</v>
      </c>
      <c r="F231" s="34" t="s">
        <v>130</v>
      </c>
      <c r="G231" s="20" t="s">
        <v>9</v>
      </c>
      <c r="H231" s="20" t="s">
        <v>23</v>
      </c>
      <c r="I231" s="20" t="s">
        <v>781</v>
      </c>
      <c r="J231" s="20" t="s">
        <v>135</v>
      </c>
      <c r="L231" s="21" t="str">
        <f t="shared" si="11"/>
        <v>s316.6</v>
      </c>
      <c r="M231" s="21" t="str">
        <f>LOWER(A231&amp;Legende!$B$12&amp;B231&amp;Legende!$B$12&amp;C231&amp;Legende!$B$12&amp;G231&amp;Legende!$B$12&amp;H231&amp;Legende!$B$12&amp;I231&amp;Legende!$B$12&amp;Legende!$D$12&amp;Legende!$B$12&amp;D231&amp;Legende!$B$12&amp;Legende!$C$12)</f>
        <v>s316.6;i;0;schalter;stirnlampe;rechtsrot;?;kabinere420;#</v>
      </c>
      <c r="N231" s="21" t="str">
        <f t="shared" si="12"/>
        <v>map.put("s316.6", "s316.6;i;0;schalter;stirnlampe;rechtsrot;?;kabinere420;#");</v>
      </c>
      <c r="O231" s="20" t="s">
        <v>756</v>
      </c>
      <c r="Q231" s="58" t="e">
        <f>VLOOKUP(A231,'cabine_fabisch(rs232)'!$A$1:$G$27,3,FALSE)</f>
        <v>#N/A</v>
      </c>
      <c r="R231" s="58"/>
    </row>
    <row r="232" spans="1:18" s="20" customFormat="1" hidden="1" x14ac:dyDescent="0.25">
      <c r="A232" s="38" t="s">
        <v>261</v>
      </c>
      <c r="B232" s="38" t="str">
        <f>VLOOKUP($A232,[1]Verdrahtungsliste!$A$16:$S$258,14,FALSE)</f>
        <v/>
      </c>
      <c r="C232" s="38">
        <f>VLOOKUP($A232,[1]Verdrahtungsliste!$A$16:$S$258,4,FALSE)</f>
        <v>0</v>
      </c>
      <c r="D232" s="38" t="str">
        <f>VLOOKUP($A232,[1]Verdrahtungsliste!$A$16:$M$258,2,FALSE)</f>
        <v>KabineRe420</v>
      </c>
      <c r="E232" s="38" t="str">
        <f>VLOOKUP($A232,[1]Verdrahtungsliste!$A$16:$M$258,3,FALSE)</f>
        <v>Führerstandsbeleuchtung</v>
      </c>
      <c r="F232" s="34" t="s">
        <v>129</v>
      </c>
      <c r="G232" s="20" t="s">
        <v>9</v>
      </c>
      <c r="H232" s="20" t="s">
        <v>16</v>
      </c>
      <c r="I232" s="20" t="s">
        <v>19</v>
      </c>
      <c r="J232" s="20" t="s">
        <v>135</v>
      </c>
      <c r="L232" s="21" t="str">
        <f t="shared" si="11"/>
        <v>s324</v>
      </c>
      <c r="M232" s="21" t="str">
        <f>LOWER(A232&amp;Legende!$B$12&amp;B232&amp;Legende!$B$12&amp;C232&amp;Legende!$B$12&amp;G232&amp;Legende!$B$12&amp;H232&amp;Legende!$B$12&amp;I232&amp;Legende!$B$12&amp;Legende!$D$12&amp;Legende!$B$12&amp;D232&amp;Legende!$B$12&amp;Legende!$C$12)</f>
        <v>s324;;0;schalter;beleuchtung;führerstand;?;kabinere420;#</v>
      </c>
      <c r="N232" s="21" t="str">
        <f t="shared" si="12"/>
        <v>map.put("s324", "s324;;0;schalter;beleuchtung;führerstand;?;kabinere420;#");</v>
      </c>
      <c r="O232" s="20" t="s">
        <v>758</v>
      </c>
      <c r="Q232" s="58" t="e">
        <f>VLOOKUP(A232,'cabine_fabisch(rs232)'!$A$1:$G$27,3,FALSE)</f>
        <v>#N/A</v>
      </c>
      <c r="R232" s="58"/>
    </row>
    <row r="233" spans="1:18" s="20" customFormat="1" hidden="1" x14ac:dyDescent="0.25">
      <c r="A233" s="38" t="s">
        <v>290</v>
      </c>
      <c r="B233" s="38" t="str">
        <f>VLOOKUP($A233,[1]Verdrahtungsliste!$A$16:$S$258,14,FALSE)</f>
        <v/>
      </c>
      <c r="C233" s="38">
        <f>VLOOKUP($A233,[1]Verdrahtungsliste!$A$16:$S$258,4,FALSE)</f>
        <v>0</v>
      </c>
      <c r="D233" s="38" t="str">
        <f>VLOOKUP($A233,[1]Verdrahtungsliste!$A$16:$M$258,2,FALSE)</f>
        <v>KabineRe420</v>
      </c>
      <c r="E233" s="38" t="str">
        <f>VLOOKUP($A233,[1]Verdrahtungsliste!$A$16:$M$258,3,FALSE)</f>
        <v>Instrumentenbeleuchtung</v>
      </c>
      <c r="F233" s="34" t="s">
        <v>314</v>
      </c>
      <c r="G233" s="20" t="s">
        <v>289</v>
      </c>
      <c r="H233" s="20" t="s">
        <v>16</v>
      </c>
      <c r="I233" s="20" t="s">
        <v>288</v>
      </c>
      <c r="J233" s="20" t="s">
        <v>135</v>
      </c>
      <c r="L233" s="21" t="str">
        <f t="shared" si="11"/>
        <v>s333</v>
      </c>
      <c r="M233" s="21" t="str">
        <f>LOWER(A233&amp;Legende!$B$12&amp;B233&amp;Legende!$B$12&amp;C233&amp;Legende!$B$12&amp;G233&amp;Legende!$B$12&amp;H233&amp;Legende!$B$12&amp;I233&amp;Legende!$B$12&amp;Legende!$D$12&amp;Legende!$B$12&amp;D233&amp;Legende!$B$12&amp;Legende!$C$12)</f>
        <v>s333;;0;tastschalter;beleuchtung;instrumente;?;kabinere420;#</v>
      </c>
      <c r="N233" s="21" t="str">
        <f t="shared" si="12"/>
        <v>map.put("s333", "s333;;0;tastschalter;beleuchtung;instrumente;?;kabinere420;#");</v>
      </c>
      <c r="Q233" s="58" t="e">
        <f>VLOOKUP(A233,'cabine_fabisch(rs232)'!$A$1:$G$27,3,FALSE)</f>
        <v>#N/A</v>
      </c>
      <c r="R233" s="58"/>
    </row>
    <row r="234" spans="1:18" s="20" customFormat="1" hidden="1" x14ac:dyDescent="0.25">
      <c r="A234" s="38" t="s">
        <v>310</v>
      </c>
      <c r="B234" s="38" t="str">
        <f>VLOOKUP($A234,[1]Verdrahtungsliste!$A$16:$S$258,14,FALSE)</f>
        <v>I</v>
      </c>
      <c r="C234" s="38">
        <f>VLOOKUP($A234,[1]Verdrahtungsliste!$A$16:$S$258,4,FALSE)</f>
        <v>0</v>
      </c>
      <c r="D234" s="38" t="str">
        <f>VLOOKUP($A234,[1]Verdrahtungsliste!$A$16:$M$258,2,FALSE)</f>
        <v>KabineRe420</v>
      </c>
      <c r="E234" s="38" t="str">
        <f>VLOOKUP($A234,[1]Verdrahtungsliste!$A$16:$M$258,3,FALSE)</f>
        <v>Totmannpedal</v>
      </c>
      <c r="F234" s="34" t="s">
        <v>312</v>
      </c>
      <c r="G234" s="20" t="s">
        <v>9</v>
      </c>
      <c r="H234" s="20" t="s">
        <v>365</v>
      </c>
      <c r="I234" s="20" t="s">
        <v>313</v>
      </c>
      <c r="J234" s="20" t="s">
        <v>135</v>
      </c>
      <c r="L234" s="21" t="str">
        <f t="shared" si="11"/>
        <v>s235</v>
      </c>
      <c r="M234" s="21" t="str">
        <f>LOWER(A234&amp;Legende!$B$12&amp;B234&amp;Legende!$B$12&amp;C234&amp;Legende!$B$12&amp;G234&amp;Legende!$B$12&amp;H234&amp;Legende!$B$12&amp;I234&amp;Legende!$B$12&amp;Legende!$D$12&amp;Legende!$B$12&amp;D234&amp;Legende!$B$12&amp;Legende!$C$12)</f>
        <v>s235;i;0;schalter;sifa;pedal;?;kabinere420;#</v>
      </c>
      <c r="N234" s="21" t="str">
        <f t="shared" si="12"/>
        <v>map.put("s235", "s235;i;0;schalter;sifa;pedal;?;kabinere420;#");</v>
      </c>
      <c r="O234" s="20" t="s">
        <v>597</v>
      </c>
      <c r="Q234" s="58" t="e">
        <f>VLOOKUP(A234,'cabine_fabisch(rs232)'!$A$1:$G$27,3,FALSE)</f>
        <v>#N/A</v>
      </c>
      <c r="R234" s="58"/>
    </row>
    <row r="235" spans="1:18" s="20" customFormat="1" hidden="1" x14ac:dyDescent="0.25">
      <c r="A235" s="38" t="s">
        <v>292</v>
      </c>
      <c r="B235" s="38" t="str">
        <f>VLOOKUP($A235,[1]Verdrahtungsliste!$A$16:$S$258,14,FALSE)</f>
        <v>O</v>
      </c>
      <c r="C235" s="38">
        <f>VLOOKUP($A235,[1]Verdrahtungsliste!$A$16:$S$258,4,FALSE)</f>
        <v>0</v>
      </c>
      <c r="D235" s="38" t="str">
        <f>VLOOKUP($A235,[1]Verdrahtungsliste!$A$16:$M$258,2,FALSE)</f>
        <v>KabineRe420</v>
      </c>
      <c r="E235" s="38" t="str">
        <f>VLOOKUP($A235,[1]Verdrahtungsliste!$A$16:$M$258,3,FALSE)</f>
        <v>Tiefton (Schnellgang, Signum, Totmann)</v>
      </c>
      <c r="F235" s="34" t="s">
        <v>132</v>
      </c>
      <c r="G235" s="20" t="s">
        <v>262</v>
      </c>
      <c r="H235" s="20" t="s">
        <v>11</v>
      </c>
      <c r="I235" s="20" t="s">
        <v>293</v>
      </c>
      <c r="J235" s="20" t="s">
        <v>1159</v>
      </c>
      <c r="K235" s="58"/>
      <c r="L235" s="21" t="str">
        <f t="shared" si="11"/>
        <v>w238_t</v>
      </c>
      <c r="M235" s="21" t="str">
        <f>LOWER(A235&amp;Legende!$B$12&amp;B235&amp;Legende!$B$12&amp;C235&amp;Legende!$B$12&amp;G235&amp;Legende!$B$12&amp;H235&amp;Legende!$B$12&amp;I235&amp;Legende!$B$12&amp;Legende!$D$12&amp;Legende!$B$12&amp;D235&amp;Legende!$B$12&amp;Legende!$C$12)</f>
        <v>w238_t;o;0;warntongeber;signum;tief;?;kabinere420;#</v>
      </c>
      <c r="N235" s="21" t="str">
        <f t="shared" si="12"/>
        <v>map.put("w238_t", "w238_t;o;0;warntongeber;signum;tief;?;kabinere420;#");</v>
      </c>
      <c r="O235" s="58"/>
      <c r="P235" s="107" t="str">
        <f>"map.put("""&amp;O235&amp;""","""&amp;A235&amp;""");"</f>
        <v>map.put("","W238_t");</v>
      </c>
      <c r="Q235" s="58">
        <f>VLOOKUP(A235,'cabine_fabisch(rs232)'!$A$1:$G$27,3,FALSE)</f>
        <v>0</v>
      </c>
      <c r="R235" s="58"/>
    </row>
    <row r="236" spans="1:18" s="20" customFormat="1" hidden="1" x14ac:dyDescent="0.25">
      <c r="A236" s="38" t="s">
        <v>291</v>
      </c>
      <c r="B236" s="38" t="str">
        <f>VLOOKUP($A236,[1]Verdrahtungsliste!$A$16:$S$258,14,FALSE)</f>
        <v>O</v>
      </c>
      <c r="C236" s="38">
        <f>VLOOKUP($A236,[1]Verdrahtungsliste!$A$16:$S$258,4,FALSE)</f>
        <v>0</v>
      </c>
      <c r="D236" s="38" t="str">
        <f>VLOOKUP($A236,[1]Verdrahtungsliste!$A$16:$M$258,2,FALSE)</f>
        <v>KabineRe420</v>
      </c>
      <c r="E236" s="38" t="str">
        <f>VLOOKUP($A236,[1]Verdrahtungsliste!$A$16:$M$258,3,FALSE)</f>
        <v>Hochton (Langsamgang)</v>
      </c>
      <c r="F236" s="34" t="s">
        <v>133</v>
      </c>
      <c r="G236" s="20" t="s">
        <v>262</v>
      </c>
      <c r="H236" s="20" t="s">
        <v>11</v>
      </c>
      <c r="I236" s="20" t="s">
        <v>294</v>
      </c>
      <c r="J236" s="20" t="s">
        <v>1158</v>
      </c>
      <c r="K236" s="58"/>
      <c r="L236" s="21" t="str">
        <f t="shared" si="11"/>
        <v>w238_h</v>
      </c>
      <c r="M236" s="21" t="str">
        <f>LOWER(A236&amp;Legende!$B$12&amp;B236&amp;Legende!$B$12&amp;C236&amp;Legende!$B$12&amp;G236&amp;Legende!$B$12&amp;H236&amp;Legende!$B$12&amp;I236&amp;Legende!$B$12&amp;Legende!$D$12&amp;Legende!$B$12&amp;D236&amp;Legende!$B$12&amp;Legende!$C$12)</f>
        <v>w238_h;o;0;warntongeber;signum;hoch;?;kabinere420;#</v>
      </c>
      <c r="N236" s="21" t="str">
        <f t="shared" si="12"/>
        <v>map.put("w238_h", "w238_h;o;0;warntongeber;signum;hoch;?;kabinere420;#");</v>
      </c>
      <c r="O236" s="58"/>
      <c r="P236" s="107" t="str">
        <f>"map.put("""&amp;O236&amp;""","""&amp;A236&amp;""");"</f>
        <v>map.put("","W238_h");</v>
      </c>
      <c r="Q236" s="58">
        <f>VLOOKUP(A236,'cabine_fabisch(rs232)'!$A$1:$G$27,3,FALSE)</f>
        <v>0</v>
      </c>
      <c r="R236" s="58"/>
    </row>
    <row r="237" spans="1:18" s="20" customFormat="1" hidden="1" x14ac:dyDescent="0.25">
      <c r="A237" s="38" t="s">
        <v>263</v>
      </c>
      <c r="B237" s="38" t="str">
        <f>VLOOKUP($A237,[1]Verdrahtungsliste!$A$16:$S$258,14,FALSE)</f>
        <v/>
      </c>
      <c r="C237" s="38">
        <f>VLOOKUP($A237,[1]Verdrahtungsliste!$A$16:$S$258,4,FALSE)</f>
        <v>0</v>
      </c>
      <c r="D237" s="38" t="str">
        <f>VLOOKUP($A237,[1]Verdrahtungsliste!$A$16:$M$258,2,FALSE)</f>
        <v>KabineRe420</v>
      </c>
      <c r="E237" s="38" t="str">
        <f>VLOOKUP($A237,[1]Verdrahtungsliste!$A$16:$M$258,3,FALSE)</f>
        <v>Lampe Aufblendung</v>
      </c>
      <c r="F237" s="34" t="s">
        <v>298</v>
      </c>
      <c r="G237" s="20" t="s">
        <v>236</v>
      </c>
      <c r="H237" s="20" t="s">
        <v>315</v>
      </c>
      <c r="I237" s="20" t="s">
        <v>332</v>
      </c>
      <c r="J237" s="20" t="s">
        <v>135</v>
      </c>
      <c r="L237" s="21" t="str">
        <f t="shared" si="11"/>
        <v>l317</v>
      </c>
      <c r="M237" s="21" t="str">
        <f>LOWER(A237&amp;Legende!$B$12&amp;B237&amp;Legende!$B$12&amp;C237&amp;Legende!$B$12&amp;G237&amp;Legende!$B$12&amp;H237&amp;Legende!$B$12&amp;I237&amp;Legende!$B$12&amp;Legende!$D$12&amp;Legende!$B$12&amp;D237&amp;Legende!$B$12&amp;Legende!$C$12)</f>
        <v>l317;;0;lampe;fernlicht;dienstbeleuchtung;?;kabinere420;#</v>
      </c>
      <c r="N237" s="21" t="str">
        <f t="shared" si="12"/>
        <v>map.put("l317", "l317;;0;lampe;fernlicht;dienstbeleuchtung;?;kabinere420;#");</v>
      </c>
      <c r="Q237" s="58" t="e">
        <f>VLOOKUP(A237,'cabine_fabisch(rs232)'!$A$1:$G$27,3,FALSE)</f>
        <v>#N/A</v>
      </c>
      <c r="R237" s="58"/>
    </row>
    <row r="238" spans="1:18" s="20" customFormat="1" hidden="1" x14ac:dyDescent="0.25">
      <c r="A238" s="38" t="s">
        <v>264</v>
      </c>
      <c r="B238" s="38" t="str">
        <f>VLOOKUP($A238,[1]Verdrahtungsliste!$A$16:$S$258,14,FALSE)</f>
        <v>O</v>
      </c>
      <c r="C238" s="38">
        <f>VLOOKUP($A238,[1]Verdrahtungsliste!$A$16:$S$258,4,FALSE)</f>
        <v>0</v>
      </c>
      <c r="D238" s="38" t="str">
        <f>VLOOKUP($A238,[1]Verdrahtungsliste!$A$16:$M$258,2,FALSE)</f>
        <v>KabineRe420</v>
      </c>
      <c r="E238" s="38" t="str">
        <f>VLOOKUP($A238,[1]Verdrahtungsliste!$A$16:$M$258,3,FALSE)</f>
        <v>Signumschalter gelb</v>
      </c>
      <c r="F238" s="34" t="s">
        <v>147</v>
      </c>
      <c r="G238" s="20" t="s">
        <v>236</v>
      </c>
      <c r="H238" s="20" t="s">
        <v>121</v>
      </c>
      <c r="I238" s="20" t="s">
        <v>333</v>
      </c>
      <c r="J238" s="20" t="s">
        <v>135</v>
      </c>
      <c r="K238" s="58"/>
      <c r="L238" s="21" t="str">
        <f t="shared" si="11"/>
        <v>l242b</v>
      </c>
      <c r="M238" s="21" t="str">
        <f>LOWER(A238&amp;Legende!$B$12&amp;B238&amp;Legende!$B$12&amp;C238&amp;Legende!$B$12&amp;G238&amp;Legende!$B$12&amp;H238&amp;Legende!$B$12&amp;I238&amp;Legende!$B$12&amp;Legende!$D$12&amp;Legende!$B$12&amp;D238&amp;Legende!$B$12&amp;Legende!$C$12)</f>
        <v>l242b;o;0;lampe;zugsicherung;warnung;?;kabinere420;#</v>
      </c>
      <c r="N238" s="21" t="str">
        <f t="shared" si="12"/>
        <v>map.put("l242b", "l242b;o;0;lampe;zugsicherung;warnung;?;kabinere420;#");</v>
      </c>
      <c r="O238" s="58"/>
      <c r="P238" s="107" t="str">
        <f>"map.put("""&amp;O238&amp;""","""&amp;A238&amp;""");"</f>
        <v>map.put("","L242b");</v>
      </c>
      <c r="Q238" s="58"/>
      <c r="R238" s="58"/>
    </row>
    <row r="239" spans="1:18" s="20" customFormat="1" hidden="1" x14ac:dyDescent="0.25">
      <c r="A239" s="38" t="s">
        <v>265</v>
      </c>
      <c r="B239" s="38" t="str">
        <f>VLOOKUP($A239,[1]Verdrahtungsliste!$A$16:$S$258,14,FALSE)</f>
        <v>O</v>
      </c>
      <c r="C239" s="38">
        <v>0</v>
      </c>
      <c r="D239" s="38" t="str">
        <f>VLOOKUP($A239,[1]Verdrahtungsliste!$A$16:$M$258,2,FALSE)</f>
        <v>KabineRe420</v>
      </c>
      <c r="E239" s="38" t="str">
        <f>VLOOKUP($A239,[1]Verdrahtungsliste!$A$16:$M$258,3,FALSE)</f>
        <v>Signumschalter rot</v>
      </c>
      <c r="F239" s="34" t="s">
        <v>148</v>
      </c>
      <c r="G239" s="20" t="s">
        <v>236</v>
      </c>
      <c r="H239" s="20" t="s">
        <v>121</v>
      </c>
      <c r="I239" s="20" t="s">
        <v>334</v>
      </c>
      <c r="J239" s="20" t="s">
        <v>135</v>
      </c>
      <c r="K239" s="58"/>
      <c r="L239" s="21" t="str">
        <f t="shared" si="11"/>
        <v>l242a</v>
      </c>
      <c r="M239" s="21" t="str">
        <f>LOWER(A239&amp;Legende!$B$12&amp;B239&amp;Legende!$B$12&amp;C239&amp;Legende!$B$12&amp;G239&amp;Legende!$B$12&amp;H239&amp;Legende!$B$12&amp;I239&amp;Legende!$B$12&amp;Legende!$D$12&amp;Legende!$B$12&amp;D239&amp;Legende!$B$12&amp;Legende!$C$12)</f>
        <v>l242a;o;0;lampe;zugsicherung;halt;?;kabinere420;#</v>
      </c>
      <c r="N239" s="21" t="str">
        <f t="shared" si="12"/>
        <v>map.put("l242a", "l242a;o;0;lampe;zugsicherung;halt;?;kabinere420;#");</v>
      </c>
      <c r="O239" s="58"/>
      <c r="P239" s="107" t="str">
        <f>"map.put("""&amp;O239&amp;""","""&amp;A239&amp;""");"</f>
        <v>map.put("","L242a");</v>
      </c>
      <c r="Q239" s="58"/>
      <c r="R239" s="58"/>
    </row>
    <row r="240" spans="1:18" s="20" customFormat="1" hidden="1" x14ac:dyDescent="0.25">
      <c r="A240" s="38" t="s">
        <v>1175</v>
      </c>
      <c r="B240" s="38" t="s">
        <v>53</v>
      </c>
      <c r="C240" s="38">
        <v>1</v>
      </c>
      <c r="D240" s="38" t="s">
        <v>1060</v>
      </c>
      <c r="E240" s="34" t="s">
        <v>1178</v>
      </c>
      <c r="F240" s="34" t="s">
        <v>1180</v>
      </c>
      <c r="G240" s="20" t="s">
        <v>1174</v>
      </c>
      <c r="H240" s="20" t="s">
        <v>1177</v>
      </c>
      <c r="I240" s="20" t="s">
        <v>1181</v>
      </c>
      <c r="J240" s="20" t="s">
        <v>135</v>
      </c>
      <c r="K240" s="58"/>
      <c r="L240" s="21" t="str">
        <f t="shared" si="11"/>
        <v>cabine.zusi.quittung.gelb</v>
      </c>
      <c r="M240" s="21" t="str">
        <f>LOWER(A240&amp;Legende!$B$12&amp;B240&amp;Legende!$B$12&amp;C240&amp;Legende!$B$12&amp;G240&amp;Legende!$B$12&amp;H240&amp;Legende!$B$12&amp;I240&amp;Legende!$B$12&amp;Legende!$D$12&amp;Legende!$B$12&amp;D240&amp;Legende!$B$12&amp;Legende!$C$12)</f>
        <v>cabine.zusi.quittung.gelb;o;1;cabinezusi;quittung;grlb;?;kabinere420;#</v>
      </c>
      <c r="N240" s="21" t="str">
        <f t="shared" si="12"/>
        <v>map.put("cabine.zusi.quittung.gelb", "cabine.zusi.quittung.gelb;o;1;cabinezusi;quittung;grlb;?;kabinere420;#");</v>
      </c>
      <c r="O240" s="58" t="s">
        <v>1166</v>
      </c>
      <c r="P240" s="107" t="str">
        <f>"map.put("""&amp;O240&amp;""","""&amp;A240&amp;""");"</f>
        <v>map.put("U11","cabine.zusi.quittung.gelb");</v>
      </c>
      <c r="Q240" s="58"/>
      <c r="R240" s="58"/>
    </row>
    <row r="241" spans="1:20" s="20" customFormat="1" hidden="1" x14ac:dyDescent="0.25">
      <c r="A241" s="38" t="s">
        <v>1176</v>
      </c>
      <c r="B241" s="38" t="s">
        <v>53</v>
      </c>
      <c r="C241" s="38">
        <v>1</v>
      </c>
      <c r="D241" s="38" t="s">
        <v>1060</v>
      </c>
      <c r="E241" s="34" t="s">
        <v>1179</v>
      </c>
      <c r="F241" s="34" t="s">
        <v>1180</v>
      </c>
      <c r="G241" s="20" t="s">
        <v>1174</v>
      </c>
      <c r="H241" s="20" t="s">
        <v>1177</v>
      </c>
      <c r="I241" s="20" t="s">
        <v>425</v>
      </c>
      <c r="J241" s="20" t="s">
        <v>135</v>
      </c>
      <c r="K241" s="58"/>
      <c r="L241" s="21" t="str">
        <f t="shared" si="11"/>
        <v>cabine.zusi.quittung.rot</v>
      </c>
      <c r="M241" s="21" t="str">
        <f>LOWER(A241&amp;Legende!$B$12&amp;B241&amp;Legende!$B$12&amp;C241&amp;Legende!$B$12&amp;G241&amp;Legende!$B$12&amp;H241&amp;Legende!$B$12&amp;I241&amp;Legende!$B$12&amp;Legende!$D$12&amp;Legende!$B$12&amp;D241&amp;Legende!$B$12&amp;Legende!$C$12)</f>
        <v>cabine.zusi.quittung.rot;o;1;cabinezusi;quittung;rot;?;kabinere420;#</v>
      </c>
      <c r="N241" s="21" t="str">
        <f t="shared" si="12"/>
        <v>map.put("cabine.zusi.quittung.rot", "cabine.zusi.quittung.rot;o;1;cabinezusi;quittung;rot;?;kabinere420;#");</v>
      </c>
      <c r="O241" s="58" t="s">
        <v>1167</v>
      </c>
      <c r="P241" s="107" t="str">
        <f>"map.put("""&amp;O241&amp;""","""&amp;A241&amp;""");"</f>
        <v>map.put("U12","cabine.zusi.quittung.rot");</v>
      </c>
      <c r="Q241" s="58"/>
      <c r="R241" s="58"/>
    </row>
    <row r="242" spans="1:20" s="20" customFormat="1" hidden="1" x14ac:dyDescent="0.25">
      <c r="A242" s="28" t="s">
        <v>1254</v>
      </c>
      <c r="B242" s="28" t="s">
        <v>53</v>
      </c>
      <c r="C242" s="28">
        <v>0</v>
      </c>
      <c r="D242" s="28" t="s">
        <v>1060</v>
      </c>
      <c r="E242" s="34" t="s">
        <v>1259</v>
      </c>
      <c r="F242" s="34" t="s">
        <v>808</v>
      </c>
      <c r="G242" s="20" t="s">
        <v>316</v>
      </c>
      <c r="H242" s="20" t="s">
        <v>808</v>
      </c>
      <c r="I242" s="20" t="s">
        <v>1255</v>
      </c>
      <c r="J242" s="20" t="s">
        <v>1256</v>
      </c>
      <c r="K242" s="58"/>
      <c r="L242" s="21" t="str">
        <f t="shared" si="11"/>
        <v>d94vi</v>
      </c>
      <c r="M242" s="21" t="str">
        <f>LOWER(A242&amp;Legende!$B$12&amp;B242&amp;Legende!$B$12&amp;C242&amp;Legende!$B$12&amp;G242&amp;Legende!$B$12&amp;H242&amp;Legende!$B$12&amp;I242&amp;Legende!$B$12&amp;Legende!$D$12&amp;Legende!$B$12&amp;D242&amp;Legende!$B$12&amp;Legende!$C$12)</f>
        <v>d94vi;o;0;analog-instrument;geschwindigkeitsanzeige;ist;?;kabinere420;#</v>
      </c>
      <c r="N242" s="21" t="str">
        <f t="shared" si="12"/>
        <v>map.put("d94vi", "d94vi;o;0;analog-instrument;geschwindigkeitsanzeige;ist;?;kabinere420;#");</v>
      </c>
      <c r="O242" s="58"/>
      <c r="P242" s="107"/>
      <c r="Q242" s="58"/>
      <c r="R242" s="58"/>
    </row>
    <row r="243" spans="1:20" s="20" customFormat="1" hidden="1" x14ac:dyDescent="0.25">
      <c r="A243" s="38" t="s">
        <v>679</v>
      </c>
      <c r="B243" s="38" t="str">
        <f>VLOOKUP($A243,[1]Verdrahtungsliste!$A$16:$S$258,14,FALSE)</f>
        <v>O</v>
      </c>
      <c r="C243" s="38">
        <f>VLOOKUP($A243,[1]Verdrahtungsliste!$A$16:$S$258,4,FALSE)</f>
        <v>0</v>
      </c>
      <c r="D243" s="38" t="str">
        <f>VLOOKUP($A243,[1]Verdrahtungsliste!$A$16:$M$258,2,FALSE)</f>
        <v>KabineRe420</v>
      </c>
      <c r="E243" s="38" t="str">
        <f>VLOOKUP($A243,[1]Verdrahtungsliste!$A$16:$M$258,3,FALSE)</f>
        <v>Vist-LZB.1</v>
      </c>
      <c r="F243" s="44" t="s">
        <v>1160</v>
      </c>
      <c r="G243" s="52" t="s">
        <v>316</v>
      </c>
      <c r="H243" s="52" t="s">
        <v>808</v>
      </c>
      <c r="I243" s="52" t="s">
        <v>1161</v>
      </c>
      <c r="J243" s="52"/>
      <c r="K243" s="99"/>
      <c r="L243" s="21" t="str">
        <f t="shared" si="11"/>
        <v>d94vi.1</v>
      </c>
      <c r="M243" s="21" t="str">
        <f>LOWER(A243&amp;Legende!$B$12&amp;B243&amp;Legende!$B$12&amp;C243&amp;Legende!$B$12&amp;G243&amp;Legende!$B$12&amp;H243&amp;Legende!$B$12&amp;I243&amp;Legende!$B$12&amp;Legende!$D$12&amp;Legende!$B$12&amp;D243&amp;Legende!$B$12&amp;Legende!$C$12)</f>
        <v>d94vi.1;o;0;analog-instrument;geschwindigkeitsanzeige;geschwindigkeit;?;kabinere420;#</v>
      </c>
      <c r="N243" s="21" t="str">
        <f t="shared" si="12"/>
        <v>map.put("d94vi.1", "d94vi.1;o;0;analog-instrument;geschwindigkeitsanzeige;geschwindigkeit;?;kabinere420;#");</v>
      </c>
      <c r="O243" s="58" t="s">
        <v>1108</v>
      </c>
      <c r="P243" s="58"/>
      <c r="Q243" s="58" t="e">
        <f>VLOOKUP(A243,'cabine_fabisch(rs232)'!$A$1:$G$27,3,FALSE)</f>
        <v>#N/A</v>
      </c>
      <c r="R243" s="58"/>
    </row>
    <row r="244" spans="1:20" s="20" customFormat="1" hidden="1" x14ac:dyDescent="0.25">
      <c r="A244" s="38" t="s">
        <v>680</v>
      </c>
      <c r="B244" s="38" t="str">
        <f>VLOOKUP($A244,[1]Verdrahtungsliste!$A$16:$S$258,14,FALSE)</f>
        <v>O</v>
      </c>
      <c r="C244" s="38">
        <f>VLOOKUP($A244,[1]Verdrahtungsliste!$A$16:$S$258,4,FALSE)</f>
        <v>0</v>
      </c>
      <c r="D244" s="38" t="str">
        <f>VLOOKUP($A244,[1]Verdrahtungsliste!$A$16:$M$258,2,FALSE)</f>
        <v>KabineRe420</v>
      </c>
      <c r="E244" s="38" t="str">
        <f>VLOOKUP($A244,[1]Verdrahtungsliste!$A$16:$M$258,3,FALSE)</f>
        <v>Vist-LZB.2</v>
      </c>
      <c r="F244" s="44"/>
      <c r="G244" s="52"/>
      <c r="H244" s="52"/>
      <c r="I244" s="52"/>
      <c r="J244" s="52"/>
      <c r="K244" s="52"/>
      <c r="L244" s="21" t="str">
        <f t="shared" si="11"/>
        <v>d94vi.2</v>
      </c>
      <c r="M244" s="21" t="str">
        <f>LOWER(A244&amp;Legende!$B$12&amp;B244&amp;Legende!$B$12&amp;C244&amp;Legende!$B$12&amp;G244&amp;Legende!$B$12&amp;H244&amp;Legende!$B$12&amp;I244&amp;Legende!$B$12&amp;Legende!$D$12&amp;Legende!$B$12&amp;D244&amp;Legende!$B$12&amp;Legende!$C$12)</f>
        <v>d94vi.2;o;0;;;;?;kabinere420;#</v>
      </c>
      <c r="N244" s="21" t="str">
        <f t="shared" si="12"/>
        <v>map.put("d94vi.2", "d94vi.2;o;0;;;;?;kabinere420;#");</v>
      </c>
      <c r="Q244" s="58" t="e">
        <f>VLOOKUP(A244,'cabine_fabisch(rs232)'!$A$1:$G$27,3,FALSE)</f>
        <v>#N/A</v>
      </c>
      <c r="R244" s="58"/>
    </row>
    <row r="245" spans="1:20" s="20" customFormat="1" hidden="1" x14ac:dyDescent="0.25">
      <c r="A245" s="38" t="s">
        <v>681</v>
      </c>
      <c r="B245" s="38" t="str">
        <f>VLOOKUP($A245,[1]Verdrahtungsliste!$A$16:$S$258,14,FALSE)</f>
        <v>O</v>
      </c>
      <c r="C245" s="38">
        <f>VLOOKUP($A245,[1]Verdrahtungsliste!$A$16:$S$258,4,FALSE)</f>
        <v>0</v>
      </c>
      <c r="D245" s="38" t="str">
        <f>VLOOKUP($A245,[1]Verdrahtungsliste!$A$16:$M$258,2,FALSE)</f>
        <v>KabineRe420</v>
      </c>
      <c r="E245" s="38" t="str">
        <f>VLOOKUP($A245,[1]Verdrahtungsliste!$A$16:$M$258,3,FALSE)</f>
        <v>Vist-LZB.3</v>
      </c>
      <c r="F245" s="44"/>
      <c r="G245" s="52"/>
      <c r="H245" s="52"/>
      <c r="I245" s="52"/>
      <c r="J245" s="52"/>
      <c r="K245" s="52"/>
      <c r="L245" s="21" t="str">
        <f t="shared" si="11"/>
        <v>d94vi.3</v>
      </c>
      <c r="M245" s="21" t="str">
        <f>LOWER(A245&amp;Legende!$B$12&amp;B245&amp;Legende!$B$12&amp;C245&amp;Legende!$B$12&amp;G245&amp;Legende!$B$12&amp;H245&amp;Legende!$B$12&amp;I245&amp;Legende!$B$12&amp;Legende!$D$12&amp;Legende!$B$12&amp;D245&amp;Legende!$B$12&amp;Legende!$C$12)</f>
        <v>d94vi.3;o;0;;;;?;kabinere420;#</v>
      </c>
      <c r="N245" s="21" t="str">
        <f t="shared" si="12"/>
        <v>map.put("d94vi.3", "d94vi.3;o;0;;;;?;kabinere420;#");</v>
      </c>
      <c r="Q245" s="58" t="e">
        <f>VLOOKUP(A245,'cabine_fabisch(rs232)'!$A$1:$G$27,3,FALSE)</f>
        <v>#N/A</v>
      </c>
      <c r="R245" s="58"/>
    </row>
    <row r="246" spans="1:20" s="20" customFormat="1" hidden="1" x14ac:dyDescent="0.25">
      <c r="A246" s="38" t="s">
        <v>682</v>
      </c>
      <c r="B246" s="38" t="str">
        <f>VLOOKUP($A246,[1]Verdrahtungsliste!$A$16:$S$258,14,FALSE)</f>
        <v>O</v>
      </c>
      <c r="C246" s="38">
        <f>VLOOKUP($A246,[1]Verdrahtungsliste!$A$16:$S$258,4,FALSE)</f>
        <v>0</v>
      </c>
      <c r="D246" s="38" t="str">
        <f>VLOOKUP($A246,[1]Verdrahtungsliste!$A$16:$M$258,2,FALSE)</f>
        <v>KabineRe420</v>
      </c>
      <c r="E246" s="38" t="str">
        <f>VLOOKUP($A246,[1]Verdrahtungsliste!$A$16:$M$258,3,FALSE)</f>
        <v>Vist-LZB.4</v>
      </c>
      <c r="F246" s="44"/>
      <c r="G246" s="52"/>
      <c r="H246" s="52"/>
      <c r="I246" s="52"/>
      <c r="J246" s="52"/>
      <c r="K246" s="52"/>
      <c r="L246" s="21" t="str">
        <f t="shared" si="11"/>
        <v>d94vi.4</v>
      </c>
      <c r="M246" s="21" t="str">
        <f>LOWER(A246&amp;Legende!$B$12&amp;B246&amp;Legende!$B$12&amp;C246&amp;Legende!$B$12&amp;G246&amp;Legende!$B$12&amp;H246&amp;Legende!$B$12&amp;I246&amp;Legende!$B$12&amp;Legende!$D$12&amp;Legende!$B$12&amp;D246&amp;Legende!$B$12&amp;Legende!$C$12)</f>
        <v>d94vi.4;o;0;;;;?;kabinere420;#</v>
      </c>
      <c r="N246" s="21" t="str">
        <f t="shared" si="12"/>
        <v>map.put("d94vi.4", "d94vi.4;o;0;;;;?;kabinere420;#");</v>
      </c>
      <c r="Q246" s="58" t="e">
        <f>VLOOKUP(A246,'cabine_fabisch(rs232)'!$A$1:$G$27,3,FALSE)</f>
        <v>#N/A</v>
      </c>
      <c r="R246" s="58"/>
    </row>
    <row r="247" spans="1:20" s="20" customFormat="1" hidden="1" x14ac:dyDescent="0.25">
      <c r="A247" s="38" t="s">
        <v>683</v>
      </c>
      <c r="B247" s="38" t="str">
        <f>VLOOKUP($A247,[1]Verdrahtungsliste!$A$16:$S$258,14,FALSE)</f>
        <v>O</v>
      </c>
      <c r="C247" s="38">
        <f>VLOOKUP($A247,[1]Verdrahtungsliste!$A$16:$S$258,4,FALSE)</f>
        <v>0</v>
      </c>
      <c r="D247" s="38" t="str">
        <f>VLOOKUP($A247,[1]Verdrahtungsliste!$A$16:$M$258,2,FALSE)</f>
        <v>KabineRe420</v>
      </c>
      <c r="E247" s="38" t="str">
        <f>VLOOKUP($A247,[1]Verdrahtungsliste!$A$16:$M$258,3,FALSE)</f>
        <v>Vist-LZB.5</v>
      </c>
      <c r="F247" s="44"/>
      <c r="G247" s="52"/>
      <c r="H247" s="52"/>
      <c r="I247" s="52"/>
      <c r="J247" s="52"/>
      <c r="K247" s="52"/>
      <c r="L247" s="21" t="str">
        <f t="shared" si="11"/>
        <v>d94vi.5</v>
      </c>
      <c r="M247" s="21" t="str">
        <f>LOWER(A247&amp;Legende!$B$12&amp;B247&amp;Legende!$B$12&amp;C247&amp;Legende!$B$12&amp;G247&amp;Legende!$B$12&amp;H247&amp;Legende!$B$12&amp;I247&amp;Legende!$B$12&amp;Legende!$D$12&amp;Legende!$B$12&amp;D247&amp;Legende!$B$12&amp;Legende!$C$12)</f>
        <v>d94vi.5;o;0;;;;?;kabinere420;#</v>
      </c>
      <c r="N247" s="21" t="str">
        <f t="shared" si="12"/>
        <v>map.put("d94vi.5", "d94vi.5;o;0;;;;?;kabinere420;#");</v>
      </c>
      <c r="Q247" s="58" t="e">
        <f>VLOOKUP(A247,'cabine_fabisch(rs232)'!$A$1:$G$27,3,FALSE)</f>
        <v>#N/A</v>
      </c>
      <c r="R247" s="58"/>
    </row>
    <row r="248" spans="1:20" s="20" customFormat="1" hidden="1" x14ac:dyDescent="0.25">
      <c r="A248" s="38" t="s">
        <v>684</v>
      </c>
      <c r="B248" s="38" t="str">
        <f>VLOOKUP($A248,[1]Verdrahtungsliste!$A$16:$S$258,14,FALSE)</f>
        <v>O</v>
      </c>
      <c r="C248" s="38">
        <f>VLOOKUP($A248,[1]Verdrahtungsliste!$A$16:$S$258,4,FALSE)</f>
        <v>0</v>
      </c>
      <c r="D248" s="38" t="str">
        <f>VLOOKUP($A248,[1]Verdrahtungsliste!$A$16:$M$258,2,FALSE)</f>
        <v>KabineRe420</v>
      </c>
      <c r="E248" s="38" t="str">
        <f>VLOOKUP($A248,[1]Verdrahtungsliste!$A$16:$M$258,3,FALSE)</f>
        <v>Vist-LZB.6</v>
      </c>
      <c r="F248" s="44"/>
      <c r="G248" s="52"/>
      <c r="H248" s="52"/>
      <c r="I248" s="52"/>
      <c r="J248" s="52"/>
      <c r="K248" s="52"/>
      <c r="L248" s="21" t="str">
        <f t="shared" si="11"/>
        <v>d94vi.6</v>
      </c>
      <c r="M248" s="21" t="str">
        <f>LOWER(A248&amp;Legende!$B$12&amp;B248&amp;Legende!$B$12&amp;C248&amp;Legende!$B$12&amp;G248&amp;Legende!$B$12&amp;H248&amp;Legende!$B$12&amp;I248&amp;Legende!$B$12&amp;Legende!$D$12&amp;Legende!$B$12&amp;D248&amp;Legende!$B$12&amp;Legende!$C$12)</f>
        <v>d94vi.6;o;0;;;;?;kabinere420;#</v>
      </c>
      <c r="N248" s="21" t="str">
        <f t="shared" si="12"/>
        <v>map.put("d94vi.6", "d94vi.6;o;0;;;;?;kabinere420;#");</v>
      </c>
      <c r="Q248" s="58" t="e">
        <f>VLOOKUP(A248,'cabine_fabisch(rs232)'!$A$1:$G$27,3,FALSE)</f>
        <v>#N/A</v>
      </c>
      <c r="R248" s="58"/>
    </row>
    <row r="249" spans="1:20" s="20" customFormat="1" hidden="1" x14ac:dyDescent="0.25">
      <c r="A249" s="38" t="s">
        <v>685</v>
      </c>
      <c r="B249" s="38" t="str">
        <f>VLOOKUP($A249,[1]Verdrahtungsliste!$A$16:$S$258,14,FALSE)</f>
        <v>O</v>
      </c>
      <c r="C249" s="38">
        <f>VLOOKUP($A249,[1]Verdrahtungsliste!$A$16:$S$258,4,FALSE)</f>
        <v>0</v>
      </c>
      <c r="D249" s="38" t="str">
        <f>VLOOKUP($A249,[1]Verdrahtungsliste!$A$16:$M$258,2,FALSE)</f>
        <v>KabineRe420</v>
      </c>
      <c r="E249" s="38" t="str">
        <f>VLOOKUP($A249,[1]Verdrahtungsliste!$A$16:$M$258,3,FALSE)</f>
        <v>Vist-LZB.7</v>
      </c>
      <c r="F249" s="44"/>
      <c r="G249" s="52"/>
      <c r="H249" s="52"/>
      <c r="I249" s="52"/>
      <c r="J249" s="52"/>
      <c r="K249" s="52"/>
      <c r="L249" s="21" t="str">
        <f t="shared" si="11"/>
        <v>d94vi.7</v>
      </c>
      <c r="M249" s="21" t="str">
        <f>LOWER(A249&amp;Legende!$B$12&amp;B249&amp;Legende!$B$12&amp;C249&amp;Legende!$B$12&amp;G249&amp;Legende!$B$12&amp;H249&amp;Legende!$B$12&amp;I249&amp;Legende!$B$12&amp;Legende!$D$12&amp;Legende!$B$12&amp;D249&amp;Legende!$B$12&amp;Legende!$C$12)</f>
        <v>d94vi.7;o;0;;;;?;kabinere420;#</v>
      </c>
      <c r="N249" s="21" t="str">
        <f t="shared" si="12"/>
        <v>map.put("d94vi.7", "d94vi.7;o;0;;;;?;kabinere420;#");</v>
      </c>
      <c r="Q249" s="58" t="e">
        <f>VLOOKUP(A249,'cabine_fabisch(rs232)'!$A$1:$G$27,3,FALSE)</f>
        <v>#N/A</v>
      </c>
      <c r="R249" s="58"/>
    </row>
    <row r="250" spans="1:20" s="20" customFormat="1" hidden="1" x14ac:dyDescent="0.25">
      <c r="A250" s="38" t="s">
        <v>686</v>
      </c>
      <c r="B250" s="38" t="str">
        <f>VLOOKUP($A250,[1]Verdrahtungsliste!$A$16:$S$258,14,FALSE)</f>
        <v>O</v>
      </c>
      <c r="C250" s="38">
        <f>VLOOKUP($A250,[1]Verdrahtungsliste!$A$16:$S$258,4,FALSE)</f>
        <v>0</v>
      </c>
      <c r="D250" s="38" t="str">
        <f>VLOOKUP($A250,[1]Verdrahtungsliste!$A$16:$M$258,2,FALSE)</f>
        <v>KabineRe420</v>
      </c>
      <c r="E250" s="38" t="str">
        <f>VLOOKUP($A250,[1]Verdrahtungsliste!$A$16:$M$258,3,FALSE)</f>
        <v>Vist-LZB.8</v>
      </c>
      <c r="F250" s="44"/>
      <c r="G250" s="52"/>
      <c r="H250" s="52"/>
      <c r="I250" s="52"/>
      <c r="J250" s="52"/>
      <c r="K250" s="52"/>
      <c r="L250" s="21" t="str">
        <f t="shared" si="11"/>
        <v>d94vi.8</v>
      </c>
      <c r="M250" s="21" t="str">
        <f>LOWER(A250&amp;Legende!$B$12&amp;B250&amp;Legende!$B$12&amp;C250&amp;Legende!$B$12&amp;G250&amp;Legende!$B$12&amp;H250&amp;Legende!$B$12&amp;I250&amp;Legende!$B$12&amp;Legende!$D$12&amp;Legende!$B$12&amp;D250&amp;Legende!$B$12&amp;Legende!$C$12)</f>
        <v>d94vi.8;o;0;;;;?;kabinere420;#</v>
      </c>
      <c r="N250" s="21" t="str">
        <f t="shared" si="12"/>
        <v>map.put("d94vi.8", "d94vi.8;o;0;;;;?;kabinere420;#");</v>
      </c>
      <c r="Q250" s="58" t="e">
        <f>VLOOKUP(A250,'cabine_fabisch(rs232)'!$A$1:$G$27,3,FALSE)</f>
        <v>#N/A</v>
      </c>
      <c r="R250" s="58"/>
    </row>
    <row r="251" spans="1:20" s="20" customFormat="1" ht="15.75" hidden="1" customHeight="1" x14ac:dyDescent="0.25">
      <c r="A251" s="38">
        <v>0</v>
      </c>
      <c r="B251" s="38" t="e">
        <f>VLOOKUP($A251,[1]Verdrahtungsliste!$A$16:$S$258,14,FALSE)</f>
        <v>#N/A</v>
      </c>
      <c r="C251" s="38" t="e">
        <f>VLOOKUP($A251,[1]Verdrahtungsliste!$A$16:$S$258,4,FALSE)</f>
        <v>#N/A</v>
      </c>
      <c r="D251" s="38" t="e">
        <f>VLOOKUP($A251,[1]Verdrahtungsliste!$A$16:$M$258,2,FALSE)</f>
        <v>#N/A</v>
      </c>
      <c r="E251" s="38" t="e">
        <f>VLOOKUP($A251,[1]Verdrahtungsliste!$A$16:$M$258,3,FALSE)</f>
        <v>#N/A</v>
      </c>
      <c r="F251" s="34">
        <v>0</v>
      </c>
      <c r="G251" s="20">
        <v>3</v>
      </c>
      <c r="H251" s="20">
        <v>4</v>
      </c>
      <c r="I251" s="20">
        <v>5</v>
      </c>
      <c r="J251" s="20">
        <v>6</v>
      </c>
      <c r="L251" s="21" t="str">
        <f t="shared" si="11"/>
        <v>0</v>
      </c>
      <c r="M251" s="21" t="e">
        <f>LOWER(A251&amp;Legende!$B$12&amp;B251&amp;Legende!$B$12&amp;C251&amp;Legende!$B$12&amp;G251&amp;Legende!$B$12&amp;H251&amp;Legende!$B$12&amp;I251&amp;Legende!$B$12&amp;Legende!$D$12&amp;Legende!$B$12&amp;D251&amp;Legende!$B$12&amp;Legende!$C$12)</f>
        <v>#N/A</v>
      </c>
      <c r="N251" s="21" t="e">
        <f t="shared" si="12"/>
        <v>#N/A</v>
      </c>
      <c r="Q251" s="58" t="e">
        <f>VLOOKUP(A251,'cabine_fabisch(rs232)'!$A$1:$G$27,3,FALSE)</f>
        <v>#N/A</v>
      </c>
      <c r="R251" s="58"/>
      <c r="T251" s="21" t="str">
        <f t="shared" ref="T251:T258" si="13">"map.put("""&amp;A251&amp;""","""&amp;S251&amp;""");"</f>
        <v>map.put("0","");</v>
      </c>
    </row>
    <row r="252" spans="1:20" s="20" customFormat="1" ht="15.75" hidden="1" customHeight="1" x14ac:dyDescent="0.25">
      <c r="A252" s="38">
        <v>0</v>
      </c>
      <c r="B252" s="38" t="e">
        <f>VLOOKUP($A252,[1]Verdrahtungsliste!$A$16:$S$258,14,FALSE)</f>
        <v>#N/A</v>
      </c>
      <c r="C252" s="38" t="e">
        <f>VLOOKUP($A252,[1]Verdrahtungsliste!$A$16:$S$258,4,FALSE)</f>
        <v>#N/A</v>
      </c>
      <c r="D252" s="38" t="e">
        <f>VLOOKUP($A252,[1]Verdrahtungsliste!$A$16:$M$258,2,FALSE)</f>
        <v>#N/A</v>
      </c>
      <c r="E252" s="38" t="e">
        <f>VLOOKUP($A252,[1]Verdrahtungsliste!$A$16:$M$258,3,FALSE)</f>
        <v>#N/A</v>
      </c>
      <c r="F252" s="34">
        <v>0</v>
      </c>
      <c r="G252" s="20">
        <v>3</v>
      </c>
      <c r="H252" s="20">
        <v>4</v>
      </c>
      <c r="I252" s="20">
        <v>5</v>
      </c>
      <c r="J252" s="20">
        <v>6</v>
      </c>
      <c r="L252" s="21" t="str">
        <f t="shared" si="11"/>
        <v>0</v>
      </c>
      <c r="M252" s="21" t="e">
        <f>LOWER(A252&amp;Legende!$B$12&amp;B252&amp;Legende!$B$12&amp;C252&amp;Legende!$B$12&amp;G252&amp;Legende!$B$12&amp;H252&amp;Legende!$B$12&amp;I252&amp;Legende!$B$12&amp;Legende!$D$12&amp;Legende!$B$12&amp;D252&amp;Legende!$B$12&amp;Legende!$C$12)</f>
        <v>#N/A</v>
      </c>
      <c r="N252" s="21" t="e">
        <f t="shared" si="12"/>
        <v>#N/A</v>
      </c>
      <c r="Q252" s="58" t="e">
        <f>VLOOKUP(A252,'cabine_fabisch(rs232)'!$A$1:$G$27,3,FALSE)</f>
        <v>#N/A</v>
      </c>
      <c r="R252" s="58"/>
      <c r="T252" s="21" t="str">
        <f t="shared" si="13"/>
        <v>map.put("0","");</v>
      </c>
    </row>
    <row r="253" spans="1:20" s="20" customFormat="1" ht="15.75" hidden="1" customHeight="1" x14ac:dyDescent="0.25">
      <c r="A253" s="38">
        <v>0</v>
      </c>
      <c r="B253" s="38" t="e">
        <f>VLOOKUP($A253,[1]Verdrahtungsliste!$A$16:$S$258,14,FALSE)</f>
        <v>#N/A</v>
      </c>
      <c r="C253" s="38" t="e">
        <f>VLOOKUP($A253,[1]Verdrahtungsliste!$A$16:$S$258,4,FALSE)</f>
        <v>#N/A</v>
      </c>
      <c r="D253" s="38" t="e">
        <f>VLOOKUP($A253,[1]Verdrahtungsliste!$A$16:$M$258,2,FALSE)</f>
        <v>#N/A</v>
      </c>
      <c r="E253" s="38" t="e">
        <f>VLOOKUP($A253,[1]Verdrahtungsliste!$A$16:$M$258,3,FALSE)</f>
        <v>#N/A</v>
      </c>
      <c r="F253" s="34">
        <v>0</v>
      </c>
      <c r="G253" s="20">
        <v>3</v>
      </c>
      <c r="H253" s="20">
        <v>4</v>
      </c>
      <c r="I253" s="20">
        <v>5</v>
      </c>
      <c r="J253" s="20">
        <v>6</v>
      </c>
      <c r="L253" s="21" t="str">
        <f t="shared" si="11"/>
        <v>0</v>
      </c>
      <c r="M253" s="21" t="e">
        <f>LOWER(A253&amp;Legende!$B$12&amp;B253&amp;Legende!$B$12&amp;C253&amp;Legende!$B$12&amp;G253&amp;Legende!$B$12&amp;H253&amp;Legende!$B$12&amp;I253&amp;Legende!$B$12&amp;Legende!$D$12&amp;Legende!$B$12&amp;D253&amp;Legende!$B$12&amp;Legende!$C$12)</f>
        <v>#N/A</v>
      </c>
      <c r="N253" s="21" t="e">
        <f t="shared" si="12"/>
        <v>#N/A</v>
      </c>
      <c r="Q253" s="58" t="e">
        <f>VLOOKUP(A253,'cabine_fabisch(rs232)'!$A$1:$G$27,3,FALSE)</f>
        <v>#N/A</v>
      </c>
      <c r="R253" s="58"/>
      <c r="T253" s="21" t="str">
        <f t="shared" si="13"/>
        <v>map.put("0","");</v>
      </c>
    </row>
    <row r="254" spans="1:20" s="20" customFormat="1" ht="15.75" hidden="1" customHeight="1" x14ac:dyDescent="0.25">
      <c r="A254" s="38">
        <v>0</v>
      </c>
      <c r="B254" s="38" t="e">
        <f>VLOOKUP($A254,[1]Verdrahtungsliste!$A$16:$S$258,14,FALSE)</f>
        <v>#N/A</v>
      </c>
      <c r="C254" s="38" t="e">
        <f>VLOOKUP($A254,[1]Verdrahtungsliste!$A$16:$S$258,4,FALSE)</f>
        <v>#N/A</v>
      </c>
      <c r="D254" s="38" t="e">
        <f>VLOOKUP($A254,[1]Verdrahtungsliste!$A$16:$M$258,2,FALSE)</f>
        <v>#N/A</v>
      </c>
      <c r="E254" s="38" t="e">
        <f>VLOOKUP($A254,[1]Verdrahtungsliste!$A$16:$M$258,3,FALSE)</f>
        <v>#N/A</v>
      </c>
      <c r="F254" s="34">
        <v>0</v>
      </c>
      <c r="G254" s="20">
        <v>3</v>
      </c>
      <c r="H254" s="20">
        <v>4</v>
      </c>
      <c r="I254" s="20">
        <v>5</v>
      </c>
      <c r="J254" s="20">
        <v>6</v>
      </c>
      <c r="L254" s="21" t="str">
        <f t="shared" si="11"/>
        <v>0</v>
      </c>
      <c r="M254" s="21" t="e">
        <f>LOWER(A254&amp;Legende!$B$12&amp;B254&amp;Legende!$B$12&amp;C254&amp;Legende!$B$12&amp;G254&amp;Legende!$B$12&amp;H254&amp;Legende!$B$12&amp;I254&amp;Legende!$B$12&amp;Legende!$D$12&amp;Legende!$B$12&amp;D254&amp;Legende!$B$12&amp;Legende!$C$12)</f>
        <v>#N/A</v>
      </c>
      <c r="N254" s="21" t="e">
        <f t="shared" si="12"/>
        <v>#N/A</v>
      </c>
      <c r="Q254" s="58" t="e">
        <f>VLOOKUP(A254,'cabine_fabisch(rs232)'!$A$1:$G$27,3,FALSE)</f>
        <v>#N/A</v>
      </c>
      <c r="R254" s="58"/>
      <c r="T254" s="21" t="str">
        <f t="shared" si="13"/>
        <v>map.put("0","");</v>
      </c>
    </row>
    <row r="255" spans="1:20" s="20" customFormat="1" ht="15.75" hidden="1" customHeight="1" x14ac:dyDescent="0.25">
      <c r="A255" s="38">
        <v>0</v>
      </c>
      <c r="B255" s="38" t="e">
        <f>VLOOKUP($A255,[1]Verdrahtungsliste!$A$16:$S$258,14,FALSE)</f>
        <v>#N/A</v>
      </c>
      <c r="C255" s="38" t="e">
        <f>VLOOKUP($A255,[1]Verdrahtungsliste!$A$16:$S$258,4,FALSE)</f>
        <v>#N/A</v>
      </c>
      <c r="D255" s="38" t="e">
        <f>VLOOKUP($A255,[1]Verdrahtungsliste!$A$16:$M$258,2,FALSE)</f>
        <v>#N/A</v>
      </c>
      <c r="E255" s="38" t="e">
        <f>VLOOKUP($A255,[1]Verdrahtungsliste!$A$16:$M$258,3,FALSE)</f>
        <v>#N/A</v>
      </c>
      <c r="F255" s="34">
        <v>0</v>
      </c>
      <c r="G255" s="20">
        <v>3</v>
      </c>
      <c r="H255" s="20">
        <v>4</v>
      </c>
      <c r="I255" s="20">
        <v>5</v>
      </c>
      <c r="J255" s="20">
        <v>6</v>
      </c>
      <c r="L255" s="21" t="str">
        <f t="shared" si="11"/>
        <v>0</v>
      </c>
      <c r="M255" s="21" t="e">
        <f>LOWER(A255&amp;Legende!$B$12&amp;B255&amp;Legende!$B$12&amp;C255&amp;Legende!$B$12&amp;G255&amp;Legende!$B$12&amp;H255&amp;Legende!$B$12&amp;I255&amp;Legende!$B$12&amp;Legende!$D$12&amp;Legende!$B$12&amp;D255&amp;Legende!$B$12&amp;Legende!$C$12)</f>
        <v>#N/A</v>
      </c>
      <c r="N255" s="21" t="e">
        <f t="shared" si="12"/>
        <v>#N/A</v>
      </c>
      <c r="Q255" s="58" t="e">
        <f>VLOOKUP(A255,'cabine_fabisch(rs232)'!$A$1:$G$27,3,FALSE)</f>
        <v>#N/A</v>
      </c>
      <c r="R255" s="58"/>
      <c r="T255" s="21" t="str">
        <f t="shared" si="13"/>
        <v>map.put("0","");</v>
      </c>
    </row>
    <row r="256" spans="1:20" s="20" customFormat="1" ht="15.75" hidden="1" customHeight="1" x14ac:dyDescent="0.25">
      <c r="A256" s="38">
        <v>0</v>
      </c>
      <c r="B256" s="38" t="e">
        <f>VLOOKUP($A256,[1]Verdrahtungsliste!$A$16:$S$258,14,FALSE)</f>
        <v>#N/A</v>
      </c>
      <c r="C256" s="38" t="e">
        <f>VLOOKUP($A256,[1]Verdrahtungsliste!$A$16:$S$258,4,FALSE)</f>
        <v>#N/A</v>
      </c>
      <c r="D256" s="38" t="e">
        <f>VLOOKUP($A256,[1]Verdrahtungsliste!$A$16:$M$258,2,FALSE)</f>
        <v>#N/A</v>
      </c>
      <c r="E256" s="38" t="e">
        <f>VLOOKUP($A256,[1]Verdrahtungsliste!$A$16:$M$258,3,FALSE)</f>
        <v>#N/A</v>
      </c>
      <c r="F256" s="34">
        <v>0</v>
      </c>
      <c r="G256" s="20">
        <v>3</v>
      </c>
      <c r="H256" s="20">
        <v>4</v>
      </c>
      <c r="I256" s="20">
        <v>5</v>
      </c>
      <c r="J256" s="20">
        <v>6</v>
      </c>
      <c r="L256" s="21" t="str">
        <f t="shared" si="11"/>
        <v>0</v>
      </c>
      <c r="M256" s="21" t="e">
        <f>LOWER(A256&amp;Legende!$B$12&amp;B256&amp;Legende!$B$12&amp;C256&amp;Legende!$B$12&amp;G256&amp;Legende!$B$12&amp;H256&amp;Legende!$B$12&amp;I256&amp;Legende!$B$12&amp;Legende!$D$12&amp;Legende!$B$12&amp;D256&amp;Legende!$B$12&amp;Legende!$C$12)</f>
        <v>#N/A</v>
      </c>
      <c r="N256" s="21" t="e">
        <f t="shared" si="12"/>
        <v>#N/A</v>
      </c>
      <c r="Q256" s="58" t="e">
        <f>VLOOKUP(A256,'cabine_fabisch(rs232)'!$A$1:$G$27,3,FALSE)</f>
        <v>#N/A</v>
      </c>
      <c r="R256" s="58"/>
      <c r="T256" s="21" t="str">
        <f t="shared" si="13"/>
        <v>map.put("0","");</v>
      </c>
    </row>
    <row r="257" spans="1:20" s="20" customFormat="1" ht="15.75" hidden="1" customHeight="1" x14ac:dyDescent="0.25">
      <c r="A257" s="38">
        <v>0</v>
      </c>
      <c r="B257" s="38" t="e">
        <f>VLOOKUP($A257,[1]Verdrahtungsliste!$A$16:$S$258,14,FALSE)</f>
        <v>#N/A</v>
      </c>
      <c r="C257" s="38" t="e">
        <f>VLOOKUP($A257,[1]Verdrahtungsliste!$A$16:$S$258,4,FALSE)</f>
        <v>#N/A</v>
      </c>
      <c r="D257" s="38" t="e">
        <f>VLOOKUP($A257,[1]Verdrahtungsliste!$A$16:$M$258,2,FALSE)</f>
        <v>#N/A</v>
      </c>
      <c r="E257" s="38" t="e">
        <f>VLOOKUP($A257,[1]Verdrahtungsliste!$A$16:$M$258,3,FALSE)</f>
        <v>#N/A</v>
      </c>
      <c r="F257" s="34">
        <v>0</v>
      </c>
      <c r="G257" s="20">
        <v>3</v>
      </c>
      <c r="H257" s="20">
        <v>4</v>
      </c>
      <c r="I257" s="20">
        <v>5</v>
      </c>
      <c r="J257" s="20">
        <v>6</v>
      </c>
      <c r="L257" s="21" t="str">
        <f t="shared" si="11"/>
        <v>0</v>
      </c>
      <c r="M257" s="21" t="e">
        <f>LOWER(A257&amp;Legende!$B$12&amp;B257&amp;Legende!$B$12&amp;C257&amp;Legende!$B$12&amp;G257&amp;Legende!$B$12&amp;H257&amp;Legende!$B$12&amp;I257&amp;Legende!$B$12&amp;Legende!$D$12&amp;Legende!$B$12&amp;D257&amp;Legende!$B$12&amp;Legende!$C$12)</f>
        <v>#N/A</v>
      </c>
      <c r="N257" s="21" t="e">
        <f t="shared" si="12"/>
        <v>#N/A</v>
      </c>
      <c r="Q257" s="58" t="e">
        <f>VLOOKUP(A257,'cabine_fabisch(rs232)'!$A$1:$G$27,3,FALSE)</f>
        <v>#N/A</v>
      </c>
      <c r="R257" s="58"/>
      <c r="T257" s="21" t="str">
        <f t="shared" si="13"/>
        <v>map.put("0","");</v>
      </c>
    </row>
    <row r="258" spans="1:20" s="20" customFormat="1" ht="15.75" hidden="1" customHeight="1" x14ac:dyDescent="0.25">
      <c r="A258" s="38">
        <v>0</v>
      </c>
      <c r="B258" s="38" t="e">
        <f>VLOOKUP($A258,[1]Verdrahtungsliste!$A$16:$S$258,14,FALSE)</f>
        <v>#N/A</v>
      </c>
      <c r="C258" s="38" t="e">
        <f>VLOOKUP($A258,[1]Verdrahtungsliste!$A$16:$S$258,4,FALSE)</f>
        <v>#N/A</v>
      </c>
      <c r="D258" s="38" t="e">
        <f>VLOOKUP($A258,[1]Verdrahtungsliste!$A$16:$M$258,2,FALSE)</f>
        <v>#N/A</v>
      </c>
      <c r="E258" s="38" t="e">
        <f>VLOOKUP($A258,[1]Verdrahtungsliste!$A$16:$M$258,3,FALSE)</f>
        <v>#N/A</v>
      </c>
      <c r="F258" s="34">
        <v>0</v>
      </c>
      <c r="G258" s="20">
        <v>3</v>
      </c>
      <c r="H258" s="20">
        <v>4</v>
      </c>
      <c r="I258" s="20">
        <v>5</v>
      </c>
      <c r="J258" s="20">
        <v>6</v>
      </c>
      <c r="L258" s="21" t="str">
        <f t="shared" si="11"/>
        <v>0</v>
      </c>
      <c r="M258" s="21" t="e">
        <f>LOWER(A258&amp;Legende!$B$12&amp;B258&amp;Legende!$B$12&amp;C258&amp;Legende!$B$12&amp;G258&amp;Legende!$B$12&amp;H258&amp;Legende!$B$12&amp;I258&amp;Legende!$B$12&amp;Legende!$D$12&amp;Legende!$B$12&amp;D258&amp;Legende!$B$12&amp;Legende!$C$12)</f>
        <v>#N/A</v>
      </c>
      <c r="N258" s="21" t="e">
        <f t="shared" si="12"/>
        <v>#N/A</v>
      </c>
      <c r="Q258" s="58" t="e">
        <f>VLOOKUP(A258,'cabine_fabisch(rs232)'!$A$1:$G$27,3,FALSE)</f>
        <v>#N/A</v>
      </c>
      <c r="R258" s="58"/>
      <c r="T258" s="21" t="str">
        <f t="shared" si="13"/>
        <v>map.put("0","");</v>
      </c>
    </row>
    <row r="259" spans="1:20" s="20" customFormat="1" hidden="1" x14ac:dyDescent="0.25">
      <c r="A259" s="38" t="s">
        <v>271</v>
      </c>
      <c r="B259" s="38" t="str">
        <f>VLOOKUP($A259,[1]Verdrahtungsliste!$A$16:$S$258,14,FALSE)</f>
        <v/>
      </c>
      <c r="C259" s="38">
        <f>VLOOKUP($A259,[1]Verdrahtungsliste!$A$16:$S$258,4,FALSE)</f>
        <v>0</v>
      </c>
      <c r="D259" s="38" t="str">
        <f>VLOOKUP($A259,[1]Verdrahtungsliste!$A$16:$M$258,2,FALSE)</f>
        <v>KabineRe420</v>
      </c>
      <c r="E259" s="38" t="str">
        <f>VLOOKUP($A259,[1]Verdrahtungsliste!$A$16:$M$258,3,FALSE)</f>
        <v>m-Anzeige (LZB, Band)</v>
      </c>
      <c r="F259" s="34" t="s">
        <v>149</v>
      </c>
      <c r="G259" s="20" t="s">
        <v>326</v>
      </c>
      <c r="H259" s="20" t="s">
        <v>330</v>
      </c>
      <c r="I259" s="20" t="s">
        <v>335</v>
      </c>
      <c r="J259" s="20" t="s">
        <v>336</v>
      </c>
      <c r="L259" s="21" t="str">
        <f t="shared" si="11"/>
        <v>d94m</v>
      </c>
      <c r="M259" s="21" t="str">
        <f>LOWER(A259&amp;Legende!$B$12&amp;B259&amp;Legende!$B$12&amp;C259&amp;Legende!$B$12&amp;G259&amp;Legende!$B$12&amp;H259&amp;Legende!$B$12&amp;I259&amp;Legende!$B$12&amp;Legende!$D$12&amp;Legende!$B$12&amp;D259&amp;Legende!$B$12&amp;Legende!$C$12)</f>
        <v>d94m;;0;analoganzeige;lzb;weganzeige;?;kabinere420;#</v>
      </c>
      <c r="N259" s="21" t="str">
        <f t="shared" si="12"/>
        <v>map.put("d94m", "d94m;;0;analoganzeige;lzb;weganzeige;?;kabinere420;#");</v>
      </c>
      <c r="Q259" s="58" t="e">
        <f>VLOOKUP(A259,'cabine_fabisch(rs232)'!$A$1:$G$27,3,FALSE)</f>
        <v>#N/A</v>
      </c>
      <c r="R259" s="58"/>
    </row>
    <row r="260" spans="1:20" s="20" customFormat="1" hidden="1" x14ac:dyDescent="0.25">
      <c r="A260" s="38" t="s">
        <v>687</v>
      </c>
      <c r="B260" s="38" t="str">
        <f>VLOOKUP($A260,[1]Verdrahtungsliste!$A$16:$S$258,14,FALSE)</f>
        <v>O</v>
      </c>
      <c r="C260" s="38">
        <f>VLOOKUP($A260,[1]Verdrahtungsliste!$A$16:$S$258,4,FALSE)</f>
        <v>0</v>
      </c>
      <c r="D260" s="38" t="str">
        <f>VLOOKUP($A260,[1]Verdrahtungsliste!$A$16:$M$258,2,FALSE)</f>
        <v>KabineRe420</v>
      </c>
      <c r="E260" s="38" t="str">
        <f>VLOOKUP($A260,[1]Verdrahtungsliste!$A$16:$M$258,3,FALSE)</f>
        <v>Uhr (hh)</v>
      </c>
      <c r="F260" s="44" t="e">
        <v>#N/A</v>
      </c>
      <c r="G260" s="52" t="e">
        <v>#N/A</v>
      </c>
      <c r="H260" s="52" t="e">
        <v>#N/A</v>
      </c>
      <c r="I260" s="52" t="e">
        <v>#N/A</v>
      </c>
      <c r="J260" s="52" t="e">
        <v>#N/A</v>
      </c>
      <c r="K260" s="52"/>
      <c r="L260" s="21" t="str">
        <f t="shared" si="11"/>
        <v>d94u.1</v>
      </c>
      <c r="M260" s="21" t="e">
        <f>LOWER(A260&amp;Legende!$B$12&amp;B260&amp;Legende!$B$12&amp;C260&amp;Legende!$B$12&amp;G260&amp;Legende!$B$12&amp;H260&amp;Legende!$B$12&amp;I260&amp;Legende!$B$12&amp;Legende!$D$12&amp;Legende!$B$12&amp;D260&amp;Legende!$B$12&amp;Legende!$C$12)</f>
        <v>#N/A</v>
      </c>
      <c r="N260" s="21" t="e">
        <f t="shared" si="12"/>
        <v>#N/A</v>
      </c>
      <c r="Q260" s="58" t="e">
        <f>VLOOKUP(A260,'cabine_fabisch(rs232)'!$A$1:$G$27,3,FALSE)</f>
        <v>#N/A</v>
      </c>
      <c r="R260" s="58"/>
    </row>
    <row r="261" spans="1:20" s="20" customFormat="1" hidden="1" x14ac:dyDescent="0.25">
      <c r="A261" s="38" t="s">
        <v>688</v>
      </c>
      <c r="B261" s="38" t="str">
        <f>VLOOKUP($A261,[1]Verdrahtungsliste!$A$16:$S$258,14,FALSE)</f>
        <v>O</v>
      </c>
      <c r="C261" s="38">
        <f>VLOOKUP($A261,[1]Verdrahtungsliste!$A$16:$S$258,4,FALSE)</f>
        <v>0</v>
      </c>
      <c r="D261" s="38" t="str">
        <f>VLOOKUP($A261,[1]Verdrahtungsliste!$A$16:$M$258,2,FALSE)</f>
        <v>KabineRe420</v>
      </c>
      <c r="E261" s="38" t="str">
        <f>VLOOKUP($A261,[1]Verdrahtungsliste!$A$16:$M$258,3,FALSE)</f>
        <v>Uhr (mm)</v>
      </c>
      <c r="F261" s="44" t="e">
        <v>#N/A</v>
      </c>
      <c r="G261" s="52" t="e">
        <v>#N/A</v>
      </c>
      <c r="H261" s="52" t="e">
        <v>#N/A</v>
      </c>
      <c r="I261" s="52" t="e">
        <v>#N/A</v>
      </c>
      <c r="J261" s="52" t="e">
        <v>#N/A</v>
      </c>
      <c r="K261" s="52"/>
      <c r="L261" s="21" t="str">
        <f t="shared" si="11"/>
        <v>d94u.2</v>
      </c>
      <c r="M261" s="21" t="e">
        <f>LOWER(A261&amp;Legende!$B$12&amp;B261&amp;Legende!$B$12&amp;C261&amp;Legende!$B$12&amp;G261&amp;Legende!$B$12&amp;H261&amp;Legende!$B$12&amp;I261&amp;Legende!$B$12&amp;Legende!$D$12&amp;Legende!$B$12&amp;D261&amp;Legende!$B$12&amp;Legende!$C$12)</f>
        <v>#N/A</v>
      </c>
      <c r="N261" s="21" t="e">
        <f t="shared" si="12"/>
        <v>#N/A</v>
      </c>
      <c r="Q261" s="58" t="e">
        <f>VLOOKUP(A261,'cabine_fabisch(rs232)'!$A$1:$G$27,3,FALSE)</f>
        <v>#N/A</v>
      </c>
      <c r="R261" s="58"/>
    </row>
    <row r="262" spans="1:20" s="20" customFormat="1" hidden="1" x14ac:dyDescent="0.25">
      <c r="A262" s="38" t="s">
        <v>689</v>
      </c>
      <c r="B262" s="38" t="str">
        <f>VLOOKUP($A262,[1]Verdrahtungsliste!$A$16:$S$258,14,FALSE)</f>
        <v>O</v>
      </c>
      <c r="C262" s="38">
        <f>VLOOKUP($A262,[1]Verdrahtungsliste!$A$16:$S$258,4,FALSE)</f>
        <v>0</v>
      </c>
      <c r="D262" s="38" t="str">
        <f>VLOOKUP($A262,[1]Verdrahtungsliste!$A$16:$M$258,2,FALSE)</f>
        <v>KabineRe420</v>
      </c>
      <c r="E262" s="38" t="str">
        <f>VLOOKUP($A262,[1]Verdrahtungsliste!$A$16:$M$258,3,FALSE)</f>
        <v>Uhr</v>
      </c>
      <c r="F262" s="44" t="e">
        <v>#N/A</v>
      </c>
      <c r="G262" s="52" t="e">
        <v>#N/A</v>
      </c>
      <c r="H262" s="52" t="e">
        <v>#N/A</v>
      </c>
      <c r="I262" s="52" t="e">
        <v>#N/A</v>
      </c>
      <c r="J262" s="52" t="e">
        <v>#N/A</v>
      </c>
      <c r="K262" s="52"/>
      <c r="L262" s="21" t="str">
        <f t="shared" ref="L262:L295" si="14">LOWER(A262)</f>
        <v>d94u.3</v>
      </c>
      <c r="M262" s="21" t="e">
        <f>LOWER(A262&amp;Legende!$B$12&amp;B262&amp;Legende!$B$12&amp;C262&amp;Legende!$B$12&amp;G262&amp;Legende!$B$12&amp;H262&amp;Legende!$B$12&amp;I262&amp;Legende!$B$12&amp;Legende!$D$12&amp;Legende!$B$12&amp;D262&amp;Legende!$B$12&amp;Legende!$C$12)</f>
        <v>#N/A</v>
      </c>
      <c r="N262" s="21" t="e">
        <f t="shared" ref="N262:N325" si="15">"map.put("""&amp;L262&amp;""", """&amp;M262&amp;""");"</f>
        <v>#N/A</v>
      </c>
      <c r="Q262" s="58" t="e">
        <f>VLOOKUP(A262,'cabine_fabisch(rs232)'!$A$1:$G$27,3,FALSE)</f>
        <v>#N/A</v>
      </c>
      <c r="R262" s="58"/>
    </row>
    <row r="263" spans="1:20" s="20" customFormat="1" hidden="1" x14ac:dyDescent="0.25">
      <c r="A263" s="38" t="s">
        <v>328</v>
      </c>
      <c r="B263" s="38" t="str">
        <f>VLOOKUP($A263,[1]Verdrahtungsliste!$A$16:$S$258,14,FALSE)</f>
        <v/>
      </c>
      <c r="C263" s="38">
        <f>VLOOKUP($A263,[1]Verdrahtungsliste!$A$16:$S$258,4,FALSE)</f>
        <v>0</v>
      </c>
      <c r="D263" s="38" t="str">
        <f>VLOOKUP($A263,[1]Verdrahtungsliste!$A$16:$M$258,2,FALSE)</f>
        <v>KabineRe420</v>
      </c>
      <c r="E263" s="38" t="str">
        <f>VLOOKUP($A263,[1]Verdrahtungsliste!$A$16:$M$258,3,FALSE)</f>
        <v>Digitalanzeige LZB 5 Stellen</v>
      </c>
      <c r="F263" s="34" t="s">
        <v>370</v>
      </c>
      <c r="G263" s="20" t="s">
        <v>327</v>
      </c>
      <c r="H263" s="20" t="s">
        <v>330</v>
      </c>
      <c r="I263" s="20" t="s">
        <v>337</v>
      </c>
      <c r="J263" s="20" t="s">
        <v>344</v>
      </c>
      <c r="L263" s="21" t="str">
        <f t="shared" si="14"/>
        <v>d94lzb_z5</v>
      </c>
      <c r="M263" s="21" t="str">
        <f>LOWER(A263&amp;Legende!$B$12&amp;B263&amp;Legende!$B$12&amp;C263&amp;Legende!$B$12&amp;G263&amp;Legende!$B$12&amp;H263&amp;Legende!$B$12&amp;I263&amp;Legende!$B$12&amp;Legende!$D$12&amp;Legende!$B$12&amp;D263&amp;Legende!$B$12&amp;Legende!$C$12)</f>
        <v>d94lzb_z5;;0;ziffernanzeige;lzb;digitalanzeige;?;kabinere420;#</v>
      </c>
      <c r="N263" s="21" t="str">
        <f t="shared" si="15"/>
        <v>map.put("d94lzb_z5", "d94lzb_z5;;0;ziffernanzeige;lzb;digitalanzeige;?;kabinere420;#");</v>
      </c>
      <c r="Q263" s="58" t="e">
        <f>VLOOKUP(A263,'cabine_fabisch(rs232)'!$A$1:$G$27,3,FALSE)</f>
        <v>#N/A</v>
      </c>
      <c r="R263" s="58"/>
    </row>
    <row r="264" spans="1:20" s="20" customFormat="1" hidden="1" x14ac:dyDescent="0.25">
      <c r="A264" s="38" t="s">
        <v>329</v>
      </c>
      <c r="B264" s="38" t="str">
        <f>VLOOKUP($A264,[1]Verdrahtungsliste!$A$16:$S$258,14,FALSE)</f>
        <v/>
      </c>
      <c r="C264" s="38">
        <f>VLOOKUP($A264,[1]Verdrahtungsliste!$A$16:$S$258,4,FALSE)</f>
        <v>0</v>
      </c>
      <c r="D264" s="38" t="str">
        <f>VLOOKUP($A264,[1]Verdrahtungsliste!$A$16:$M$258,2,FALSE)</f>
        <v>KabineRe420</v>
      </c>
      <c r="E264" s="38" t="str">
        <f>VLOOKUP($A264,[1]Verdrahtungsliste!$A$16:$M$258,3,FALSE)</f>
        <v>Digitalanzeige LZB 3 Stellen</v>
      </c>
      <c r="F264" s="34" t="s">
        <v>370</v>
      </c>
      <c r="G264" s="20" t="s">
        <v>327</v>
      </c>
      <c r="H264" s="20" t="s">
        <v>330</v>
      </c>
      <c r="I264" s="20" t="s">
        <v>337</v>
      </c>
      <c r="J264" s="20" t="s">
        <v>345</v>
      </c>
      <c r="L264" s="21" t="str">
        <f t="shared" si="14"/>
        <v>d94lzb_z3</v>
      </c>
      <c r="M264" s="21" t="str">
        <f>LOWER(A264&amp;Legende!$B$12&amp;B264&amp;Legende!$B$12&amp;C264&amp;Legende!$B$12&amp;G264&amp;Legende!$B$12&amp;H264&amp;Legende!$B$12&amp;I264&amp;Legende!$B$12&amp;Legende!$D$12&amp;Legende!$B$12&amp;D264&amp;Legende!$B$12&amp;Legende!$C$12)</f>
        <v>d94lzb_z3;;0;ziffernanzeige;lzb;digitalanzeige;?;kabinere420;#</v>
      </c>
      <c r="N264" s="21" t="str">
        <f t="shared" si="15"/>
        <v>map.put("d94lzb_z3", "d94lzb_z3;;0;ziffernanzeige;lzb;digitalanzeige;?;kabinere420;#");</v>
      </c>
      <c r="Q264" s="58" t="e">
        <f>VLOOKUP(A264,'cabine_fabisch(rs232)'!$A$1:$G$27,3,FALSE)</f>
        <v>#N/A</v>
      </c>
      <c r="R264" s="58"/>
    </row>
    <row r="265" spans="1:20" s="20" customFormat="1" hidden="1" x14ac:dyDescent="0.25">
      <c r="A265" s="38" t="s">
        <v>266</v>
      </c>
      <c r="B265" s="38" t="str">
        <f>VLOOKUP($A265,[1]Verdrahtungsliste!$A$16:$S$258,14,FALSE)</f>
        <v/>
      </c>
      <c r="C265" s="38">
        <f>VLOOKUP($A265,[1]Verdrahtungsliste!$A$16:$S$258,4,FALSE)</f>
        <v>0</v>
      </c>
      <c r="D265" s="38" t="str">
        <f>VLOOKUP($A265,[1]Verdrahtungsliste!$A$16:$M$258,2,FALSE)</f>
        <v>KabineRe420</v>
      </c>
      <c r="E265" s="38" t="str">
        <f>VLOOKUP($A265,[1]Verdrahtungsliste!$A$16:$M$258,3,FALSE)</f>
        <v>LZB Lampe rot</v>
      </c>
      <c r="F265" s="34" t="s">
        <v>370</v>
      </c>
      <c r="G265" s="20" t="s">
        <v>236</v>
      </c>
      <c r="H265" s="20" t="s">
        <v>330</v>
      </c>
      <c r="I265" s="20" t="s">
        <v>338</v>
      </c>
      <c r="J265" s="20" t="s">
        <v>135</v>
      </c>
      <c r="L265" s="21" t="str">
        <f t="shared" si="14"/>
        <v>l94_lzb_r</v>
      </c>
      <c r="M265" s="21" t="str">
        <f>LOWER(A265&amp;Legende!$B$12&amp;B265&amp;Legende!$B$12&amp;C265&amp;Legende!$B$12&amp;G265&amp;Legende!$B$12&amp;H265&amp;Legende!$B$12&amp;I265&amp;Legende!$B$12&amp;Legende!$D$12&amp;Legende!$B$12&amp;D265&amp;Legende!$B$12&amp;Legende!$C$12)</f>
        <v>l94_lzb_r;;0;lampe;lzb;anzeige ;?;kabinere420;#</v>
      </c>
      <c r="N265" s="21" t="str">
        <f t="shared" si="15"/>
        <v>map.put("l94_lzb_r", "l94_lzb_r;;0;lampe;lzb;anzeige ;?;kabinere420;#");</v>
      </c>
      <c r="Q265" s="58" t="e">
        <f>VLOOKUP(A265,'cabine_fabisch(rs232)'!$A$1:$G$27,3,FALSE)</f>
        <v>#N/A</v>
      </c>
      <c r="R265" s="58"/>
    </row>
    <row r="266" spans="1:20" s="20" customFormat="1" hidden="1" x14ac:dyDescent="0.25">
      <c r="A266" s="38" t="s">
        <v>267</v>
      </c>
      <c r="B266" s="38" t="str">
        <f>VLOOKUP($A266,[1]Verdrahtungsliste!$A$16:$S$258,14,FALSE)</f>
        <v/>
      </c>
      <c r="C266" s="38">
        <f>VLOOKUP($A266,[1]Verdrahtungsliste!$A$16:$S$258,4,FALSE)</f>
        <v>0</v>
      </c>
      <c r="D266" s="38" t="str">
        <f>VLOOKUP($A266,[1]Verdrahtungsliste!$A$16:$M$258,2,FALSE)</f>
        <v>KabineRe420</v>
      </c>
      <c r="E266" s="38" t="str">
        <f>VLOOKUP($A266,[1]Verdrahtungsliste!$A$16:$M$258,3,FALSE)</f>
        <v>LZB Lampe grün</v>
      </c>
      <c r="F266" s="34" t="s">
        <v>370</v>
      </c>
      <c r="G266" s="20" t="s">
        <v>236</v>
      </c>
      <c r="H266" s="20" t="s">
        <v>330</v>
      </c>
      <c r="I266" s="20" t="s">
        <v>338</v>
      </c>
      <c r="J266" s="20" t="s">
        <v>135</v>
      </c>
      <c r="L266" s="21" t="str">
        <f t="shared" si="14"/>
        <v>l94_lzb_gr</v>
      </c>
      <c r="M266" s="21" t="str">
        <f>LOWER(A266&amp;Legende!$B$12&amp;B266&amp;Legende!$B$12&amp;C266&amp;Legende!$B$12&amp;G266&amp;Legende!$B$12&amp;H266&amp;Legende!$B$12&amp;I266&amp;Legende!$B$12&amp;Legende!$D$12&amp;Legende!$B$12&amp;D266&amp;Legende!$B$12&amp;Legende!$C$12)</f>
        <v>l94_lzb_gr;;0;lampe;lzb;anzeige ;?;kabinere420;#</v>
      </c>
      <c r="N266" s="21" t="str">
        <f t="shared" si="15"/>
        <v>map.put("l94_lzb_gr", "l94_lzb_gr;;0;lampe;lzb;anzeige ;?;kabinere420;#");</v>
      </c>
      <c r="Q266" s="58" t="e">
        <f>VLOOKUP(A266,'cabine_fabisch(rs232)'!$A$1:$G$27,3,FALSE)</f>
        <v>#N/A</v>
      </c>
      <c r="R266" s="58"/>
    </row>
    <row r="267" spans="1:20" s="20" customFormat="1" hidden="1" x14ac:dyDescent="0.25">
      <c r="A267" s="38" t="s">
        <v>268</v>
      </c>
      <c r="B267" s="38" t="str">
        <f>VLOOKUP($A267,[1]Verdrahtungsliste!$A$16:$S$258,14,FALSE)</f>
        <v/>
      </c>
      <c r="C267" s="38">
        <f>VLOOKUP($A267,[1]Verdrahtungsliste!$A$16:$S$258,4,FALSE)</f>
        <v>0</v>
      </c>
      <c r="D267" s="38" t="str">
        <f>VLOOKUP($A267,[1]Verdrahtungsliste!$A$16:$M$258,2,FALSE)</f>
        <v>KabineRe420</v>
      </c>
      <c r="E267" s="38" t="str">
        <f>VLOOKUP($A267,[1]Verdrahtungsliste!$A$16:$M$258,3,FALSE)</f>
        <v>LZB Lampe gelb</v>
      </c>
      <c r="F267" s="34" t="s">
        <v>370</v>
      </c>
      <c r="G267" s="20" t="s">
        <v>236</v>
      </c>
      <c r="H267" s="20" t="s">
        <v>330</v>
      </c>
      <c r="I267" s="20" t="s">
        <v>338</v>
      </c>
      <c r="J267" s="20" t="s">
        <v>135</v>
      </c>
      <c r="L267" s="21" t="str">
        <f t="shared" si="14"/>
        <v>l94_lzb_gb</v>
      </c>
      <c r="M267" s="21" t="str">
        <f>LOWER(A267&amp;Legende!$B$12&amp;B267&amp;Legende!$B$12&amp;C267&amp;Legende!$B$12&amp;G267&amp;Legende!$B$12&amp;H267&amp;Legende!$B$12&amp;I267&amp;Legende!$B$12&amp;Legende!$D$12&amp;Legende!$B$12&amp;D267&amp;Legende!$B$12&amp;Legende!$C$12)</f>
        <v>l94_lzb_gb;;0;lampe;lzb;anzeige ;?;kabinere420;#</v>
      </c>
      <c r="N267" s="21" t="str">
        <f t="shared" si="15"/>
        <v>map.put("l94_lzb_gb", "l94_lzb_gb;;0;lampe;lzb;anzeige ;?;kabinere420;#");</v>
      </c>
      <c r="Q267" s="58" t="e">
        <f>VLOOKUP(A267,'cabine_fabisch(rs232)'!$A$1:$G$27,3,FALSE)</f>
        <v>#N/A</v>
      </c>
      <c r="R267" s="58"/>
    </row>
    <row r="268" spans="1:20" s="20" customFormat="1" hidden="1" x14ac:dyDescent="0.25">
      <c r="A268" s="38" t="s">
        <v>269</v>
      </c>
      <c r="B268" s="38" t="str">
        <f>VLOOKUP($A268,[1]Verdrahtungsliste!$A$16:$S$258,14,FALSE)</f>
        <v/>
      </c>
      <c r="C268" s="38">
        <f>VLOOKUP($A268,[1]Verdrahtungsliste!$A$16:$S$258,4,FALSE)</f>
        <v>0</v>
      </c>
      <c r="D268" s="38" t="str">
        <f>VLOOKUP($A268,[1]Verdrahtungsliste!$A$16:$M$258,2,FALSE)</f>
        <v>KabineRe420</v>
      </c>
      <c r="E268" s="38" t="str">
        <f>VLOOKUP($A268,[1]Verdrahtungsliste!$A$16:$M$258,3,FALSE)</f>
        <v>LZB Lampe weiss</v>
      </c>
      <c r="F268" s="34" t="s">
        <v>370</v>
      </c>
      <c r="G268" s="20" t="s">
        <v>236</v>
      </c>
      <c r="H268" s="20" t="s">
        <v>330</v>
      </c>
      <c r="I268" s="20" t="s">
        <v>338</v>
      </c>
      <c r="J268" s="20" t="s">
        <v>135</v>
      </c>
      <c r="L268" s="21" t="str">
        <f t="shared" si="14"/>
        <v>l94_lzb_w</v>
      </c>
      <c r="M268" s="21" t="str">
        <f>LOWER(A268&amp;Legende!$B$12&amp;B268&amp;Legende!$B$12&amp;C268&amp;Legende!$B$12&amp;G268&amp;Legende!$B$12&amp;H268&amp;Legende!$B$12&amp;I268&amp;Legende!$B$12&amp;Legende!$D$12&amp;Legende!$B$12&amp;D268&amp;Legende!$B$12&amp;Legende!$C$12)</f>
        <v>l94_lzb_w;;0;lampe;lzb;anzeige ;?;kabinere420;#</v>
      </c>
      <c r="N268" s="21" t="str">
        <f t="shared" si="15"/>
        <v>map.put("l94_lzb_w", "l94_lzb_w;;0;lampe;lzb;anzeige ;?;kabinere420;#");</v>
      </c>
      <c r="Q268" s="58" t="e">
        <f>VLOOKUP(A268,'cabine_fabisch(rs232)'!$A$1:$G$27,3,FALSE)</f>
        <v>#N/A</v>
      </c>
      <c r="R268" s="58"/>
    </row>
    <row r="269" spans="1:20" s="20" customFormat="1" hidden="1" x14ac:dyDescent="0.25">
      <c r="A269" s="38" t="s">
        <v>270</v>
      </c>
      <c r="B269" s="38" t="str">
        <f>VLOOKUP($A269,[1]Verdrahtungsliste!$A$16:$S$258,14,FALSE)</f>
        <v>O</v>
      </c>
      <c r="C269" s="38">
        <f>VLOOKUP($A269,[1]Verdrahtungsliste!$A$16:$S$258,4,FALSE)</f>
        <v>0</v>
      </c>
      <c r="D269" s="38" t="str">
        <f>VLOOKUP($A269,[1]Verdrahtungsliste!$A$16:$M$258,2,FALSE)</f>
        <v>KabineRe420</v>
      </c>
      <c r="E269" s="38" t="str">
        <f>VLOOKUP($A269,[1]Verdrahtungsliste!$A$16:$M$258,3,FALSE)</f>
        <v>kV-Anzeige</v>
      </c>
      <c r="F269" s="34" t="s">
        <v>150</v>
      </c>
      <c r="G269" s="20" t="s">
        <v>316</v>
      </c>
      <c r="H269" s="20" t="s">
        <v>339</v>
      </c>
      <c r="I269" s="20" t="s">
        <v>340</v>
      </c>
      <c r="J269" s="20" t="s">
        <v>346</v>
      </c>
      <c r="K269" s="58"/>
      <c r="L269" s="21" t="str">
        <f t="shared" si="14"/>
        <v>a74</v>
      </c>
      <c r="M269" s="21" t="str">
        <f>LOWER(A269&amp;Legende!$B$12&amp;B269&amp;Legende!$B$12&amp;C269&amp;Legende!$B$12&amp;G269&amp;Legende!$B$12&amp;H269&amp;Legende!$B$12&amp;I269&amp;Legende!$B$12&amp;Legende!$D$12&amp;Legende!$B$12&amp;D269&amp;Legende!$B$12&amp;Legende!$C$12)</f>
        <v>a74;o;0;analog-instrument;spannung;fahrdraht;?;kabinere420;#</v>
      </c>
      <c r="N269" s="21" t="str">
        <f t="shared" si="15"/>
        <v>map.put("a74", "a74;o;0;analog-instrument;spannung;fahrdraht;?;kabinere420;#");</v>
      </c>
      <c r="O269" s="58" t="s">
        <v>1107</v>
      </c>
      <c r="P269" s="107" t="str">
        <f>"map.put("""&amp;O269&amp;""","""&amp;A269&amp;""");"</f>
        <v>map.put("V01","A74");</v>
      </c>
      <c r="Q269" s="58">
        <f>VLOOKUP(A269,'cabine_fabisch(rs232)'!$A$1:$G$27,3,FALSE)</f>
        <v>0</v>
      </c>
      <c r="R269" s="58" t="s">
        <v>1245</v>
      </c>
    </row>
    <row r="270" spans="1:20" s="20" customFormat="1" hidden="1" x14ac:dyDescent="0.25">
      <c r="A270" s="38" t="s">
        <v>272</v>
      </c>
      <c r="B270" s="38" t="str">
        <f>VLOOKUP($A270,[1]Verdrahtungsliste!$A$16:$S$258,14,FALSE)</f>
        <v>O</v>
      </c>
      <c r="C270" s="38">
        <f>VLOOKUP($A270,[1]Verdrahtungsliste!$A$16:$S$258,4,FALSE)</f>
        <v>0</v>
      </c>
      <c r="D270" s="38" t="str">
        <f>VLOOKUP($A270,[1]Verdrahtungsliste!$A$16:$M$258,2,FALSE)</f>
        <v>KabineRe420</v>
      </c>
      <c r="E270" s="38" t="str">
        <f>VLOOKUP($A270,[1]Verdrahtungsliste!$A$16:$M$258,3,FALSE)</f>
        <v>A-Anzeige Motorenstrom</v>
      </c>
      <c r="F270" s="34" t="s">
        <v>1162</v>
      </c>
      <c r="G270" s="20" t="s">
        <v>316</v>
      </c>
      <c r="H270" s="20" t="s">
        <v>341</v>
      </c>
      <c r="I270" s="20" t="s">
        <v>342</v>
      </c>
      <c r="J270" s="20" t="s">
        <v>351</v>
      </c>
      <c r="K270" s="58"/>
      <c r="L270" s="21" t="str">
        <f t="shared" si="14"/>
        <v>a79</v>
      </c>
      <c r="M270" s="21" t="str">
        <f>LOWER(A270&amp;Legende!$B$12&amp;B270&amp;Legende!$B$12&amp;C270&amp;Legende!$B$12&amp;G270&amp;Legende!$B$12&amp;H270&amp;Legende!$B$12&amp;I270&amp;Legende!$B$12&amp;Legende!$D$12&amp;Legende!$B$12&amp;D270&amp;Legende!$B$12&amp;Legende!$C$12)</f>
        <v>a79;o;0;analog-instrument;strom;i_max;?;kabinere420;#</v>
      </c>
      <c r="N270" s="21" t="str">
        <f t="shared" si="15"/>
        <v>map.put("a79", "a79;o;0;analog-instrument;strom;i_max;?;kabinere420;#");</v>
      </c>
      <c r="O270" s="58" t="s">
        <v>1163</v>
      </c>
      <c r="P270" s="107" t="str">
        <f>"map.put("""&amp;O270&amp;""","""&amp;A270&amp;""");"</f>
        <v>map.put("V02","A79");</v>
      </c>
      <c r="Q270" s="58">
        <f>VLOOKUP(A270,'cabine_fabisch(rs232)'!$A$1:$G$27,3,FALSE)</f>
        <v>0</v>
      </c>
      <c r="R270" s="58" t="s">
        <v>1245</v>
      </c>
    </row>
    <row r="271" spans="1:20" s="20" customFormat="1" hidden="1" x14ac:dyDescent="0.25">
      <c r="A271" s="38" t="s">
        <v>273</v>
      </c>
      <c r="B271" s="38" t="str">
        <f>VLOOKUP($A271,[1]Verdrahtungsliste!$A$16:$S$258,14,FALSE)</f>
        <v>O</v>
      </c>
      <c r="C271" s="38">
        <f>VLOOKUP($A271,[1]Verdrahtungsliste!$A$16:$S$258,4,FALSE)</f>
        <v>0</v>
      </c>
      <c r="D271" s="38" t="str">
        <f>VLOOKUP($A271,[1]Verdrahtungsliste!$A$16:$M$258,2,FALSE)</f>
        <v>KabineRe420</v>
      </c>
      <c r="E271" s="38" t="str">
        <f>VLOOKUP($A271,[1]Verdrahtungsliste!$A$16:$M$258,3,FALSE)</f>
        <v>A-Anzeige Differenzstrom</v>
      </c>
      <c r="F271" s="34" t="s">
        <v>347</v>
      </c>
      <c r="G271" s="20" t="s">
        <v>316</v>
      </c>
      <c r="H271" s="20" t="s">
        <v>341</v>
      </c>
      <c r="I271" s="20" t="s">
        <v>343</v>
      </c>
      <c r="J271" s="20" t="s">
        <v>352</v>
      </c>
      <c r="K271" s="58"/>
      <c r="L271" s="21" t="str">
        <f t="shared" si="14"/>
        <v>a79.1</v>
      </c>
      <c r="M271" s="21" t="str">
        <f>LOWER(A271&amp;Legende!$B$12&amp;B271&amp;Legende!$B$12&amp;C271&amp;Legende!$B$12&amp;G271&amp;Legende!$B$12&amp;H271&amp;Legende!$B$12&amp;I271&amp;Legende!$B$12&amp;Legende!$D$12&amp;Legende!$B$12&amp;D271&amp;Legende!$B$12&amp;Legende!$C$12)</f>
        <v>a79.1;o;0;analog-instrument;strom;i_delta;?;kabinere420;#</v>
      </c>
      <c r="N271" s="21" t="str">
        <f t="shared" si="15"/>
        <v>map.put("a79.1", "a79.1;o;0;analog-instrument;strom;i_delta;?;kabinere420;#");</v>
      </c>
      <c r="O271" s="58" t="s">
        <v>1165</v>
      </c>
      <c r="P271" s="107" t="str">
        <f>"map.put("""&amp;O271&amp;""","""&amp;A271&amp;""");"</f>
        <v>map.put("V03","A79.1");</v>
      </c>
      <c r="Q271" s="58">
        <f>VLOOKUP(A271,'cabine_fabisch(rs232)'!$A$1:$G$27,3,FALSE)</f>
        <v>0</v>
      </c>
      <c r="R271" s="58" t="s">
        <v>1245</v>
      </c>
    </row>
    <row r="272" spans="1:20" s="22" customFormat="1" hidden="1" x14ac:dyDescent="0.25">
      <c r="A272" s="39" t="s">
        <v>274</v>
      </c>
      <c r="B272" s="39" t="str">
        <f>VLOOKUP($A272,[1]Verdrahtungsliste!$A$16:$S$258,14,FALSE)</f>
        <v/>
      </c>
      <c r="C272" s="39">
        <f>VLOOKUP($A272,[1]Verdrahtungsliste!$A$16:$S$258,4,FALSE)</f>
        <v>0</v>
      </c>
      <c r="D272" s="39" t="str">
        <f>VLOOKUP($A272,[1]Verdrahtungsliste!$A$16:$M$258,2,FALSE)</f>
        <v>KabineRe420</v>
      </c>
      <c r="E272" s="39" t="str">
        <f>VLOOKUP($A272,[1]Verdrahtungsliste!$A$16:$M$258,3,FALSE)</f>
        <v>Druckanzeige Hauptluftbehälter</v>
      </c>
      <c r="F272" s="39" t="s">
        <v>231</v>
      </c>
      <c r="G272" s="22">
        <v>0</v>
      </c>
      <c r="H272" s="22">
        <v>0</v>
      </c>
      <c r="I272" s="22">
        <v>0</v>
      </c>
      <c r="J272" s="22">
        <v>0</v>
      </c>
      <c r="L272" s="22" t="str">
        <f t="shared" si="14"/>
        <v>p13c_hb</v>
      </c>
      <c r="M272" s="22" t="str">
        <f>LOWER(A272&amp;Legende!$B$12&amp;B272&amp;Legende!$B$12&amp;C272&amp;Legende!$B$12&amp;G272&amp;Legende!$B$12&amp;H272&amp;Legende!$B$12&amp;I272&amp;Legende!$B$12&amp;Legende!$D$12&amp;Legende!$B$12&amp;D272&amp;Legende!$B$12&amp;Legende!$C$12)</f>
        <v>p13c_hb;;0;0;0;0;?;kabinere420;#</v>
      </c>
      <c r="N272" s="22" t="str">
        <f t="shared" si="15"/>
        <v>map.put("p13c_hb", "p13c_hb;;0;0;0;0;?;kabinere420;#");</v>
      </c>
      <c r="Q272" s="103" t="e">
        <f>VLOOKUP(A272,'cabine_fabisch(rs232)'!$A$1:$G$27,3,FALSE)</f>
        <v>#N/A</v>
      </c>
      <c r="R272" s="103"/>
    </row>
    <row r="273" spans="1:18" s="22" customFormat="1" hidden="1" x14ac:dyDescent="0.25">
      <c r="A273" s="39" t="s">
        <v>275</v>
      </c>
      <c r="B273" s="39" t="str">
        <f>VLOOKUP($A273,[1]Verdrahtungsliste!$A$16:$S$258,14,FALSE)</f>
        <v/>
      </c>
      <c r="C273" s="39">
        <f>VLOOKUP($A273,[1]Verdrahtungsliste!$A$16:$S$258,4,FALSE)</f>
        <v>0</v>
      </c>
      <c r="D273" s="39" t="str">
        <f>VLOOKUP($A273,[1]Verdrahtungsliste!$A$16:$M$258,2,FALSE)</f>
        <v>KabineRe420</v>
      </c>
      <c r="E273" s="39" t="str">
        <f>VLOOKUP($A273,[1]Verdrahtungsliste!$A$16:$M$258,3,FALSE)</f>
        <v>Druckanzeige Hauptleitung</v>
      </c>
      <c r="F273" s="39" t="s">
        <v>151</v>
      </c>
      <c r="G273" s="22">
        <v>0</v>
      </c>
      <c r="H273" s="22">
        <v>0</v>
      </c>
      <c r="I273" s="22">
        <v>0</v>
      </c>
      <c r="J273" s="22">
        <v>0</v>
      </c>
      <c r="L273" s="22" t="str">
        <f t="shared" si="14"/>
        <v>p13c_hl</v>
      </c>
      <c r="M273" s="22" t="str">
        <f>LOWER(A273&amp;Legende!$B$12&amp;B273&amp;Legende!$B$12&amp;C273&amp;Legende!$B$12&amp;G273&amp;Legende!$B$12&amp;H273&amp;Legende!$B$12&amp;I273&amp;Legende!$B$12&amp;Legende!$D$12&amp;Legende!$B$12&amp;D273&amp;Legende!$B$12&amp;Legende!$C$12)</f>
        <v>p13c_hl;;0;0;0;0;?;kabinere420;#</v>
      </c>
      <c r="N273" s="22" t="str">
        <f t="shared" si="15"/>
        <v>map.put("p13c_hl", "p13c_hl;;0;0;0;0;?;kabinere420;#");</v>
      </c>
      <c r="Q273" s="103" t="e">
        <f>VLOOKUP(A273,'cabine_fabisch(rs232)'!$A$1:$G$27,3,FALSE)</f>
        <v>#N/A</v>
      </c>
      <c r="R273" s="103"/>
    </row>
    <row r="274" spans="1:18" s="22" customFormat="1" hidden="1" x14ac:dyDescent="0.25">
      <c r="A274" s="39" t="s">
        <v>276</v>
      </c>
      <c r="B274" s="39" t="str">
        <f>VLOOKUP($A274,[1]Verdrahtungsliste!$A$16:$S$258,14,FALSE)</f>
        <v/>
      </c>
      <c r="C274" s="39">
        <f>VLOOKUP($A274,[1]Verdrahtungsliste!$A$16:$S$258,4,FALSE)</f>
        <v>0</v>
      </c>
      <c r="D274" s="39" t="str">
        <f>VLOOKUP($A274,[1]Verdrahtungsliste!$A$16:$M$258,2,FALSE)</f>
        <v>KabineRe420</v>
      </c>
      <c r="E274" s="39" t="str">
        <f>VLOOKUP($A274,[1]Verdrahtungsliste!$A$16:$M$258,3,FALSE)</f>
        <v>Druckanzeige Bremszylinder</v>
      </c>
      <c r="F274" s="39" t="s">
        <v>152</v>
      </c>
      <c r="G274" s="22">
        <v>0</v>
      </c>
      <c r="H274" s="22">
        <v>0</v>
      </c>
      <c r="I274" s="22">
        <v>0</v>
      </c>
      <c r="J274" s="22">
        <v>0</v>
      </c>
      <c r="L274" s="22" t="str">
        <f t="shared" si="14"/>
        <v>p13c_bz</v>
      </c>
      <c r="M274" s="22" t="str">
        <f>LOWER(A274&amp;Legende!$B$12&amp;B274&amp;Legende!$B$12&amp;C274&amp;Legende!$B$12&amp;G274&amp;Legende!$B$12&amp;H274&amp;Legende!$B$12&amp;I274&amp;Legende!$B$12&amp;Legende!$D$12&amp;Legende!$B$12&amp;D274&amp;Legende!$B$12&amp;Legende!$C$12)</f>
        <v>p13c_bz;;0;0;0;0;?;kabinere420;#</v>
      </c>
      <c r="N274" s="22" t="str">
        <f t="shared" si="15"/>
        <v>map.put("p13c_bz", "p13c_bz;;0;0;0;0;?;kabinere420;#");</v>
      </c>
      <c r="Q274" s="103" t="e">
        <f>VLOOKUP(A274,'cabine_fabisch(rs232)'!$A$1:$G$27,3,FALSE)</f>
        <v>#N/A</v>
      </c>
      <c r="R274" s="103"/>
    </row>
    <row r="275" spans="1:18" s="20" customFormat="1" hidden="1" x14ac:dyDescent="0.25">
      <c r="A275" s="38" t="s">
        <v>300</v>
      </c>
      <c r="B275" s="38" t="str">
        <f>VLOOKUP($A275,[1]Verdrahtungsliste!$A$16:$S$258,14,FALSE)</f>
        <v>IA</v>
      </c>
      <c r="C275" s="38">
        <f>VLOOKUP($A275,[1]Verdrahtungsliste!$A$16:$S$258,4,FALSE)</f>
        <v>0</v>
      </c>
      <c r="D275" s="38" t="str">
        <f>VLOOKUP($A275,[1]Verdrahtungsliste!$A$16:$M$258,2,FALSE)</f>
        <v>KabineRe420</v>
      </c>
      <c r="E275" s="38" t="str">
        <f>VLOOKUP($A275,[1]Verdrahtungsliste!$A$16:$M$258,3,FALSE)</f>
        <v>Drucksensor Hauptleitung</v>
      </c>
      <c r="F275" s="34" t="s">
        <v>153</v>
      </c>
      <c r="G275" s="20" t="s">
        <v>318</v>
      </c>
      <c r="H275" s="20" t="s">
        <v>348</v>
      </c>
      <c r="I275" s="20" t="s">
        <v>319</v>
      </c>
      <c r="J275" s="20" t="s">
        <v>349</v>
      </c>
      <c r="L275" s="21" t="str">
        <f t="shared" si="14"/>
        <v>ao269</v>
      </c>
      <c r="M275" s="21" t="str">
        <f>LOWER(A275&amp;Legende!$B$12&amp;B275&amp;Legende!$B$12&amp;C275&amp;Legende!$B$12&amp;G275&amp;Legende!$B$12&amp;H275&amp;Legende!$B$12&amp;I275&amp;Legende!$B$12&amp;Legende!$D$12&amp;Legende!$B$12&amp;D275&amp;Legende!$B$12&amp;Legende!$C$12)</f>
        <v>ao269;ia;0;drucksensor;druck;hauptleitung;?;kabinere420;#</v>
      </c>
      <c r="N275" s="21" t="str">
        <f t="shared" si="15"/>
        <v>map.put("ao269", "ao269;ia;0;drucksensor;druck;hauptleitung;?;kabinere420;#");</v>
      </c>
      <c r="Q275" s="58" t="e">
        <f>VLOOKUP(A275,'cabine_fabisch(rs232)'!$A$1:$G$27,3,FALSE)</f>
        <v>#N/A</v>
      </c>
      <c r="R275" s="58"/>
    </row>
    <row r="276" spans="1:18" s="20" customFormat="1" hidden="1" x14ac:dyDescent="0.25">
      <c r="A276" s="38" t="s">
        <v>301</v>
      </c>
      <c r="B276" s="38" t="str">
        <f>VLOOKUP($A276,[1]Verdrahtungsliste!$A$16:$S$258,14,FALSE)</f>
        <v>IA</v>
      </c>
      <c r="C276" s="38">
        <f>VLOOKUP($A276,[1]Verdrahtungsliste!$A$16:$S$258,4,FALSE)</f>
        <v>0</v>
      </c>
      <c r="D276" s="38" t="str">
        <f>VLOOKUP($A276,[1]Verdrahtungsliste!$A$16:$M$258,2,FALSE)</f>
        <v>KabineRe420</v>
      </c>
      <c r="E276" s="38" t="str">
        <f>VLOOKUP($A276,[1]Verdrahtungsliste!$A$16:$M$258,3,FALSE)</f>
        <v>Drucksensor Bremszylinder</v>
      </c>
      <c r="F276" s="34" t="s">
        <v>154</v>
      </c>
      <c r="G276" s="20" t="s">
        <v>318</v>
      </c>
      <c r="H276" s="20" t="s">
        <v>348</v>
      </c>
      <c r="I276" s="20" t="s">
        <v>320</v>
      </c>
      <c r="J276" s="20" t="s">
        <v>350</v>
      </c>
      <c r="L276" s="21" t="str">
        <f t="shared" si="14"/>
        <v>ao173</v>
      </c>
      <c r="M276" s="21" t="str">
        <f>LOWER(A276&amp;Legende!$B$12&amp;B276&amp;Legende!$B$12&amp;C276&amp;Legende!$B$12&amp;G276&amp;Legende!$B$12&amp;H276&amp;Legende!$B$12&amp;I276&amp;Legende!$B$12&amp;Legende!$D$12&amp;Legende!$B$12&amp;D276&amp;Legende!$B$12&amp;Legende!$C$12)</f>
        <v>ao173;ia;0;drucksensor;druck;bremszylinder;?;kabinere420;#</v>
      </c>
      <c r="N276" s="21" t="str">
        <f t="shared" si="15"/>
        <v>map.put("ao173", "ao173;ia;0;drucksensor;druck;bremszylinder;?;kabinere420;#");</v>
      </c>
      <c r="Q276" s="58" t="e">
        <f>VLOOKUP(A276,'cabine_fabisch(rs232)'!$A$1:$G$27,3,FALSE)</f>
        <v>#N/A</v>
      </c>
      <c r="R276" s="58"/>
    </row>
    <row r="277" spans="1:18" s="20" customFormat="1" hidden="1" x14ac:dyDescent="0.25">
      <c r="A277" s="38" t="s">
        <v>277</v>
      </c>
      <c r="B277" s="38" t="str">
        <f>VLOOKUP($A277,[1]Verdrahtungsliste!$A$16:$S$258,14,FALSE)</f>
        <v>O</v>
      </c>
      <c r="C277" s="38">
        <f>VLOOKUP($A277,[1]Verdrahtungsliste!$A$16:$S$258,4,FALSE)</f>
        <v>0</v>
      </c>
      <c r="D277" s="38" t="str">
        <f>VLOOKUP($A277,[1]Verdrahtungsliste!$A$16:$M$258,2,FALSE)</f>
        <v>KabineRe420</v>
      </c>
      <c r="E277" s="38" t="str">
        <f>VLOOKUP($A277,[1]Verdrahtungsliste!$A$16:$M$258,3,FALSE)</f>
        <v>Lampe Schleuderbremse</v>
      </c>
      <c r="F277" s="34" t="s">
        <v>155</v>
      </c>
      <c r="G277" s="20" t="s">
        <v>236</v>
      </c>
      <c r="H277" s="20" t="s">
        <v>353</v>
      </c>
      <c r="I277" s="20" t="s">
        <v>354</v>
      </c>
      <c r="J277" s="20" t="s">
        <v>135</v>
      </c>
      <c r="K277" s="58"/>
      <c r="L277" s="21" t="str">
        <f t="shared" si="14"/>
        <v>l281</v>
      </c>
      <c r="M277" s="21" t="str">
        <f>LOWER(A277&amp;Legende!$B$12&amp;B277&amp;Legende!$B$12&amp;C277&amp;Legende!$B$12&amp;G277&amp;Legende!$B$12&amp;H277&amp;Legende!$B$12&amp;I277&amp;Legende!$B$12&amp;Legende!$D$12&amp;Legende!$B$12&amp;D277&amp;Legende!$B$12&amp;Legende!$C$12)</f>
        <v>l281;o;0;lampe;meldelampe;schleudern;?;kabinere420;#</v>
      </c>
      <c r="N277" s="21" t="str">
        <f t="shared" si="15"/>
        <v>map.put("l281", "l281;o;0;lampe;meldelampe;schleudern;?;kabinere420;#");</v>
      </c>
      <c r="O277" s="58" t="s">
        <v>1034</v>
      </c>
      <c r="P277" s="107" t="str">
        <f t="shared" ref="P277:P286" si="16">"map.put("""&amp;O277&amp;""","""&amp;A277&amp;""");"</f>
        <v>map.put("U00","L281");</v>
      </c>
      <c r="Q277" s="58">
        <f>VLOOKUP(A277,'cabine_fabisch(rs232)'!$A$1:$G$27,3,FALSE)</f>
        <v>0</v>
      </c>
      <c r="R277" s="58"/>
    </row>
    <row r="278" spans="1:18" s="20" customFormat="1" hidden="1" x14ac:dyDescent="0.25">
      <c r="A278" s="38" t="s">
        <v>690</v>
      </c>
      <c r="B278" s="38" t="str">
        <f>VLOOKUP($A278,[1]Verdrahtungsliste!$A$16:$S$258,14,FALSE)</f>
        <v>O</v>
      </c>
      <c r="C278" s="38">
        <f>VLOOKUP($A278,[1]Verdrahtungsliste!$A$16:$S$258,4,FALSE)</f>
        <v>0</v>
      </c>
      <c r="D278" s="38" t="str">
        <f>VLOOKUP($A278,[1]Verdrahtungsliste!$A$16:$M$258,2,FALSE)</f>
        <v>KabineRe420</v>
      </c>
      <c r="E278" s="38" t="str">
        <f>VLOOKUP($A278,[1]Verdrahtungsliste!$A$16:$M$258,3,FALSE)</f>
        <v>Schleuderbremse von Simulator</v>
      </c>
      <c r="F278" s="44" t="s">
        <v>1058</v>
      </c>
      <c r="G278" s="52" t="s">
        <v>12</v>
      </c>
      <c r="H278" s="52" t="s">
        <v>1058</v>
      </c>
      <c r="I278" s="52" t="s">
        <v>1059</v>
      </c>
      <c r="J278" s="20" t="s">
        <v>135</v>
      </c>
      <c r="L278" s="21" t="str">
        <f t="shared" si="14"/>
        <v>l281.1</v>
      </c>
      <c r="M278" s="21" t="str">
        <f>LOWER(A278&amp;Legende!$B$12&amp;B278&amp;Legende!$B$12&amp;C278&amp;Legende!$B$12&amp;G278&amp;Legende!$B$12&amp;H278&amp;Legende!$B$12&amp;I278&amp;Legende!$B$12&amp;Legende!$D$12&amp;Legende!$B$12&amp;D278&amp;Legende!$B$12&amp;Legende!$C$12)</f>
        <v>l281.1;o;0;taste;schleuderbremse;kabine;?;kabinere420;#</v>
      </c>
      <c r="N278" s="21" t="str">
        <f t="shared" si="15"/>
        <v>map.put("l281.1", "l281.1;o;0;taste;schleuderbremse;kabine;?;kabinere420;#");</v>
      </c>
      <c r="P278" s="107" t="str">
        <f t="shared" si="16"/>
        <v>map.put("","L281.1");</v>
      </c>
      <c r="Q278" s="58">
        <f>VLOOKUP(A278,'cabine_fabisch(rs232)'!$A$1:$G$27,3,FALSE)</f>
        <v>0</v>
      </c>
      <c r="R278" s="58"/>
    </row>
    <row r="279" spans="1:18" s="20" customFormat="1" hidden="1" x14ac:dyDescent="0.25">
      <c r="A279" s="38" t="s">
        <v>278</v>
      </c>
      <c r="B279" s="38" t="str">
        <f>VLOOKUP($A279,[1]Verdrahtungsliste!$A$16:$S$258,14,FALSE)</f>
        <v>O</v>
      </c>
      <c r="C279" s="38">
        <f>VLOOKUP($A279,[1]Verdrahtungsliste!$A$16:$S$258,4,FALSE)</f>
        <v>0</v>
      </c>
      <c r="D279" s="38" t="str">
        <f>VLOOKUP($A279,[1]Verdrahtungsliste!$A$16:$M$258,2,FALSE)</f>
        <v>KabineRe420</v>
      </c>
      <c r="E279" s="38" t="str">
        <f>VLOOKUP($A279,[1]Verdrahtungsliste!$A$16:$M$258,3,FALSE)</f>
        <v>Lampe Zugsammelschiene</v>
      </c>
      <c r="F279" s="34" t="s">
        <v>156</v>
      </c>
      <c r="G279" s="20" t="s">
        <v>236</v>
      </c>
      <c r="H279" s="20" t="s">
        <v>353</v>
      </c>
      <c r="I279" s="20" t="s">
        <v>1156</v>
      </c>
      <c r="J279" s="20" t="s">
        <v>135</v>
      </c>
      <c r="L279" s="21" t="str">
        <f t="shared" si="14"/>
        <v>l83</v>
      </c>
      <c r="M279" s="21" t="str">
        <f>LOWER(A279&amp;Legende!$B$12&amp;B279&amp;Legende!$B$12&amp;C279&amp;Legende!$B$12&amp;G279&amp;Legende!$B$12&amp;H279&amp;Legende!$B$12&amp;I279&amp;Legende!$B$12&amp;Legende!$D$12&amp;Legende!$B$12&amp;D279&amp;Legende!$B$12&amp;Legende!$C$12)</f>
        <v>l83;o;0;lampe;meldelampe;zssheizlampe;?;kabinere420;#</v>
      </c>
      <c r="N279" s="21" t="str">
        <f t="shared" si="15"/>
        <v>map.put("l83", "l83;o;0;lampe;meldelampe;zssheizlampe;?;kabinere420;#");</v>
      </c>
      <c r="O279" s="58" t="s">
        <v>1033</v>
      </c>
      <c r="P279" s="107" t="str">
        <f t="shared" si="16"/>
        <v>map.put("U01","L83");</v>
      </c>
      <c r="Q279" s="58">
        <f>VLOOKUP(A279,'cabine_fabisch(rs232)'!$A$1:$G$27,3,FALSE)</f>
        <v>0</v>
      </c>
      <c r="R279" s="58"/>
    </row>
    <row r="280" spans="1:18" s="20" customFormat="1" hidden="1" x14ac:dyDescent="0.25">
      <c r="A280" s="38" t="s">
        <v>279</v>
      </c>
      <c r="B280" s="38" t="str">
        <f>VLOOKUP($A280,[1]Verdrahtungsliste!$A$16:$S$258,14,FALSE)</f>
        <v>O</v>
      </c>
      <c r="C280" s="38">
        <f>VLOOKUP($A280,[1]Verdrahtungsliste!$A$16:$S$258,4,FALSE)</f>
        <v>0</v>
      </c>
      <c r="D280" s="38" t="str">
        <f>VLOOKUP($A280,[1]Verdrahtungsliste!$A$16:$M$258,2,FALSE)</f>
        <v>KabineRe420</v>
      </c>
      <c r="E280" s="38" t="str">
        <f>VLOOKUP($A280,[1]Verdrahtungsliste!$A$16:$M$258,3,FALSE)</f>
        <v>Lampe Ventilation/ Oelpumpe</v>
      </c>
      <c r="F280" s="34" t="s">
        <v>296</v>
      </c>
      <c r="G280" s="20" t="s">
        <v>236</v>
      </c>
      <c r="H280" s="20" t="s">
        <v>353</v>
      </c>
      <c r="I280" s="20" t="s">
        <v>355</v>
      </c>
      <c r="J280" s="20" t="s">
        <v>135</v>
      </c>
      <c r="L280" s="21" t="str">
        <f t="shared" si="14"/>
        <v>l175</v>
      </c>
      <c r="M280" s="21" t="str">
        <f>LOWER(A280&amp;Legende!$B$12&amp;B280&amp;Legende!$B$12&amp;C280&amp;Legende!$B$12&amp;G280&amp;Legende!$B$12&amp;H280&amp;Legende!$B$12&amp;I280&amp;Legende!$B$12&amp;Legende!$D$12&amp;Legende!$B$12&amp;D280&amp;Legende!$B$12&amp;Legende!$C$12)</f>
        <v>l175;o;0;lampe;meldelampe;stoeventi;?;kabinere420;#</v>
      </c>
      <c r="N280" s="21" t="str">
        <f t="shared" si="15"/>
        <v>map.put("l175", "l175;o;0;lampe;meldelampe;stoeventi;?;kabinere420;#");</v>
      </c>
      <c r="O280" s="58" t="s">
        <v>1032</v>
      </c>
      <c r="P280" s="107" t="str">
        <f t="shared" si="16"/>
        <v>map.put("U02","L175");</v>
      </c>
      <c r="Q280" s="58">
        <f>VLOOKUP(A280,'cabine_fabisch(rs232)'!$A$1:$G$27,3,FALSE)</f>
        <v>0</v>
      </c>
      <c r="R280" s="58"/>
    </row>
    <row r="281" spans="1:18" s="20" customFormat="1" hidden="1" x14ac:dyDescent="0.25">
      <c r="A281" s="38" t="s">
        <v>280</v>
      </c>
      <c r="B281" s="38" t="str">
        <f>VLOOKUP($A281,[1]Verdrahtungsliste!$A$16:$S$258,14,FALSE)</f>
        <v>O</v>
      </c>
      <c r="C281" s="38">
        <f>VLOOKUP($A281,[1]Verdrahtungsliste!$A$16:$S$258,4,FALSE)</f>
        <v>0</v>
      </c>
      <c r="D281" s="38" t="str">
        <f>VLOOKUP($A281,[1]Verdrahtungsliste!$A$16:$M$258,2,FALSE)</f>
        <v>KabineRe420</v>
      </c>
      <c r="E281" s="38" t="str">
        <f>VLOOKUP($A281,[1]Verdrahtungsliste!$A$16:$M$258,3,FALSE)</f>
        <v>Lampe Stufenschalter</v>
      </c>
      <c r="F281" s="34" t="s">
        <v>157</v>
      </c>
      <c r="G281" s="20" t="s">
        <v>236</v>
      </c>
      <c r="H281" s="20" t="s">
        <v>353</v>
      </c>
      <c r="I281" s="20" t="s">
        <v>356</v>
      </c>
      <c r="J281" s="20" t="s">
        <v>135</v>
      </c>
      <c r="L281" s="21" t="str">
        <f t="shared" si="14"/>
        <v>l163</v>
      </c>
      <c r="M281" s="21" t="str">
        <f>LOWER(A281&amp;Legende!$B$12&amp;B281&amp;Legende!$B$12&amp;C281&amp;Legende!$B$12&amp;G281&amp;Legende!$B$12&amp;H281&amp;Legende!$B$12&amp;I281&amp;Legende!$B$12&amp;Legende!$D$12&amp;Legende!$B$12&amp;D281&amp;Legende!$B$12&amp;Legende!$C$12)</f>
        <v>l163;o;0;lampe;meldelampe;stufensch;?;kabinere420;#</v>
      </c>
      <c r="N281" s="21" t="str">
        <f t="shared" si="15"/>
        <v>map.put("l163", "l163;o;0;lampe;meldelampe;stufensch;?;kabinere420;#");</v>
      </c>
      <c r="O281" s="58" t="s">
        <v>1031</v>
      </c>
      <c r="P281" s="107" t="str">
        <f t="shared" si="16"/>
        <v>map.put("U03","L163");</v>
      </c>
      <c r="Q281" s="58">
        <f>VLOOKUP(A281,'cabine_fabisch(rs232)'!$A$1:$G$27,3,FALSE)</f>
        <v>0</v>
      </c>
      <c r="R281" s="58"/>
    </row>
    <row r="282" spans="1:18" s="20" customFormat="1" hidden="1" x14ac:dyDescent="0.25">
      <c r="A282" s="38" t="s">
        <v>281</v>
      </c>
      <c r="B282" s="38" t="str">
        <f>VLOOKUP($A282,[1]Verdrahtungsliste!$A$16:$S$258,14,FALSE)</f>
        <v>O</v>
      </c>
      <c r="C282" s="38">
        <f>VLOOKUP($A282,[1]Verdrahtungsliste!$A$16:$S$258,4,FALSE)</f>
        <v>0</v>
      </c>
      <c r="D282" s="38" t="str">
        <f>VLOOKUP($A282,[1]Verdrahtungsliste!$A$16:$M$258,2,FALSE)</f>
        <v>KabineRe420</v>
      </c>
      <c r="E282" s="38" t="str">
        <f>VLOOKUP($A282,[1]Verdrahtungsliste!$A$16:$M$258,3,FALSE)</f>
        <v>Lampe Abfahrbefehl</v>
      </c>
      <c r="F282" s="34" t="s">
        <v>158</v>
      </c>
      <c r="G282" s="20" t="s">
        <v>236</v>
      </c>
      <c r="H282" s="20" t="s">
        <v>353</v>
      </c>
      <c r="I282" s="20" t="s">
        <v>357</v>
      </c>
      <c r="J282" s="20" t="s">
        <v>135</v>
      </c>
      <c r="L282" s="21" t="str">
        <f t="shared" si="14"/>
        <v>l181</v>
      </c>
      <c r="M282" s="21" t="str">
        <f>LOWER(A282&amp;Legende!$B$12&amp;B282&amp;Legende!$B$12&amp;C282&amp;Legende!$B$12&amp;G282&amp;Legende!$B$12&amp;H282&amp;Legende!$B$12&amp;I282&amp;Legende!$B$12&amp;Legende!$D$12&amp;Legende!$B$12&amp;D282&amp;Legende!$B$12&amp;Legende!$C$12)</f>
        <v>l181;o;0;lampe;meldelampe;abf;?;kabinere420;#</v>
      </c>
      <c r="N282" s="21" t="str">
        <f t="shared" si="15"/>
        <v>map.put("l181", "l181;o;0;lampe;meldelampe;abf;?;kabinere420;#");</v>
      </c>
      <c r="O282" s="58" t="s">
        <v>1030</v>
      </c>
      <c r="P282" s="107" t="str">
        <f t="shared" si="16"/>
        <v>map.put("U04","L181");</v>
      </c>
      <c r="Q282" s="58">
        <f>VLOOKUP(A282,'cabine_fabisch(rs232)'!$A$1:$G$27,3,FALSE)</f>
        <v>0</v>
      </c>
      <c r="R282" s="58"/>
    </row>
    <row r="283" spans="1:18" s="20" customFormat="1" hidden="1" x14ac:dyDescent="0.25">
      <c r="A283" s="38" t="s">
        <v>283</v>
      </c>
      <c r="B283" s="38" t="str">
        <f>VLOOKUP($A283,[1]Verdrahtungsliste!$A$16:$S$258,14,FALSE)</f>
        <v>O</v>
      </c>
      <c r="C283" s="38">
        <f>VLOOKUP($A283,[1]Verdrahtungsliste!$A$16:$S$258,4,FALSE)</f>
        <v>0</v>
      </c>
      <c r="D283" s="38" t="str">
        <f>VLOOKUP($A283,[1]Verdrahtungsliste!$A$16:$M$258,2,FALSE)</f>
        <v>KabineRe420</v>
      </c>
      <c r="E283" s="38" t="str">
        <f>VLOOKUP($A283,[1]Verdrahtungsliste!$A$16:$M$258,3,FALSE)</f>
        <v>Lampe Türfreigabe links</v>
      </c>
      <c r="F283" s="34" t="s">
        <v>161</v>
      </c>
      <c r="G283" s="20" t="s">
        <v>236</v>
      </c>
      <c r="H283" s="20" t="s">
        <v>353</v>
      </c>
      <c r="I283" s="20" t="s">
        <v>358</v>
      </c>
      <c r="J283" s="20" t="s">
        <v>135</v>
      </c>
      <c r="L283" s="21" t="str">
        <f t="shared" si="14"/>
        <v>l182.3</v>
      </c>
      <c r="M283" s="21" t="str">
        <f>LOWER(A283&amp;Legende!$B$12&amp;B283&amp;Legende!$B$12&amp;C283&amp;Legende!$B$12&amp;G283&amp;Legende!$B$12&amp;H283&amp;Legende!$B$12&amp;I283&amp;Legende!$B$12&amp;Legende!$D$12&amp;Legende!$B$12&amp;D283&amp;Legende!$B$12&amp;Legende!$C$12)</f>
        <v>l182.3;o;0;lampe;meldelampe;tür_l;?;kabinere420;#</v>
      </c>
      <c r="N283" s="21" t="str">
        <f t="shared" si="15"/>
        <v>map.put("l182.3", "l182.3;o;0;lampe;meldelampe;tür_l;?;kabinere420;#");</v>
      </c>
      <c r="O283" s="58" t="s">
        <v>1029</v>
      </c>
      <c r="P283" s="107" t="str">
        <f t="shared" si="16"/>
        <v>map.put("U05","L182.3");</v>
      </c>
      <c r="Q283" s="58">
        <f>VLOOKUP(A283,'cabine_fabisch(rs232)'!$A$1:$G$27,3,FALSE)</f>
        <v>0</v>
      </c>
      <c r="R283" s="58"/>
    </row>
    <row r="284" spans="1:18" s="20" customFormat="1" hidden="1" x14ac:dyDescent="0.25">
      <c r="A284" s="38" t="s">
        <v>282</v>
      </c>
      <c r="B284" s="38" t="str">
        <f>VLOOKUP($A284,[1]Verdrahtungsliste!$A$16:$S$258,14,FALSE)</f>
        <v>O</v>
      </c>
      <c r="C284" s="38">
        <f>VLOOKUP($A284,[1]Verdrahtungsliste!$A$16:$S$258,4,FALSE)</f>
        <v>0</v>
      </c>
      <c r="D284" s="38" t="str">
        <f>VLOOKUP($A284,[1]Verdrahtungsliste!$A$16:$M$258,2,FALSE)</f>
        <v>KabineRe420</v>
      </c>
      <c r="E284" s="38" t="str">
        <f>VLOOKUP($A284,[1]Verdrahtungsliste!$A$16:$M$258,3,FALSE)</f>
        <v>Lampe Tür offen</v>
      </c>
      <c r="F284" s="34" t="s">
        <v>159</v>
      </c>
      <c r="G284" s="20" t="s">
        <v>236</v>
      </c>
      <c r="H284" s="20" t="s">
        <v>353</v>
      </c>
      <c r="I284" s="20" t="s">
        <v>359</v>
      </c>
      <c r="J284" s="20" t="s">
        <v>135</v>
      </c>
      <c r="L284" s="21" t="str">
        <f t="shared" si="14"/>
        <v>l185</v>
      </c>
      <c r="M284" s="21" t="str">
        <f>LOWER(A284&amp;Legende!$B$12&amp;B284&amp;Legende!$B$12&amp;C284&amp;Legende!$B$12&amp;G284&amp;Legende!$B$12&amp;H284&amp;Legende!$B$12&amp;I284&amp;Legende!$B$12&amp;Legende!$D$12&amp;Legende!$B$12&amp;D284&amp;Legende!$B$12&amp;Legende!$C$12)</f>
        <v>l185;o;0;lampe;meldelampe;tür_offen;?;kabinere420;#</v>
      </c>
      <c r="N284" s="21" t="str">
        <f t="shared" si="15"/>
        <v>map.put("l185", "l185;o;0;lampe;meldelampe;tür_offen;?;kabinere420;#");</v>
      </c>
      <c r="O284" s="58" t="s">
        <v>1028</v>
      </c>
      <c r="P284" s="107" t="str">
        <f t="shared" si="16"/>
        <v>map.put("U06","L185");</v>
      </c>
      <c r="Q284" s="58" t="str">
        <f>VLOOKUP(A284,'cabine_fabisch(rs232)'!$A$1:$G$27,3,FALSE)</f>
        <v>action required *</v>
      </c>
      <c r="R284" s="58"/>
    </row>
    <row r="285" spans="1:18" s="20" customFormat="1" hidden="1" x14ac:dyDescent="0.25">
      <c r="A285" s="38" t="s">
        <v>284</v>
      </c>
      <c r="B285" s="38" t="str">
        <f>VLOOKUP($A285,[1]Verdrahtungsliste!$A$16:$S$258,14,FALSE)</f>
        <v>O</v>
      </c>
      <c r="C285" s="38">
        <f>VLOOKUP($A285,[1]Verdrahtungsliste!$A$16:$S$258,4,FALSE)</f>
        <v>0</v>
      </c>
      <c r="D285" s="38" t="str">
        <f>VLOOKUP($A285,[1]Verdrahtungsliste!$A$16:$M$258,2,FALSE)</f>
        <v>KabineRe420</v>
      </c>
      <c r="E285" s="38" t="str">
        <f>VLOOKUP($A285,[1]Verdrahtungsliste!$A$16:$M$258,3,FALSE)</f>
        <v>Lampe Türfreigabe rechts</v>
      </c>
      <c r="F285" s="34" t="s">
        <v>160</v>
      </c>
      <c r="G285" s="20" t="s">
        <v>236</v>
      </c>
      <c r="H285" s="20" t="s">
        <v>353</v>
      </c>
      <c r="I285" s="20" t="s">
        <v>360</v>
      </c>
      <c r="J285" s="20" t="s">
        <v>135</v>
      </c>
      <c r="L285" s="21" t="str">
        <f t="shared" si="14"/>
        <v>l182.4</v>
      </c>
      <c r="M285" s="21" t="str">
        <f>LOWER(A285&amp;Legende!$B$12&amp;B285&amp;Legende!$B$12&amp;C285&amp;Legende!$B$12&amp;G285&amp;Legende!$B$12&amp;H285&amp;Legende!$B$12&amp;I285&amp;Legende!$B$12&amp;Legende!$D$12&amp;Legende!$B$12&amp;D285&amp;Legende!$B$12&amp;Legende!$C$12)</f>
        <v>l182.4;o;0;lampe;meldelampe;tür_r;?;kabinere420;#</v>
      </c>
      <c r="N285" s="21" t="str">
        <f t="shared" si="15"/>
        <v>map.put("l182.4", "l182.4;o;0;lampe;meldelampe;tür_r;?;kabinere420;#");</v>
      </c>
      <c r="O285" s="58" t="s">
        <v>1027</v>
      </c>
      <c r="P285" s="107" t="str">
        <f t="shared" si="16"/>
        <v>map.put("U07","L182.4");</v>
      </c>
      <c r="Q285" s="58">
        <f>VLOOKUP(A285,'cabine_fabisch(rs232)'!$A$1:$G$27,3,FALSE)</f>
        <v>0</v>
      </c>
      <c r="R285" s="58"/>
    </row>
    <row r="286" spans="1:18" s="20" customFormat="1" hidden="1" x14ac:dyDescent="0.25">
      <c r="A286" s="38" t="s">
        <v>285</v>
      </c>
      <c r="B286" s="38" t="str">
        <f>VLOOKUP($A286,[1]Verdrahtungsliste!$A$16:$S$258,14,FALSE)</f>
        <v>O</v>
      </c>
      <c r="C286" s="38">
        <f>VLOOKUP($A286,[1]Verdrahtungsliste!$A$16:$S$258,4,FALSE)</f>
        <v>0</v>
      </c>
      <c r="D286" s="38" t="str">
        <f>VLOOKUP($A286,[1]Verdrahtungsliste!$A$16:$M$258,2,FALSE)</f>
        <v>KabineRe420</v>
      </c>
      <c r="E286" s="38" t="str">
        <f>VLOOKUP($A286,[1]Verdrahtungsliste!$A$16:$M$258,3,FALSE)</f>
        <v>Lampe M-Taste</v>
      </c>
      <c r="F286" s="34" t="s">
        <v>162</v>
      </c>
      <c r="G286" s="20" t="s">
        <v>236</v>
      </c>
      <c r="H286" s="20" t="s">
        <v>353</v>
      </c>
      <c r="I286" s="20" t="s">
        <v>5</v>
      </c>
      <c r="J286" s="20" t="s">
        <v>135</v>
      </c>
      <c r="L286" s="21" t="str">
        <f t="shared" si="14"/>
        <v>l242.2</v>
      </c>
      <c r="M286" s="21" t="str">
        <f>LOWER(A286&amp;Legende!$B$12&amp;B286&amp;Legende!$B$12&amp;C286&amp;Legende!$B$12&amp;G286&amp;Legende!$B$12&amp;H286&amp;Legende!$B$12&amp;I286&amp;Legende!$B$12&amp;Legende!$D$12&amp;Legende!$B$12&amp;D286&amp;Legende!$B$12&amp;Legende!$C$12)</f>
        <v>l242.2;o;0;lampe;meldelampe;m-taste;?;kabinere420;#</v>
      </c>
      <c r="N286" s="21" t="str">
        <f t="shared" si="15"/>
        <v>map.put("l242.2", "l242.2;o;0;lampe;meldelampe;m-taste;?;kabinere420;#");</v>
      </c>
      <c r="O286" s="58" t="s">
        <v>1026</v>
      </c>
      <c r="P286" s="107" t="str">
        <f t="shared" si="16"/>
        <v>map.put("U08","L242.2");</v>
      </c>
      <c r="Q286" s="58">
        <f>VLOOKUP(A286,'cabine_fabisch(rs232)'!$A$1:$G$27,3,FALSE)</f>
        <v>0</v>
      </c>
      <c r="R286" s="58"/>
    </row>
    <row r="287" spans="1:18" s="20" customFormat="1" hidden="1" x14ac:dyDescent="0.25">
      <c r="A287" s="38" t="s">
        <v>321</v>
      </c>
      <c r="B287" s="38" t="str">
        <f>VLOOKUP($A287,[1]Verdrahtungsliste!$A$16:$S$258,14,FALSE)</f>
        <v/>
      </c>
      <c r="C287" s="38">
        <f>VLOOKUP($A287,[1]Verdrahtungsliste!$A$16:$S$258,4,FALSE)</f>
        <v>0</v>
      </c>
      <c r="D287" s="38" t="str">
        <f>VLOOKUP($A287,[1]Verdrahtungsliste!$A$16:$M$258,2,FALSE)</f>
        <v>KabineRe420</v>
      </c>
      <c r="E287" s="38" t="str">
        <f>VLOOKUP($A287,[1]Verdrahtungsliste!$A$16:$M$258,3,FALSE)</f>
        <v>Dienstbeleuchtung 3 Lampen weiss</v>
      </c>
      <c r="F287" s="34" t="s">
        <v>323</v>
      </c>
      <c r="G287" s="20" t="s">
        <v>236</v>
      </c>
      <c r="H287" s="20" t="s">
        <v>299</v>
      </c>
      <c r="I287" s="20" t="s">
        <v>361</v>
      </c>
      <c r="J287" s="20" t="s">
        <v>135</v>
      </c>
      <c r="L287" s="21" t="str">
        <f t="shared" si="14"/>
        <v>l318a</v>
      </c>
      <c r="M287" s="21" t="str">
        <f>LOWER(A287&amp;Legende!$B$12&amp;B287&amp;Legende!$B$12&amp;C287&amp;Legende!$B$12&amp;G287&amp;Legende!$B$12&amp;H287&amp;Legende!$B$12&amp;I287&amp;Legende!$B$12&amp;Legende!$D$12&amp;Legende!$B$12&amp;D287&amp;Legende!$B$12&amp;Legende!$C$12)</f>
        <v>l318a;;0;lampe;dienstbel;weiss;?;kabinere420;#</v>
      </c>
      <c r="N287" s="21" t="str">
        <f t="shared" si="15"/>
        <v>map.put("l318a", "l318a;;0;lampe;dienstbel;weiss;?;kabinere420;#");</v>
      </c>
      <c r="Q287" s="58" t="e">
        <f>VLOOKUP(A287,'cabine_fabisch(rs232)'!$A$1:$G$27,3,FALSE)</f>
        <v>#N/A</v>
      </c>
      <c r="R287" s="58"/>
    </row>
    <row r="288" spans="1:18" s="20" customFormat="1" hidden="1" x14ac:dyDescent="0.25">
      <c r="A288" s="38" t="s">
        <v>322</v>
      </c>
      <c r="B288" s="38" t="str">
        <f>VLOOKUP($A288,[1]Verdrahtungsliste!$A$16:$S$258,14,FALSE)</f>
        <v/>
      </c>
      <c r="C288" s="38">
        <f>VLOOKUP($A288,[1]Verdrahtungsliste!$A$16:$S$258,4,FALSE)</f>
        <v>0</v>
      </c>
      <c r="D288" s="38" t="str">
        <f>VLOOKUP($A288,[1]Verdrahtungsliste!$A$16:$M$258,2,FALSE)</f>
        <v>KabineRe420</v>
      </c>
      <c r="E288" s="38" t="str">
        <f>VLOOKUP($A288,[1]Verdrahtungsliste!$A$16:$M$258,3,FALSE)</f>
        <v>Dienstbeleuchtung 3 Lampen rot</v>
      </c>
      <c r="F288" s="34" t="s">
        <v>324</v>
      </c>
      <c r="G288" s="20" t="s">
        <v>236</v>
      </c>
      <c r="H288" s="20" t="s">
        <v>299</v>
      </c>
      <c r="I288" s="20" t="s">
        <v>362</v>
      </c>
      <c r="J288" s="20" t="s">
        <v>135</v>
      </c>
      <c r="L288" s="21" t="str">
        <f t="shared" si="14"/>
        <v>l318b</v>
      </c>
      <c r="M288" s="21" t="str">
        <f>LOWER(A288&amp;Legende!$B$12&amp;B288&amp;Legende!$B$12&amp;C288&amp;Legende!$B$12&amp;G288&amp;Legende!$B$12&amp;H288&amp;Legende!$B$12&amp;I288&amp;Legende!$B$12&amp;Legende!$D$12&amp;Legende!$B$12&amp;D288&amp;Legende!$B$12&amp;Legende!$C$12)</f>
        <v>l318b;;0;lampe;dienstbel;warnsignal;?;kabinere420;#</v>
      </c>
      <c r="N288" s="21" t="str">
        <f t="shared" si="15"/>
        <v>map.put("l318b", "l318b;;0;lampe;dienstbel;warnsignal;?;kabinere420;#");</v>
      </c>
      <c r="Q288" s="58" t="e">
        <f>VLOOKUP(A288,'cabine_fabisch(rs232)'!$A$1:$G$27,3,FALSE)</f>
        <v>#N/A</v>
      </c>
      <c r="R288" s="58"/>
    </row>
    <row r="289" spans="1:20" s="22" customFormat="1" hidden="1" x14ac:dyDescent="0.25">
      <c r="A289" s="39" t="s">
        <v>286</v>
      </c>
      <c r="B289" s="39" t="str">
        <f>VLOOKUP($A289,[1]Verdrahtungsliste!$A$16:$S$258,14,FALSE)</f>
        <v/>
      </c>
      <c r="C289" s="39">
        <f>VLOOKUP($A289,[1]Verdrahtungsliste!$A$16:$S$258,4,FALSE)</f>
        <v>0</v>
      </c>
      <c r="D289" s="39" t="str">
        <f>VLOOKUP($A289,[1]Verdrahtungsliste!$A$16:$M$258,2,FALSE)</f>
        <v>KabineRe420</v>
      </c>
      <c r="E289" s="39" t="str">
        <f>VLOOKUP($A289,[1]Verdrahtungsliste!$A$16:$M$258,3,FALSE)</f>
        <v>Lampe Fahrplanbeleuchtung</v>
      </c>
      <c r="F289" s="39" t="s">
        <v>363</v>
      </c>
      <c r="G289" s="22" t="s">
        <v>236</v>
      </c>
      <c r="H289" s="22" t="s">
        <v>364</v>
      </c>
      <c r="I289" s="22" t="s">
        <v>366</v>
      </c>
      <c r="J289" s="22" t="s">
        <v>135</v>
      </c>
      <c r="L289" s="22" t="str">
        <f t="shared" si="14"/>
        <v>l325.2</v>
      </c>
      <c r="M289" s="22" t="str">
        <f>LOWER(A289&amp;Legende!$B$12&amp;B289&amp;Legende!$B$12&amp;C289&amp;Legende!$B$12&amp;G289&amp;Legende!$B$12&amp;H289&amp;Legende!$B$12&amp;I289&amp;Legende!$B$12&amp;Legende!$D$12&amp;Legende!$B$12&amp;D289&amp;Legende!$B$12&amp;Legende!$C$12)</f>
        <v>l325.2;;0;lampe;fst;fahrplan;?;kabinere420;#</v>
      </c>
      <c r="N289" s="22" t="str">
        <f t="shared" si="15"/>
        <v>map.put("l325.2", "l325.2;;0;lampe;fst;fahrplan;?;kabinere420;#");</v>
      </c>
      <c r="Q289" s="103" t="e">
        <f>VLOOKUP(A289,'cabine_fabisch(rs232)'!$A$1:$G$27,3,FALSE)</f>
        <v>#N/A</v>
      </c>
      <c r="R289" s="103"/>
    </row>
    <row r="290" spans="1:20" s="20" customFormat="1" ht="15.75" hidden="1" customHeight="1" x14ac:dyDescent="0.25">
      <c r="A290" s="38">
        <v>0</v>
      </c>
      <c r="B290" s="38" t="e">
        <f>VLOOKUP($A290,[1]Verdrahtungsliste!$A$16:$S$258,14,FALSE)</f>
        <v>#N/A</v>
      </c>
      <c r="C290" s="38" t="e">
        <f>VLOOKUP($A290,[1]Verdrahtungsliste!$A$16:$S$258,4,FALSE)</f>
        <v>#N/A</v>
      </c>
      <c r="D290" s="38" t="e">
        <f>VLOOKUP($A290,[1]Verdrahtungsliste!$A$16:$M$258,2,FALSE)</f>
        <v>#N/A</v>
      </c>
      <c r="E290" s="38" t="e">
        <f>VLOOKUP($A290,[1]Verdrahtungsliste!$A$16:$M$258,3,FALSE)</f>
        <v>#N/A</v>
      </c>
      <c r="F290" s="34">
        <v>0</v>
      </c>
      <c r="G290" s="20">
        <v>3</v>
      </c>
      <c r="H290" s="20">
        <v>4</v>
      </c>
      <c r="I290" s="20">
        <v>5</v>
      </c>
      <c r="J290" s="20">
        <v>6</v>
      </c>
      <c r="L290" s="21" t="str">
        <f t="shared" si="14"/>
        <v>0</v>
      </c>
      <c r="M290" s="21" t="e">
        <f>LOWER(A290&amp;Legende!$B$12&amp;B290&amp;Legende!$B$12&amp;C290&amp;Legende!$B$12&amp;G290&amp;Legende!$B$12&amp;H290&amp;Legende!$B$12&amp;I290&amp;Legende!$B$12&amp;Legende!$D$12&amp;Legende!$B$12&amp;D290&amp;Legende!$B$12&amp;Legende!$C$12)</f>
        <v>#N/A</v>
      </c>
      <c r="N290" s="21" t="e">
        <f t="shared" si="15"/>
        <v>#N/A</v>
      </c>
      <c r="Q290" s="58" t="e">
        <f>VLOOKUP(A290,'cabine_fabisch(rs232)'!$A$1:$G$27,3,FALSE)</f>
        <v>#N/A</v>
      </c>
      <c r="R290" s="58"/>
      <c r="T290" s="21" t="str">
        <f t="shared" ref="T290:T295" si="17">"map.put("""&amp;A290&amp;""","""&amp;S290&amp;""");"</f>
        <v>map.put("0","");</v>
      </c>
    </row>
    <row r="291" spans="1:20" s="20" customFormat="1" ht="15.75" hidden="1" customHeight="1" x14ac:dyDescent="0.25">
      <c r="A291" s="38">
        <v>0</v>
      </c>
      <c r="B291" s="38" t="e">
        <f>VLOOKUP($A291,[1]Verdrahtungsliste!$A$16:$S$258,14,FALSE)</f>
        <v>#N/A</v>
      </c>
      <c r="C291" s="38" t="e">
        <f>VLOOKUP($A291,[1]Verdrahtungsliste!$A$16:$S$258,4,FALSE)</f>
        <v>#N/A</v>
      </c>
      <c r="D291" s="38" t="e">
        <f>VLOOKUP($A291,[1]Verdrahtungsliste!$A$16:$M$258,2,FALSE)</f>
        <v>#N/A</v>
      </c>
      <c r="E291" s="38" t="e">
        <f>VLOOKUP($A291,[1]Verdrahtungsliste!$A$16:$M$258,3,FALSE)</f>
        <v>#N/A</v>
      </c>
      <c r="F291" s="34">
        <v>0</v>
      </c>
      <c r="G291" s="20">
        <v>3</v>
      </c>
      <c r="H291" s="20">
        <v>4</v>
      </c>
      <c r="I291" s="20">
        <v>5</v>
      </c>
      <c r="J291" s="20">
        <v>6</v>
      </c>
      <c r="L291" s="21" t="str">
        <f t="shared" si="14"/>
        <v>0</v>
      </c>
      <c r="M291" s="21" t="e">
        <f>LOWER(A291&amp;Legende!$B$12&amp;B291&amp;Legende!$B$12&amp;C291&amp;Legende!$B$12&amp;G291&amp;Legende!$B$12&amp;H291&amp;Legende!$B$12&amp;I291&amp;Legende!$B$12&amp;Legende!$D$12&amp;Legende!$B$12&amp;D291&amp;Legende!$B$12&amp;Legende!$C$12)</f>
        <v>#N/A</v>
      </c>
      <c r="N291" s="21" t="e">
        <f t="shared" si="15"/>
        <v>#N/A</v>
      </c>
      <c r="Q291" s="58" t="e">
        <f>VLOOKUP(A291,'cabine_fabisch(rs232)'!$A$1:$G$27,3,FALSE)</f>
        <v>#N/A</v>
      </c>
      <c r="R291" s="58"/>
      <c r="T291" s="21" t="str">
        <f t="shared" si="17"/>
        <v>map.put("0","");</v>
      </c>
    </row>
    <row r="292" spans="1:20" s="20" customFormat="1" ht="15.75" hidden="1" customHeight="1" x14ac:dyDescent="0.25">
      <c r="A292" s="38">
        <v>0</v>
      </c>
      <c r="B292" s="38" t="e">
        <f>VLOOKUP($A292,[1]Verdrahtungsliste!$A$16:$S$258,14,FALSE)</f>
        <v>#N/A</v>
      </c>
      <c r="C292" s="38" t="e">
        <f>VLOOKUP($A292,[1]Verdrahtungsliste!$A$16:$S$258,4,FALSE)</f>
        <v>#N/A</v>
      </c>
      <c r="D292" s="38" t="e">
        <f>VLOOKUP($A292,[1]Verdrahtungsliste!$A$16:$M$258,2,FALSE)</f>
        <v>#N/A</v>
      </c>
      <c r="E292" s="38" t="e">
        <f>VLOOKUP($A292,[1]Verdrahtungsliste!$A$16:$M$258,3,FALSE)</f>
        <v>#N/A</v>
      </c>
      <c r="F292" s="34">
        <v>0</v>
      </c>
      <c r="G292" s="20">
        <v>3</v>
      </c>
      <c r="H292" s="20">
        <v>4</v>
      </c>
      <c r="I292" s="20">
        <v>5</v>
      </c>
      <c r="J292" s="20">
        <v>6</v>
      </c>
      <c r="L292" s="21" t="str">
        <f t="shared" si="14"/>
        <v>0</v>
      </c>
      <c r="M292" s="21" t="e">
        <f>LOWER(A292&amp;Legende!$B$12&amp;B292&amp;Legende!$B$12&amp;C292&amp;Legende!$B$12&amp;G292&amp;Legende!$B$12&amp;H292&amp;Legende!$B$12&amp;I292&amp;Legende!$B$12&amp;Legende!$D$12&amp;Legende!$B$12&amp;D292&amp;Legende!$B$12&amp;Legende!$C$12)</f>
        <v>#N/A</v>
      </c>
      <c r="N292" s="21" t="e">
        <f t="shared" si="15"/>
        <v>#N/A</v>
      </c>
      <c r="Q292" s="58" t="e">
        <f>VLOOKUP(A292,'cabine_fabisch(rs232)'!$A$1:$G$27,3,FALSE)</f>
        <v>#N/A</v>
      </c>
      <c r="R292" s="58"/>
      <c r="T292" s="21" t="str">
        <f t="shared" si="17"/>
        <v>map.put("0","");</v>
      </c>
    </row>
    <row r="293" spans="1:20" s="20" customFormat="1" ht="15.75" hidden="1" customHeight="1" x14ac:dyDescent="0.25">
      <c r="A293" s="38">
        <v>0</v>
      </c>
      <c r="B293" s="38" t="e">
        <f>VLOOKUP($A293,[1]Verdrahtungsliste!$A$16:$S$258,14,FALSE)</f>
        <v>#N/A</v>
      </c>
      <c r="C293" s="38" t="e">
        <f>VLOOKUP($A293,[1]Verdrahtungsliste!$A$16:$S$258,4,FALSE)</f>
        <v>#N/A</v>
      </c>
      <c r="D293" s="38" t="e">
        <f>VLOOKUP($A293,[1]Verdrahtungsliste!$A$16:$M$258,2,FALSE)</f>
        <v>#N/A</v>
      </c>
      <c r="E293" s="38" t="e">
        <f>VLOOKUP($A293,[1]Verdrahtungsliste!$A$16:$M$258,3,FALSE)</f>
        <v>#N/A</v>
      </c>
      <c r="F293" s="34">
        <v>0</v>
      </c>
      <c r="G293" s="20">
        <v>3</v>
      </c>
      <c r="H293" s="20">
        <v>4</v>
      </c>
      <c r="I293" s="20">
        <v>5</v>
      </c>
      <c r="J293" s="20">
        <v>6</v>
      </c>
      <c r="L293" s="21" t="str">
        <f t="shared" si="14"/>
        <v>0</v>
      </c>
      <c r="M293" s="21" t="e">
        <f>LOWER(A293&amp;Legende!$B$12&amp;B293&amp;Legende!$B$12&amp;C293&amp;Legende!$B$12&amp;G293&amp;Legende!$B$12&amp;H293&amp;Legende!$B$12&amp;I293&amp;Legende!$B$12&amp;Legende!$D$12&amp;Legende!$B$12&amp;D293&amp;Legende!$B$12&amp;Legende!$C$12)</f>
        <v>#N/A</v>
      </c>
      <c r="N293" s="21" t="e">
        <f t="shared" si="15"/>
        <v>#N/A</v>
      </c>
      <c r="Q293" s="58" t="e">
        <f>VLOOKUP(A293,'cabine_fabisch(rs232)'!$A$1:$G$27,3,FALSE)</f>
        <v>#N/A</v>
      </c>
      <c r="R293" s="58"/>
      <c r="T293" s="21" t="str">
        <f t="shared" si="17"/>
        <v>map.put("0","");</v>
      </c>
    </row>
    <row r="294" spans="1:20" s="20" customFormat="1" ht="15.75" hidden="1" customHeight="1" x14ac:dyDescent="0.25">
      <c r="A294" s="38">
        <v>0</v>
      </c>
      <c r="B294" s="38" t="e">
        <f>VLOOKUP($A294,[1]Verdrahtungsliste!$A$16:$S$258,14,FALSE)</f>
        <v>#N/A</v>
      </c>
      <c r="C294" s="38" t="e">
        <f>VLOOKUP($A294,[1]Verdrahtungsliste!$A$16:$S$258,4,FALSE)</f>
        <v>#N/A</v>
      </c>
      <c r="D294" s="38" t="e">
        <f>VLOOKUP($A294,[1]Verdrahtungsliste!$A$16:$M$258,2,FALSE)</f>
        <v>#N/A</v>
      </c>
      <c r="E294" s="38" t="e">
        <f>VLOOKUP($A294,[1]Verdrahtungsliste!$A$16:$M$258,3,FALSE)</f>
        <v>#N/A</v>
      </c>
      <c r="F294" s="34">
        <v>0</v>
      </c>
      <c r="G294" s="20">
        <v>3</v>
      </c>
      <c r="H294" s="20">
        <v>4</v>
      </c>
      <c r="I294" s="20">
        <v>5</v>
      </c>
      <c r="J294" s="20">
        <v>6</v>
      </c>
      <c r="L294" s="21" t="str">
        <f t="shared" si="14"/>
        <v>0</v>
      </c>
      <c r="M294" s="21" t="e">
        <f>LOWER(A294&amp;Legende!$B$12&amp;B294&amp;Legende!$B$12&amp;C294&amp;Legende!$B$12&amp;G294&amp;Legende!$B$12&amp;H294&amp;Legende!$B$12&amp;I294&amp;Legende!$B$12&amp;Legende!$D$12&amp;Legende!$B$12&amp;D294&amp;Legende!$B$12&amp;Legende!$C$12)</f>
        <v>#N/A</v>
      </c>
      <c r="N294" s="21" t="e">
        <f t="shared" si="15"/>
        <v>#N/A</v>
      </c>
      <c r="Q294" s="58" t="e">
        <f>VLOOKUP(A294,'cabine_fabisch(rs232)'!$A$1:$G$27,3,FALSE)</f>
        <v>#N/A</v>
      </c>
      <c r="R294" s="58"/>
      <c r="T294" s="21" t="str">
        <f t="shared" si="17"/>
        <v>map.put("0","");</v>
      </c>
    </row>
    <row r="295" spans="1:20" s="20" customFormat="1" ht="15.75" hidden="1" customHeight="1" x14ac:dyDescent="0.25">
      <c r="A295" s="38">
        <v>0</v>
      </c>
      <c r="B295" s="38" t="e">
        <f>VLOOKUP($A295,[1]Verdrahtungsliste!$A$16:$S$258,14,FALSE)</f>
        <v>#N/A</v>
      </c>
      <c r="C295" s="38" t="e">
        <f>VLOOKUP($A295,[1]Verdrahtungsliste!$A$16:$S$258,4,FALSE)</f>
        <v>#N/A</v>
      </c>
      <c r="D295" s="38" t="e">
        <f>VLOOKUP($A295,[1]Verdrahtungsliste!$A$16:$M$258,2,FALSE)</f>
        <v>#N/A</v>
      </c>
      <c r="E295" s="38" t="e">
        <f>VLOOKUP($A295,[1]Verdrahtungsliste!$A$16:$M$258,3,FALSE)</f>
        <v>#N/A</v>
      </c>
      <c r="F295" s="34">
        <v>0</v>
      </c>
      <c r="G295" s="20">
        <v>3</v>
      </c>
      <c r="H295" s="20">
        <v>4</v>
      </c>
      <c r="I295" s="20">
        <v>5</v>
      </c>
      <c r="J295" s="20">
        <v>6</v>
      </c>
      <c r="L295" s="21" t="str">
        <f t="shared" si="14"/>
        <v>0</v>
      </c>
      <c r="M295" s="21" t="e">
        <f>LOWER(A295&amp;Legende!$B$12&amp;B295&amp;Legende!$B$12&amp;C295&amp;Legende!$B$12&amp;G295&amp;Legende!$B$12&amp;H295&amp;Legende!$B$12&amp;I295&amp;Legende!$B$12&amp;Legende!$D$12&amp;Legende!$B$12&amp;D295&amp;Legende!$B$12&amp;Legende!$C$12)</f>
        <v>#N/A</v>
      </c>
      <c r="N295" s="21" t="e">
        <f t="shared" si="15"/>
        <v>#N/A</v>
      </c>
      <c r="Q295" s="58" t="e">
        <f>VLOOKUP(A295,'cabine_fabisch(rs232)'!$A$1:$G$27,3,FALSE)</f>
        <v>#N/A</v>
      </c>
      <c r="R295" s="58"/>
      <c r="T295" s="21" t="str">
        <f t="shared" si="17"/>
        <v>map.put("0","");</v>
      </c>
    </row>
  </sheetData>
  <autoFilter ref="A5:T295">
    <filterColumn colId="18">
      <customFilters>
        <customFilter operator="notEqual" val=" "/>
      </customFilters>
    </filterColumn>
  </autoFilter>
  <pageMargins left="0.75000000000000011" right="0.75000000000000011" top="1" bottom="0" header="0.43000000000000005" footer="0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73" workbookViewId="0">
      <selection activeCell="A13" sqref="A13"/>
    </sheetView>
  </sheetViews>
  <sheetFormatPr baseColWidth="10" defaultColWidth="10.875" defaultRowHeight="15.75" x14ac:dyDescent="0.25"/>
  <cols>
    <col min="1" max="1" width="54" style="18" bestFit="1" customWidth="1"/>
    <col min="2" max="3" width="24.875" style="14" customWidth="1"/>
    <col min="4" max="4" width="30.625" style="14" bestFit="1" customWidth="1"/>
    <col min="5" max="5" width="27.875" style="14" bestFit="1" customWidth="1"/>
    <col min="6" max="6" width="27.875" style="14" customWidth="1"/>
    <col min="7" max="7" width="14.125" style="14" customWidth="1"/>
    <col min="8" max="13" width="10.875" style="14"/>
    <col min="14" max="14" width="21.125" style="14" customWidth="1"/>
    <col min="15" max="15" width="64.875" style="53" customWidth="1"/>
    <col min="16" max="16384" width="10.875" style="14"/>
  </cols>
  <sheetData>
    <row r="1" spans="1:17" x14ac:dyDescent="0.25">
      <c r="A1" s="40" t="s">
        <v>749</v>
      </c>
      <c r="B1" s="18"/>
      <c r="C1" s="18"/>
      <c r="F1" s="15" t="s">
        <v>502</v>
      </c>
      <c r="G1" s="15" t="s">
        <v>503</v>
      </c>
      <c r="H1" s="15" t="s">
        <v>505</v>
      </c>
      <c r="I1" s="15" t="s">
        <v>506</v>
      </c>
      <c r="J1" s="15" t="s">
        <v>507</v>
      </c>
      <c r="K1" s="15" t="s">
        <v>504</v>
      </c>
      <c r="L1" s="15"/>
      <c r="M1" s="15"/>
      <c r="N1" s="15" t="s">
        <v>751</v>
      </c>
      <c r="P1" s="15" t="s">
        <v>559</v>
      </c>
      <c r="Q1" s="15" t="s">
        <v>560</v>
      </c>
    </row>
    <row r="2" spans="1:17" x14ac:dyDescent="0.25">
      <c r="A2" s="27" t="s">
        <v>621</v>
      </c>
      <c r="F2" s="14" t="s">
        <v>494</v>
      </c>
      <c r="G2" s="14" t="s">
        <v>495</v>
      </c>
      <c r="H2" s="14" t="s">
        <v>496</v>
      </c>
      <c r="I2" s="14" t="s">
        <v>497</v>
      </c>
      <c r="J2" s="14" t="s">
        <v>501</v>
      </c>
      <c r="K2" s="14" t="s">
        <v>500</v>
      </c>
      <c r="N2" s="15" t="s">
        <v>752</v>
      </c>
      <c r="P2" s="15" t="s">
        <v>561</v>
      </c>
      <c r="Q2" s="15" t="s">
        <v>562</v>
      </c>
    </row>
    <row r="3" spans="1:17" x14ac:dyDescent="0.25">
      <c r="A3" s="41" t="s">
        <v>748</v>
      </c>
      <c r="B3" s="18"/>
      <c r="C3" s="18"/>
      <c r="F3" s="14" t="s">
        <v>498</v>
      </c>
      <c r="G3" s="14" t="s">
        <v>495</v>
      </c>
      <c r="H3" s="14" t="s">
        <v>499</v>
      </c>
      <c r="I3" s="14" t="s">
        <v>497</v>
      </c>
      <c r="J3" s="14" t="s">
        <v>501</v>
      </c>
      <c r="K3" s="14" t="s">
        <v>500</v>
      </c>
    </row>
    <row r="4" spans="1:17" x14ac:dyDescent="0.25">
      <c r="A4" s="42" t="s">
        <v>761</v>
      </c>
      <c r="B4" s="18"/>
      <c r="C4" s="18"/>
    </row>
    <row r="5" spans="1:17" x14ac:dyDescent="0.25">
      <c r="A5" s="89" t="s">
        <v>1075</v>
      </c>
      <c r="B5" s="18" t="s">
        <v>1076</v>
      </c>
      <c r="C5" s="18"/>
    </row>
    <row r="6" spans="1:17" ht="3" customHeight="1" x14ac:dyDescent="0.25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67"/>
      <c r="P6" s="46"/>
    </row>
    <row r="7" spans="1:17" s="55" customFormat="1" ht="47.25" x14ac:dyDescent="0.25">
      <c r="A7" s="64" t="s">
        <v>610</v>
      </c>
      <c r="B7" s="66" t="s">
        <v>798</v>
      </c>
      <c r="C7" s="66"/>
      <c r="D7" s="65" t="s">
        <v>0</v>
      </c>
      <c r="E7" s="65" t="s">
        <v>515</v>
      </c>
      <c r="F7" s="65" t="s">
        <v>765</v>
      </c>
      <c r="G7" s="65" t="s">
        <v>512</v>
      </c>
      <c r="H7" s="65" t="s">
        <v>505</v>
      </c>
      <c r="I7" s="65" t="s">
        <v>506</v>
      </c>
      <c r="J7" s="66" t="s">
        <v>782</v>
      </c>
      <c r="K7" s="66" t="s">
        <v>1021</v>
      </c>
      <c r="L7" s="65" t="s">
        <v>513</v>
      </c>
      <c r="M7" s="65"/>
      <c r="N7" s="65" t="s">
        <v>514</v>
      </c>
      <c r="O7" s="69" t="s">
        <v>799</v>
      </c>
      <c r="P7" s="54"/>
    </row>
    <row r="8" spans="1:17" x14ac:dyDescent="0.25">
      <c r="A8" s="62" t="s">
        <v>287</v>
      </c>
      <c r="B8" s="63" t="s">
        <v>1023</v>
      </c>
      <c r="C8" s="63"/>
      <c r="D8" s="63" t="s">
        <v>467</v>
      </c>
      <c r="E8" s="63"/>
      <c r="F8" s="63"/>
      <c r="G8" s="63" t="s">
        <v>508</v>
      </c>
      <c r="H8" s="63" t="s">
        <v>509</v>
      </c>
      <c r="I8" s="63">
        <v>40</v>
      </c>
      <c r="J8" s="63">
        <v>40</v>
      </c>
      <c r="K8" s="63"/>
      <c r="L8" s="63" t="s">
        <v>511</v>
      </c>
      <c r="M8" s="63"/>
      <c r="N8" s="63"/>
      <c r="O8" s="68" t="str">
        <f>"map.put("""&amp;B8&amp;""","""&amp;LOWER(A8)&amp;"""); //"&amp;D8</f>
        <v>map.put("V40","s241"); //BVHahn</v>
      </c>
      <c r="P8" s="16"/>
    </row>
    <row r="9" spans="1:17" x14ac:dyDescent="0.25">
      <c r="A9" s="57" t="str">
        <f>LOWER("locsim"&amp;"."&amp;D9&amp;IF(E9&lt;&gt;"","."&amp;E9,"")&amp;IF(F9&lt;&gt;"","."&amp;F9,""))</f>
        <v>locsim.auslöseschalter</v>
      </c>
      <c r="B9" s="58"/>
      <c r="C9" s="81"/>
      <c r="D9" s="56" t="s">
        <v>474</v>
      </c>
      <c r="E9" s="56"/>
      <c r="F9" s="56"/>
      <c r="G9" s="56" t="s">
        <v>508</v>
      </c>
      <c r="H9" s="56"/>
      <c r="I9" s="56"/>
      <c r="J9" s="56"/>
      <c r="K9" s="56"/>
      <c r="L9" s="56" t="s">
        <v>511</v>
      </c>
      <c r="M9" s="56"/>
      <c r="N9" s="56" t="s">
        <v>567</v>
      </c>
      <c r="O9" s="68" t="str">
        <f t="shared" ref="O9:O11" si="0">"map.put("""&amp;B9&amp;""","""&amp;LOWER(A9)&amp;"""); //"&amp;D9</f>
        <v>map.put("","locsim.auslöseschalter"); //Auslöseschalter</v>
      </c>
      <c r="P9" s="16"/>
    </row>
    <row r="10" spans="1:17" x14ac:dyDescent="0.25">
      <c r="A10" s="57" t="str">
        <f t="shared" ref="A10:A14" si="1">LOWER("locsim"&amp;"."&amp;D10&amp;IF(E10&lt;&gt;"","."&amp;E10,"")&amp;IF(F10&lt;&gt;"","."&amp;F10,""))</f>
        <v>locsim.hauptleitungsdruck</v>
      </c>
      <c r="B10" s="56"/>
      <c r="C10" s="63"/>
      <c r="D10" s="56" t="s">
        <v>475</v>
      </c>
      <c r="E10" s="56"/>
      <c r="F10" s="56"/>
      <c r="G10" s="56" t="s">
        <v>508</v>
      </c>
      <c r="H10" s="56"/>
      <c r="I10" s="56"/>
      <c r="J10" s="56"/>
      <c r="K10" s="56"/>
      <c r="L10" s="56" t="s">
        <v>511</v>
      </c>
      <c r="M10" s="56"/>
      <c r="N10" s="56"/>
      <c r="O10" s="68" t="str">
        <f t="shared" si="0"/>
        <v>map.put("","locsim.hauptleitungsdruck"); //Hauptleitungsdruck</v>
      </c>
      <c r="P10" s="16"/>
    </row>
    <row r="11" spans="1:17" x14ac:dyDescent="0.25">
      <c r="A11" s="57" t="str">
        <f t="shared" si="1"/>
        <v>locsim.rangierbremse</v>
      </c>
      <c r="B11" s="56"/>
      <c r="C11" s="63"/>
      <c r="D11" s="56" t="s">
        <v>476</v>
      </c>
      <c r="E11" s="56"/>
      <c r="F11" s="56"/>
      <c r="G11" s="56" t="s">
        <v>508</v>
      </c>
      <c r="H11" s="56"/>
      <c r="I11" s="56"/>
      <c r="J11" s="56"/>
      <c r="K11" s="56"/>
      <c r="L11" s="56" t="s">
        <v>511</v>
      </c>
      <c r="M11" s="56"/>
      <c r="N11" s="56"/>
      <c r="O11" s="68" t="str">
        <f t="shared" si="0"/>
        <v>map.put("","locsim.rangierbremse"); //Rangierbremse</v>
      </c>
      <c r="P11" s="16"/>
    </row>
    <row r="12" spans="1:17" x14ac:dyDescent="0.25">
      <c r="A12" s="91" t="s">
        <v>300</v>
      </c>
      <c r="B12" s="56" t="s">
        <v>1108</v>
      </c>
      <c r="C12" s="63"/>
      <c r="D12" s="56" t="s">
        <v>478</v>
      </c>
      <c r="E12" s="56"/>
      <c r="F12" s="56"/>
      <c r="G12" s="56" t="s">
        <v>508</v>
      </c>
      <c r="H12" s="56" t="s">
        <v>509</v>
      </c>
      <c r="I12" s="56" t="s">
        <v>591</v>
      </c>
      <c r="J12" s="56"/>
      <c r="K12" s="56" t="s">
        <v>1106</v>
      </c>
      <c r="L12" s="56" t="s">
        <v>511</v>
      </c>
      <c r="M12" s="56"/>
      <c r="N12" s="60"/>
      <c r="O12" s="68" t="str">
        <f>"map.put("""&amp;B12&amp;""","""&amp;LOWER(A12)&amp;"""); //"&amp;D12&amp;" "&amp;E12</f>
        <v xml:space="preserve">map.put("V00","ao269"); //HLDruck </v>
      </c>
      <c r="P12" s="16"/>
    </row>
    <row r="13" spans="1:17" x14ac:dyDescent="0.25">
      <c r="A13" s="91" t="s">
        <v>301</v>
      </c>
      <c r="B13" s="56" t="s">
        <v>1107</v>
      </c>
      <c r="C13" s="63"/>
      <c r="D13" s="56" t="s">
        <v>477</v>
      </c>
      <c r="E13" s="56"/>
      <c r="F13" s="56"/>
      <c r="G13" s="56" t="s">
        <v>508</v>
      </c>
      <c r="H13" s="56" t="s">
        <v>509</v>
      </c>
      <c r="I13" s="56" t="s">
        <v>1020</v>
      </c>
      <c r="J13" s="56"/>
      <c r="K13" s="56" t="s">
        <v>1106</v>
      </c>
      <c r="L13" s="56" t="s">
        <v>511</v>
      </c>
      <c r="M13" s="56"/>
      <c r="N13" s="60"/>
      <c r="O13" s="68" t="str">
        <f t="shared" ref="O13:O52" si="2">"map.put("""&amp;B13&amp;""","""&amp;LOWER(A13)&amp;"""); //"&amp;D13&amp;" "&amp;E13</f>
        <v xml:space="preserve">map.put("V01","ao173"); //BremszylinderDruck </v>
      </c>
      <c r="P13" s="16"/>
    </row>
    <row r="14" spans="1:17" x14ac:dyDescent="0.25">
      <c r="A14" s="57" t="str">
        <f t="shared" si="1"/>
        <v>locsim.fahrleitungsspannung</v>
      </c>
      <c r="B14" s="58"/>
      <c r="C14" s="81"/>
      <c r="D14" s="56" t="s">
        <v>479</v>
      </c>
      <c r="E14" s="56"/>
      <c r="F14" s="56"/>
      <c r="G14" s="56" t="s">
        <v>508</v>
      </c>
      <c r="H14" s="56"/>
      <c r="I14" s="56"/>
      <c r="J14" s="56"/>
      <c r="K14" s="56"/>
      <c r="L14" s="56" t="s">
        <v>511</v>
      </c>
      <c r="M14" s="56"/>
      <c r="N14" s="56" t="s">
        <v>568</v>
      </c>
      <c r="O14" s="68" t="str">
        <f t="shared" si="2"/>
        <v xml:space="preserve">map.put("","locsim.fahrleitungsspannung"); //FahrleitungsSpannung </v>
      </c>
      <c r="P14" s="16"/>
    </row>
    <row r="15" spans="1:17" x14ac:dyDescent="0.25">
      <c r="A15" s="59" t="s">
        <v>676</v>
      </c>
      <c r="B15" s="56" t="s">
        <v>1024</v>
      </c>
      <c r="C15" s="63"/>
      <c r="D15" s="56" t="s">
        <v>473</v>
      </c>
      <c r="E15" s="56" t="s">
        <v>763</v>
      </c>
      <c r="F15" s="56"/>
      <c r="G15" s="56" t="s">
        <v>508</v>
      </c>
      <c r="H15" s="56" t="s">
        <v>517</v>
      </c>
      <c r="I15" s="56" t="s">
        <v>783</v>
      </c>
      <c r="J15" s="56" t="s">
        <v>783</v>
      </c>
      <c r="K15" s="56"/>
      <c r="L15" s="56" t="s">
        <v>511</v>
      </c>
      <c r="M15" s="56"/>
      <c r="N15" s="56"/>
      <c r="O15" s="68" t="str">
        <f t="shared" si="2"/>
        <v>map.put("U16","s172.1"); //KompressorSchalter a</v>
      </c>
      <c r="P15" s="16"/>
    </row>
    <row r="16" spans="1:17" x14ac:dyDescent="0.25">
      <c r="A16" s="59" t="s">
        <v>677</v>
      </c>
      <c r="B16" s="56" t="s">
        <v>1025</v>
      </c>
      <c r="C16" s="63"/>
      <c r="D16" s="56" t="s">
        <v>1012</v>
      </c>
      <c r="E16" s="56" t="s">
        <v>764</v>
      </c>
      <c r="F16" s="56"/>
      <c r="G16" s="56" t="s">
        <v>508</v>
      </c>
      <c r="H16" s="56" t="s">
        <v>517</v>
      </c>
      <c r="I16" s="56" t="s">
        <v>784</v>
      </c>
      <c r="J16" s="56" t="s">
        <v>784</v>
      </c>
      <c r="K16" s="56"/>
      <c r="L16" s="56" t="s">
        <v>511</v>
      </c>
      <c r="M16" s="56"/>
      <c r="N16" s="56"/>
      <c r="O16" s="68" t="str">
        <f t="shared" si="2"/>
        <v>map.put("U17","s172.2"); //KompressorSchalterDirekt d</v>
      </c>
      <c r="P16" s="16"/>
    </row>
    <row r="17" spans="1:16" x14ac:dyDescent="0.25">
      <c r="A17" s="59" t="str">
        <f>LOWER(D17&amp;IF(E17&lt;&gt;"","."&amp;E17,"")&amp;IF(F17&lt;&gt;"","."&amp;F17,""))</f>
        <v>fahrschalter.bremsen.plus</v>
      </c>
      <c r="B17" s="56" t="s">
        <v>1026</v>
      </c>
      <c r="C17" s="63"/>
      <c r="D17" s="56" t="s">
        <v>480</v>
      </c>
      <c r="E17" s="60" t="s">
        <v>707</v>
      </c>
      <c r="F17" s="60" t="s">
        <v>691</v>
      </c>
      <c r="G17" s="56" t="s">
        <v>508</v>
      </c>
      <c r="H17" s="56" t="s">
        <v>517</v>
      </c>
      <c r="I17" s="56" t="s">
        <v>785</v>
      </c>
      <c r="J17" s="56" t="s">
        <v>1013</v>
      </c>
      <c r="K17" s="56"/>
      <c r="L17" s="56" t="s">
        <v>511</v>
      </c>
      <c r="M17" s="56"/>
      <c r="N17" s="56"/>
      <c r="O17" s="68" t="str">
        <f t="shared" si="2"/>
        <v>map.put("U08","fahrschalter.bremsen.plus"); //Fahrschalter bremsen</v>
      </c>
      <c r="P17" s="16"/>
    </row>
    <row r="18" spans="1:16" x14ac:dyDescent="0.25">
      <c r="A18" s="59" t="str">
        <f t="shared" ref="A18:A25" si="3">LOWER(D18&amp;IF(E18&lt;&gt;"","."&amp;E18,"")&amp;IF(F18&lt;&gt;"","."&amp;F18,""))</f>
        <v>fahrschalter.bremsen.punkt</v>
      </c>
      <c r="B18" s="56" t="s">
        <v>1027</v>
      </c>
      <c r="C18" s="63"/>
      <c r="D18" s="56" t="s">
        <v>480</v>
      </c>
      <c r="E18" s="60" t="s">
        <v>707</v>
      </c>
      <c r="F18" s="60" t="s">
        <v>692</v>
      </c>
      <c r="G18" s="56" t="s">
        <v>508</v>
      </c>
      <c r="H18" s="56" t="s">
        <v>517</v>
      </c>
      <c r="I18" s="56" t="s">
        <v>786</v>
      </c>
      <c r="J18" s="56" t="s">
        <v>1014</v>
      </c>
      <c r="K18" s="56"/>
      <c r="L18" s="56" t="s">
        <v>511</v>
      </c>
      <c r="M18" s="56"/>
      <c r="N18" s="56"/>
      <c r="O18" s="68" t="str">
        <f t="shared" si="2"/>
        <v>map.put("U07","fahrschalter.bremsen.punkt"); //Fahrschalter bremsen</v>
      </c>
      <c r="P18" s="16"/>
    </row>
    <row r="19" spans="1:16" x14ac:dyDescent="0.25">
      <c r="A19" s="59" t="str">
        <f t="shared" si="3"/>
        <v>fahrschalter.bremsen.minus</v>
      </c>
      <c r="B19" s="56" t="s">
        <v>1028</v>
      </c>
      <c r="C19" s="63"/>
      <c r="D19" s="56" t="s">
        <v>480</v>
      </c>
      <c r="E19" s="60" t="s">
        <v>707</v>
      </c>
      <c r="F19" s="60" t="s">
        <v>693</v>
      </c>
      <c r="G19" s="56" t="s">
        <v>508</v>
      </c>
      <c r="H19" s="56" t="s">
        <v>517</v>
      </c>
      <c r="I19" s="56" t="s">
        <v>787</v>
      </c>
      <c r="J19" s="56" t="s">
        <v>1015</v>
      </c>
      <c r="K19" s="56"/>
      <c r="L19" s="56" t="s">
        <v>511</v>
      </c>
      <c r="M19" s="56"/>
      <c r="N19" s="56"/>
      <c r="O19" s="68" t="str">
        <f t="shared" si="2"/>
        <v>map.put("U06","fahrschalter.bremsen.minus"); //Fahrschalter bremsen</v>
      </c>
      <c r="P19" s="16"/>
    </row>
    <row r="20" spans="1:16" x14ac:dyDescent="0.25">
      <c r="A20" s="59" t="str">
        <f t="shared" si="3"/>
        <v>fahrschalter.neutral</v>
      </c>
      <c r="B20" s="56" t="s">
        <v>1029</v>
      </c>
      <c r="C20" s="63"/>
      <c r="D20" s="56" t="s">
        <v>480</v>
      </c>
      <c r="E20" s="60" t="s">
        <v>533</v>
      </c>
      <c r="F20" s="60"/>
      <c r="G20" s="56" t="s">
        <v>508</v>
      </c>
      <c r="H20" s="56" t="s">
        <v>517</v>
      </c>
      <c r="I20" s="56" t="s">
        <v>788</v>
      </c>
      <c r="J20" s="56" t="s">
        <v>1016</v>
      </c>
      <c r="K20" s="56"/>
      <c r="L20" s="56" t="s">
        <v>511</v>
      </c>
      <c r="M20" s="56"/>
      <c r="N20" s="56"/>
      <c r="O20" s="68" t="str">
        <f t="shared" si="2"/>
        <v>map.put("U05","fahrschalter.neutral"); //Fahrschalter neutral</v>
      </c>
      <c r="P20" s="16"/>
    </row>
    <row r="21" spans="1:16" x14ac:dyDescent="0.25">
      <c r="A21" s="59" t="str">
        <f t="shared" si="3"/>
        <v>fahrschalter.fahren.minus</v>
      </c>
      <c r="B21" s="56" t="s">
        <v>1030</v>
      </c>
      <c r="C21" s="63"/>
      <c r="D21" s="56" t="s">
        <v>480</v>
      </c>
      <c r="E21" s="60" t="s">
        <v>708</v>
      </c>
      <c r="F21" s="60" t="s">
        <v>693</v>
      </c>
      <c r="G21" s="56" t="s">
        <v>508</v>
      </c>
      <c r="H21" s="56" t="s">
        <v>517</v>
      </c>
      <c r="I21" s="56" t="s">
        <v>789</v>
      </c>
      <c r="J21" s="56" t="s">
        <v>1017</v>
      </c>
      <c r="K21" s="56"/>
      <c r="L21" s="56" t="s">
        <v>511</v>
      </c>
      <c r="M21" s="56"/>
      <c r="N21" s="56"/>
      <c r="O21" s="68" t="str">
        <f t="shared" si="2"/>
        <v>map.put("U04","fahrschalter.fahren.minus"); //Fahrschalter fahren</v>
      </c>
      <c r="P21" s="16"/>
    </row>
    <row r="22" spans="1:16" x14ac:dyDescent="0.25">
      <c r="A22" s="59" t="str">
        <f t="shared" si="3"/>
        <v>fahrschalter.fahren.punkt</v>
      </c>
      <c r="B22" s="56" t="s">
        <v>1031</v>
      </c>
      <c r="C22" s="63"/>
      <c r="D22" s="56" t="s">
        <v>480</v>
      </c>
      <c r="E22" s="60" t="s">
        <v>708</v>
      </c>
      <c r="F22" s="60" t="s">
        <v>692</v>
      </c>
      <c r="G22" s="56" t="s">
        <v>508</v>
      </c>
      <c r="H22" s="56" t="s">
        <v>517</v>
      </c>
      <c r="I22" s="56" t="s">
        <v>790</v>
      </c>
      <c r="J22" s="56" t="s">
        <v>1018</v>
      </c>
      <c r="K22" s="56"/>
      <c r="L22" s="56" t="s">
        <v>511</v>
      </c>
      <c r="M22" s="56"/>
      <c r="N22" s="56"/>
      <c r="O22" s="68" t="str">
        <f t="shared" si="2"/>
        <v>map.put("U03","fahrschalter.fahren.punkt"); //Fahrschalter fahren</v>
      </c>
      <c r="P22" s="16"/>
    </row>
    <row r="23" spans="1:16" x14ac:dyDescent="0.25">
      <c r="A23" s="59" t="str">
        <f t="shared" si="3"/>
        <v>fahrschalter.fahren.m</v>
      </c>
      <c r="B23" s="56" t="s">
        <v>1032</v>
      </c>
      <c r="C23" s="63"/>
      <c r="D23" s="56" t="s">
        <v>480</v>
      </c>
      <c r="E23" s="60" t="s">
        <v>708</v>
      </c>
      <c r="F23" s="56" t="s">
        <v>695</v>
      </c>
      <c r="G23" s="56" t="s">
        <v>508</v>
      </c>
      <c r="H23" s="56" t="s">
        <v>517</v>
      </c>
      <c r="I23" s="56" t="s">
        <v>791</v>
      </c>
      <c r="J23" s="56" t="s">
        <v>1019</v>
      </c>
      <c r="K23" s="56"/>
      <c r="L23" s="56" t="s">
        <v>511</v>
      </c>
      <c r="M23" s="56"/>
      <c r="N23" s="56"/>
      <c r="O23" s="68" t="str">
        <f t="shared" si="2"/>
        <v>map.put("U02","fahrschalter.fahren.m"); //Fahrschalter fahren</v>
      </c>
      <c r="P23" s="16"/>
    </row>
    <row r="24" spans="1:16" x14ac:dyDescent="0.25">
      <c r="A24" s="59" t="str">
        <f t="shared" si="3"/>
        <v>fahrschalter.fahren.plus</v>
      </c>
      <c r="B24" s="56" t="s">
        <v>1033</v>
      </c>
      <c r="C24" s="63"/>
      <c r="D24" s="56" t="s">
        <v>480</v>
      </c>
      <c r="E24" s="60" t="s">
        <v>708</v>
      </c>
      <c r="F24" s="56" t="s">
        <v>691</v>
      </c>
      <c r="G24" s="56" t="s">
        <v>508</v>
      </c>
      <c r="H24" s="56" t="s">
        <v>517</v>
      </c>
      <c r="I24" s="56" t="s">
        <v>792</v>
      </c>
      <c r="J24" s="56" t="s">
        <v>1020</v>
      </c>
      <c r="K24" s="56"/>
      <c r="L24" s="56" t="s">
        <v>511</v>
      </c>
      <c r="M24" s="56"/>
      <c r="N24" s="56"/>
      <c r="O24" s="68" t="str">
        <f t="shared" si="2"/>
        <v>map.put("U01","fahrschalter.fahren.plus"); //Fahrschalter fahren</v>
      </c>
      <c r="P24" s="16"/>
    </row>
    <row r="25" spans="1:16" x14ac:dyDescent="0.25">
      <c r="A25" s="59" t="str">
        <f t="shared" si="3"/>
        <v>fahrschalter.fahren.plusplus</v>
      </c>
      <c r="B25" s="56" t="s">
        <v>1034</v>
      </c>
      <c r="C25" s="63"/>
      <c r="D25" s="56" t="s">
        <v>480</v>
      </c>
      <c r="E25" s="60" t="s">
        <v>708</v>
      </c>
      <c r="F25" s="56" t="s">
        <v>696</v>
      </c>
      <c r="G25" s="56" t="s">
        <v>508</v>
      </c>
      <c r="H25" s="56" t="s">
        <v>517</v>
      </c>
      <c r="I25" s="56" t="s">
        <v>516</v>
      </c>
      <c r="J25" s="56" t="s">
        <v>591</v>
      </c>
      <c r="K25" s="56"/>
      <c r="L25" s="56" t="s">
        <v>511</v>
      </c>
      <c r="M25" s="56"/>
      <c r="N25" s="56"/>
      <c r="O25" s="68" t="str">
        <f t="shared" si="2"/>
        <v>map.put("U00","fahrschalter.fahren.plusplus"); //Fahrschalter fahren</v>
      </c>
      <c r="P25" s="16"/>
    </row>
    <row r="26" spans="1:16" x14ac:dyDescent="0.25">
      <c r="A26" s="59" t="s">
        <v>613</v>
      </c>
      <c r="B26" s="56" t="s">
        <v>1035</v>
      </c>
      <c r="C26" s="63"/>
      <c r="D26" s="56" t="s">
        <v>481</v>
      </c>
      <c r="E26" s="56" t="s">
        <v>532</v>
      </c>
      <c r="F26" s="56"/>
      <c r="G26" s="56" t="s">
        <v>508</v>
      </c>
      <c r="H26" s="56" t="s">
        <v>517</v>
      </c>
      <c r="I26" s="56" t="s">
        <v>793</v>
      </c>
      <c r="J26" s="56" t="s">
        <v>793</v>
      </c>
      <c r="K26" s="56"/>
      <c r="L26" s="56" t="s">
        <v>511</v>
      </c>
      <c r="M26" s="56"/>
      <c r="N26" s="58"/>
      <c r="O26" s="68" t="str">
        <f t="shared" si="2"/>
        <v>map.put("U09","s140a"); //FahrtrichtungSchalter vorwärts</v>
      </c>
      <c r="P26" s="17"/>
    </row>
    <row r="27" spans="1:16" x14ac:dyDescent="0.25">
      <c r="A27" s="59" t="s">
        <v>614</v>
      </c>
      <c r="B27" s="56" t="s">
        <v>1036</v>
      </c>
      <c r="C27" s="63"/>
      <c r="D27" s="56" t="s">
        <v>481</v>
      </c>
      <c r="E27" s="56" t="s">
        <v>534</v>
      </c>
      <c r="F27" s="56"/>
      <c r="G27" s="56" t="s">
        <v>508</v>
      </c>
      <c r="H27" s="56" t="s">
        <v>517</v>
      </c>
      <c r="I27" s="56" t="s">
        <v>794</v>
      </c>
      <c r="J27" s="56" t="s">
        <v>794</v>
      </c>
      <c r="K27" s="56"/>
      <c r="L27" s="56" t="s">
        <v>511</v>
      </c>
      <c r="M27" s="56"/>
      <c r="N27" s="56"/>
      <c r="O27" s="68" t="str">
        <f t="shared" si="2"/>
        <v>map.put("U10","s140b"); //FahrtrichtungSchalter rückwärts</v>
      </c>
      <c r="P27" s="16"/>
    </row>
    <row r="28" spans="1:16" x14ac:dyDescent="0.25">
      <c r="A28" s="59" t="s">
        <v>241</v>
      </c>
      <c r="B28" s="56" t="s">
        <v>1037</v>
      </c>
      <c r="C28" s="63"/>
      <c r="D28" s="56" t="s">
        <v>482</v>
      </c>
      <c r="E28" s="56" t="s">
        <v>3</v>
      </c>
      <c r="F28" s="56"/>
      <c r="G28" s="56" t="s">
        <v>508</v>
      </c>
      <c r="H28" s="56" t="s">
        <v>517</v>
      </c>
      <c r="I28" s="56" t="s">
        <v>795</v>
      </c>
      <c r="J28" s="56" t="s">
        <v>795</v>
      </c>
      <c r="K28" s="56"/>
      <c r="L28" s="56" t="s">
        <v>511</v>
      </c>
      <c r="M28" s="56"/>
      <c r="N28" s="56"/>
      <c r="O28" s="68" t="str">
        <f t="shared" si="2"/>
        <v>map.put("U18","s132"); //HauptschalterSchalter Hauptschalter</v>
      </c>
      <c r="P28" s="16"/>
    </row>
    <row r="29" spans="1:16" x14ac:dyDescent="0.25">
      <c r="A29" s="59" t="s">
        <v>618</v>
      </c>
      <c r="B29" s="56" t="s">
        <v>1038</v>
      </c>
      <c r="C29" s="63"/>
      <c r="D29" s="56" t="s">
        <v>483</v>
      </c>
      <c r="E29" s="56" t="s">
        <v>236</v>
      </c>
      <c r="F29" s="56" t="s">
        <v>699</v>
      </c>
      <c r="G29" s="56" t="s">
        <v>508</v>
      </c>
      <c r="H29" s="56" t="s">
        <v>517</v>
      </c>
      <c r="I29" s="56" t="s">
        <v>541</v>
      </c>
      <c r="J29" s="56" t="s">
        <v>541</v>
      </c>
      <c r="K29" s="56"/>
      <c r="L29" s="56" t="s">
        <v>511</v>
      </c>
      <c r="M29" s="56"/>
      <c r="N29" s="56"/>
      <c r="O29" s="68" t="str">
        <f t="shared" si="2"/>
        <v>map.put("U34","s316.4"); //SchalterLampenAussen Lampe</v>
      </c>
      <c r="P29" s="16"/>
    </row>
    <row r="30" spans="1:16" x14ac:dyDescent="0.25">
      <c r="A30" s="59" t="s">
        <v>258</v>
      </c>
      <c r="B30" s="56" t="s">
        <v>1039</v>
      </c>
      <c r="C30" s="63"/>
      <c r="D30" s="56" t="s">
        <v>483</v>
      </c>
      <c r="E30" s="56" t="s">
        <v>236</v>
      </c>
      <c r="F30" s="56" t="s">
        <v>700</v>
      </c>
      <c r="G30" s="56" t="s">
        <v>508</v>
      </c>
      <c r="H30" s="56" t="s">
        <v>517</v>
      </c>
      <c r="I30" s="56" t="s">
        <v>542</v>
      </c>
      <c r="J30" s="56" t="s">
        <v>542</v>
      </c>
      <c r="K30" s="56"/>
      <c r="L30" s="56" t="s">
        <v>511</v>
      </c>
      <c r="M30" s="56"/>
      <c r="N30" s="56"/>
      <c r="O30" s="68" t="str">
        <f t="shared" si="2"/>
        <v>map.put("U35","s316.1"); //SchalterLampenAussen Lampe</v>
      </c>
      <c r="P30" s="16"/>
    </row>
    <row r="31" spans="1:16" x14ac:dyDescent="0.25">
      <c r="A31" s="59" t="s">
        <v>619</v>
      </c>
      <c r="B31" s="56" t="s">
        <v>1040</v>
      </c>
      <c r="C31" s="63"/>
      <c r="D31" s="56" t="s">
        <v>483</v>
      </c>
      <c r="E31" s="56" t="s">
        <v>236</v>
      </c>
      <c r="F31" s="60" t="s">
        <v>701</v>
      </c>
      <c r="G31" s="56" t="s">
        <v>508</v>
      </c>
      <c r="H31" s="56" t="s">
        <v>517</v>
      </c>
      <c r="I31" s="56" t="s">
        <v>543</v>
      </c>
      <c r="J31" s="56" t="s">
        <v>543</v>
      </c>
      <c r="K31" s="56"/>
      <c r="L31" s="56" t="s">
        <v>511</v>
      </c>
      <c r="M31" s="56"/>
      <c r="N31" s="56"/>
      <c r="O31" s="68" t="str">
        <f t="shared" si="2"/>
        <v>map.put("U36","s316.5"); //SchalterLampenAussen Lampe</v>
      </c>
      <c r="P31" s="16"/>
    </row>
    <row r="32" spans="1:16" x14ac:dyDescent="0.25">
      <c r="A32" s="59" t="s">
        <v>259</v>
      </c>
      <c r="B32" s="56" t="s">
        <v>1041</v>
      </c>
      <c r="C32" s="63"/>
      <c r="D32" s="56" t="s">
        <v>483</v>
      </c>
      <c r="E32" s="56" t="s">
        <v>236</v>
      </c>
      <c r="F32" s="56" t="s">
        <v>702</v>
      </c>
      <c r="G32" s="56" t="s">
        <v>508</v>
      </c>
      <c r="H32" s="56" t="s">
        <v>517</v>
      </c>
      <c r="I32" s="56" t="s">
        <v>544</v>
      </c>
      <c r="J32" s="56" t="s">
        <v>544</v>
      </c>
      <c r="K32" s="56"/>
      <c r="L32" s="56" t="s">
        <v>511</v>
      </c>
      <c r="M32" s="56"/>
      <c r="N32" s="56"/>
      <c r="O32" s="68" t="str">
        <f t="shared" si="2"/>
        <v>map.put("U37","s316.2"); //SchalterLampenAussen Lampe</v>
      </c>
      <c r="P32" s="16"/>
    </row>
    <row r="33" spans="1:16" x14ac:dyDescent="0.25">
      <c r="A33" s="59" t="s">
        <v>620</v>
      </c>
      <c r="B33" s="56" t="s">
        <v>1042</v>
      </c>
      <c r="C33" s="63"/>
      <c r="D33" s="56" t="s">
        <v>483</v>
      </c>
      <c r="E33" s="56" t="s">
        <v>236</v>
      </c>
      <c r="F33" s="56" t="s">
        <v>703</v>
      </c>
      <c r="G33" s="56" t="s">
        <v>508</v>
      </c>
      <c r="H33" s="56" t="s">
        <v>517</v>
      </c>
      <c r="I33" s="56" t="s">
        <v>545</v>
      </c>
      <c r="J33" s="56" t="s">
        <v>545</v>
      </c>
      <c r="K33" s="56"/>
      <c r="L33" s="56" t="s">
        <v>511</v>
      </c>
      <c r="M33" s="56"/>
      <c r="N33" s="56"/>
      <c r="O33" s="68" t="str">
        <f t="shared" si="2"/>
        <v>map.put("U38","s316.6"); //SchalterLampenAussen Lampe</v>
      </c>
      <c r="P33" s="16"/>
    </row>
    <row r="34" spans="1:16" x14ac:dyDescent="0.25">
      <c r="A34" s="59" t="s">
        <v>260</v>
      </c>
      <c r="B34" s="56" t="s">
        <v>1043</v>
      </c>
      <c r="C34" s="63"/>
      <c r="D34" s="56" t="s">
        <v>483</v>
      </c>
      <c r="E34" s="56" t="s">
        <v>236</v>
      </c>
      <c r="F34" s="56" t="s">
        <v>704</v>
      </c>
      <c r="G34" s="56" t="s">
        <v>508</v>
      </c>
      <c r="H34" s="56" t="s">
        <v>517</v>
      </c>
      <c r="I34" s="56" t="s">
        <v>546</v>
      </c>
      <c r="J34" s="56" t="s">
        <v>546</v>
      </c>
      <c r="K34" s="56"/>
      <c r="L34" s="56" t="s">
        <v>511</v>
      </c>
      <c r="M34" s="56"/>
      <c r="N34" s="56"/>
      <c r="O34" s="68" t="str">
        <f t="shared" si="2"/>
        <v>map.put("U39","s316.3"); //SchalterLampenAussen Lampe</v>
      </c>
      <c r="P34" s="16"/>
    </row>
    <row r="35" spans="1:16" x14ac:dyDescent="0.25">
      <c r="A35" s="59" t="s">
        <v>261</v>
      </c>
      <c r="B35" s="56" t="s">
        <v>1044</v>
      </c>
      <c r="C35" s="63"/>
      <c r="D35" s="56" t="s">
        <v>484</v>
      </c>
      <c r="E35" s="56" t="s">
        <v>548</v>
      </c>
      <c r="F35" s="56"/>
      <c r="G35" s="56" t="s">
        <v>508</v>
      </c>
      <c r="H35" s="56" t="s">
        <v>517</v>
      </c>
      <c r="I35" s="56" t="s">
        <v>547</v>
      </c>
      <c r="J35" s="56" t="s">
        <v>547</v>
      </c>
      <c r="K35" s="56"/>
      <c r="L35" s="56" t="s">
        <v>511</v>
      </c>
      <c r="M35" s="56"/>
      <c r="N35" s="56"/>
      <c r="O35" s="68" t="str">
        <f t="shared" si="2"/>
        <v>map.put("U44","s324"); //SchalterFührerstandsLampe Lampe Führerstandsbeleuchtung</v>
      </c>
      <c r="P35" s="16"/>
    </row>
    <row r="36" spans="1:16" x14ac:dyDescent="0.25">
      <c r="A36" s="59" t="s">
        <v>256</v>
      </c>
      <c r="B36" s="56" t="s">
        <v>1045</v>
      </c>
      <c r="C36" s="63"/>
      <c r="D36" s="56" t="s">
        <v>484</v>
      </c>
      <c r="E36" s="56" t="s">
        <v>7</v>
      </c>
      <c r="F36" s="56"/>
      <c r="G36" s="56" t="s">
        <v>508</v>
      </c>
      <c r="H36" s="56" t="s">
        <v>517</v>
      </c>
      <c r="I36" s="56" t="s">
        <v>549</v>
      </c>
      <c r="J36" s="56" t="s">
        <v>549</v>
      </c>
      <c r="K36" s="56"/>
      <c r="L36" s="56" t="s">
        <v>511</v>
      </c>
      <c r="M36" s="56"/>
      <c r="N36" s="56"/>
      <c r="O36" s="68" t="str">
        <f t="shared" si="2"/>
        <v>map.put("U43","s324.2"); //SchalterFührerstandsLampe Lampe Fahrplanbeleuchtung</v>
      </c>
      <c r="P36" s="16"/>
    </row>
    <row r="37" spans="1:16" x14ac:dyDescent="0.25">
      <c r="A37" s="59" t="s">
        <v>246</v>
      </c>
      <c r="B37" s="56" t="s">
        <v>1046</v>
      </c>
      <c r="C37" s="63"/>
      <c r="D37" s="56" t="s">
        <v>760</v>
      </c>
      <c r="E37" s="56"/>
      <c r="F37" s="56"/>
      <c r="G37" s="56" t="s">
        <v>508</v>
      </c>
      <c r="H37" s="56" t="s">
        <v>517</v>
      </c>
      <c r="I37" s="56" t="s">
        <v>550</v>
      </c>
      <c r="J37" s="56" t="s">
        <v>550</v>
      </c>
      <c r="K37" s="56"/>
      <c r="L37" s="56" t="s">
        <v>511</v>
      </c>
      <c r="M37" s="56"/>
      <c r="N37" s="56"/>
      <c r="O37" s="68" t="str">
        <f t="shared" si="2"/>
        <v xml:space="preserve">map.put("U28","s242.02"); //Mtaste </v>
      </c>
      <c r="P37" s="16"/>
    </row>
    <row r="38" spans="1:16" x14ac:dyDescent="0.25">
      <c r="A38" s="59" t="s">
        <v>254</v>
      </c>
      <c r="B38" s="56" t="s">
        <v>1047</v>
      </c>
      <c r="C38" s="63"/>
      <c r="D38" s="56" t="s">
        <v>553</v>
      </c>
      <c r="E38" s="56" t="s">
        <v>551</v>
      </c>
      <c r="F38" s="56"/>
      <c r="G38" s="56" t="s">
        <v>508</v>
      </c>
      <c r="H38" s="56" t="s">
        <v>517</v>
      </c>
      <c r="I38" s="56" t="s">
        <v>555</v>
      </c>
      <c r="J38" s="56" t="s">
        <v>555</v>
      </c>
      <c r="K38" s="56"/>
      <c r="L38" s="56" t="s">
        <v>511</v>
      </c>
      <c r="M38" s="56"/>
      <c r="N38" s="56"/>
      <c r="O38" s="68" t="str">
        <f t="shared" si="2"/>
        <v>map.put("U23","s182.3"); //SchalterTürfreigabe Links</v>
      </c>
      <c r="P38" s="16"/>
    </row>
    <row r="39" spans="1:16" x14ac:dyDescent="0.25">
      <c r="A39" s="59" t="s">
        <v>255</v>
      </c>
      <c r="B39" s="56" t="s">
        <v>1048</v>
      </c>
      <c r="C39" s="63"/>
      <c r="D39" s="56" t="s">
        <v>553</v>
      </c>
      <c r="E39" s="56" t="s">
        <v>552</v>
      </c>
      <c r="F39" s="56"/>
      <c r="G39" s="56" t="s">
        <v>508</v>
      </c>
      <c r="H39" s="56" t="s">
        <v>517</v>
      </c>
      <c r="I39" s="56" t="s">
        <v>556</v>
      </c>
      <c r="J39" s="56" t="s">
        <v>556</v>
      </c>
      <c r="K39" s="56"/>
      <c r="L39" s="56" t="s">
        <v>511</v>
      </c>
      <c r="M39" s="56"/>
      <c r="N39" s="56"/>
      <c r="O39" s="68" t="str">
        <f t="shared" si="2"/>
        <v>map.put("U25","s182.4"); //SchalterTürfreigabe Rechts</v>
      </c>
      <c r="P39" s="16"/>
    </row>
    <row r="40" spans="1:16" x14ac:dyDescent="0.25">
      <c r="A40" s="59" t="s">
        <v>252</v>
      </c>
      <c r="B40" s="56" t="s">
        <v>1049</v>
      </c>
      <c r="C40" s="63"/>
      <c r="D40" s="56" t="s">
        <v>554</v>
      </c>
      <c r="E40" s="56"/>
      <c r="F40" s="56"/>
      <c r="G40" s="56" t="s">
        <v>508</v>
      </c>
      <c r="H40" s="56" t="s">
        <v>517</v>
      </c>
      <c r="I40" s="56" t="s">
        <v>557</v>
      </c>
      <c r="J40" s="56" t="s">
        <v>557</v>
      </c>
      <c r="K40" s="56"/>
      <c r="L40" s="56" t="s">
        <v>511</v>
      </c>
      <c r="M40" s="56"/>
      <c r="N40" s="56"/>
      <c r="O40" s="68" t="str">
        <f t="shared" si="2"/>
        <v xml:space="preserve">map.put("U24","s182"); //SchalterTürverriegelung </v>
      </c>
      <c r="P40" s="16"/>
    </row>
    <row r="41" spans="1:16" x14ac:dyDescent="0.25">
      <c r="A41" s="57" t="str">
        <f t="shared" ref="A41" si="4">LOWER("locsim"&amp;"."&amp;D41&amp;IF(E41&lt;&gt;"","."&amp;E41,"")&amp;IF(F41&lt;&gt;"","."&amp;F41,""))</f>
        <v>locsim.wagentürenzustandinfo</v>
      </c>
      <c r="B41" s="58"/>
      <c r="C41" s="81"/>
      <c r="D41" s="56" t="s">
        <v>485</v>
      </c>
      <c r="E41" s="56"/>
      <c r="F41" s="56"/>
      <c r="G41" s="56" t="s">
        <v>508</v>
      </c>
      <c r="H41" s="56"/>
      <c r="I41" s="56"/>
      <c r="J41" s="56"/>
      <c r="K41" s="56"/>
      <c r="L41" s="56" t="s">
        <v>511</v>
      </c>
      <c r="M41" s="56"/>
      <c r="N41" s="60" t="s">
        <v>568</v>
      </c>
      <c r="O41" s="68" t="str">
        <f t="shared" si="2"/>
        <v xml:space="preserve">map.put("","locsim.wagentürenzustandinfo"); //WagenTürenZustandInfo </v>
      </c>
      <c r="P41" s="16"/>
    </row>
    <row r="42" spans="1:16" x14ac:dyDescent="0.25">
      <c r="A42" s="57" t="s">
        <v>243</v>
      </c>
      <c r="B42" s="58"/>
      <c r="C42" s="81"/>
      <c r="D42" s="56" t="s">
        <v>486</v>
      </c>
      <c r="E42" s="56"/>
      <c r="F42" s="56"/>
      <c r="G42" s="56" t="s">
        <v>508</v>
      </c>
      <c r="H42" s="56"/>
      <c r="I42" s="56"/>
      <c r="J42" s="56"/>
      <c r="K42" s="56"/>
      <c r="L42" s="56" t="s">
        <v>511</v>
      </c>
      <c r="M42" s="56"/>
      <c r="N42" s="60" t="s">
        <v>570</v>
      </c>
      <c r="O42" s="68" t="str">
        <f t="shared" si="2"/>
        <v xml:space="preserve">map.put("","s311"); //SchalterZugsbeleuchtung </v>
      </c>
      <c r="P42" s="16"/>
    </row>
    <row r="43" spans="1:16" x14ac:dyDescent="0.25">
      <c r="A43" s="59" t="s">
        <v>242</v>
      </c>
      <c r="B43" s="56" t="s">
        <v>1050</v>
      </c>
      <c r="C43" s="63"/>
      <c r="D43" s="56" t="s">
        <v>487</v>
      </c>
      <c r="E43" s="56"/>
      <c r="F43" s="56"/>
      <c r="G43" s="56" t="s">
        <v>508</v>
      </c>
      <c r="H43" s="56" t="s">
        <v>517</v>
      </c>
      <c r="I43" s="56" t="s">
        <v>558</v>
      </c>
      <c r="J43" s="56" t="s">
        <v>558</v>
      </c>
      <c r="K43" s="56"/>
      <c r="L43" s="56" t="s">
        <v>511</v>
      </c>
      <c r="M43" s="56"/>
      <c r="N43" s="58"/>
      <c r="O43" s="68" t="str">
        <f t="shared" si="2"/>
        <v xml:space="preserve">map.put("U15","s169"); //SchalterZugsammelschiene </v>
      </c>
      <c r="P43" s="16"/>
    </row>
    <row r="44" spans="1:16" x14ac:dyDescent="0.25">
      <c r="A44" s="59" t="s">
        <v>615</v>
      </c>
      <c r="B44" s="56" t="s">
        <v>1051</v>
      </c>
      <c r="C44" s="63"/>
      <c r="D44" s="56" t="s">
        <v>488</v>
      </c>
      <c r="E44" s="56" t="s">
        <v>564</v>
      </c>
      <c r="F44" s="56"/>
      <c r="G44" s="56" t="s">
        <v>508</v>
      </c>
      <c r="H44" s="56" t="s">
        <v>517</v>
      </c>
      <c r="I44" s="56" t="s">
        <v>796</v>
      </c>
      <c r="J44" s="56" t="s">
        <v>796</v>
      </c>
      <c r="K44" s="56"/>
      <c r="L44" s="56" t="s">
        <v>511</v>
      </c>
      <c r="M44" s="56"/>
      <c r="N44" s="56"/>
      <c r="O44" s="68" t="str">
        <f t="shared" si="2"/>
        <v>map.put("U30","s189.1"); //DruckknopfSignalPfeife Stellung 1</v>
      </c>
      <c r="P44" s="16"/>
    </row>
    <row r="45" spans="1:16" x14ac:dyDescent="0.25">
      <c r="A45" s="59" t="s">
        <v>616</v>
      </c>
      <c r="B45" s="56" t="s">
        <v>1052</v>
      </c>
      <c r="C45" s="63"/>
      <c r="D45" s="56" t="s">
        <v>488</v>
      </c>
      <c r="E45" s="56" t="s">
        <v>565</v>
      </c>
      <c r="F45" s="56"/>
      <c r="G45" s="56" t="s">
        <v>508</v>
      </c>
      <c r="H45" s="56" t="s">
        <v>517</v>
      </c>
      <c r="I45" s="56" t="s">
        <v>797</v>
      </c>
      <c r="J45" s="56" t="s">
        <v>797</v>
      </c>
      <c r="K45" s="56"/>
      <c r="L45" s="56" t="s">
        <v>511</v>
      </c>
      <c r="M45" s="56"/>
      <c r="N45" s="56"/>
      <c r="O45" s="68" t="str">
        <f t="shared" si="2"/>
        <v>map.put("U31","s189.2"); //DruckknopfSignalPfeife Stellung 2</v>
      </c>
      <c r="P45" s="16"/>
    </row>
    <row r="46" spans="1:16" ht="17.100000000000001" customHeight="1" x14ac:dyDescent="0.25">
      <c r="A46" s="59" t="s">
        <v>617</v>
      </c>
      <c r="B46" s="56" t="s">
        <v>1053</v>
      </c>
      <c r="C46" s="63"/>
      <c r="D46" s="56" t="s">
        <v>489</v>
      </c>
      <c r="E46" s="56"/>
      <c r="F46" s="56"/>
      <c r="G46" s="56" t="s">
        <v>508</v>
      </c>
      <c r="H46" s="56" t="s">
        <v>517</v>
      </c>
      <c r="I46" s="56" t="s">
        <v>589</v>
      </c>
      <c r="J46" s="56" t="s">
        <v>589</v>
      </c>
      <c r="K46" s="56"/>
      <c r="L46" s="56" t="s">
        <v>511</v>
      </c>
      <c r="M46" s="56"/>
      <c r="N46" s="56" t="s">
        <v>588</v>
      </c>
      <c r="O46" s="68" t="str">
        <f t="shared" si="2"/>
        <v xml:space="preserve">map.put("U32","s242.01"); //RückstelletasteZugsicherung </v>
      </c>
      <c r="P46" s="16"/>
    </row>
    <row r="47" spans="1:16" ht="16.5" customHeight="1" x14ac:dyDescent="0.25">
      <c r="A47" s="59" t="s">
        <v>251</v>
      </c>
      <c r="B47" s="61" t="s">
        <v>1054</v>
      </c>
      <c r="C47" s="83"/>
      <c r="D47" s="56" t="s">
        <v>490</v>
      </c>
      <c r="E47" s="56"/>
      <c r="F47" s="56"/>
      <c r="G47" s="56" t="s">
        <v>508</v>
      </c>
      <c r="H47" s="56" t="s">
        <v>517</v>
      </c>
      <c r="I47" s="56" t="s">
        <v>590</v>
      </c>
      <c r="J47" s="56" t="s">
        <v>590</v>
      </c>
      <c r="K47" s="56"/>
      <c r="L47" s="56" t="s">
        <v>511</v>
      </c>
      <c r="M47" s="56"/>
      <c r="N47" s="56"/>
      <c r="O47" s="68" t="str">
        <f t="shared" si="2"/>
        <v xml:space="preserve">map.put("U22","s281"); //SchleuderbremseTaste </v>
      </c>
      <c r="P47" s="16"/>
    </row>
    <row r="48" spans="1:16" x14ac:dyDescent="0.25">
      <c r="A48" s="59" t="str">
        <f t="shared" ref="A48" si="5">LOWER("locsim"&amp;"."&amp;D48&amp;IF(E48&lt;&gt;"","."&amp;E48,"")&amp;IF(F48&lt;&gt;"","."&amp;F48,""))</f>
        <v>locsim.schlüsselschalterabfertigungsbefehl</v>
      </c>
      <c r="B48" s="56" t="s">
        <v>1034</v>
      </c>
      <c r="C48" s="63"/>
      <c r="D48" s="56" t="s">
        <v>491</v>
      </c>
      <c r="E48" s="56"/>
      <c r="F48" s="56"/>
      <c r="G48" s="56" t="s">
        <v>508</v>
      </c>
      <c r="H48" s="56" t="s">
        <v>517</v>
      </c>
      <c r="I48" s="56" t="s">
        <v>591</v>
      </c>
      <c r="J48" s="56" t="s">
        <v>591</v>
      </c>
      <c r="K48" s="56"/>
      <c r="L48" s="56" t="s">
        <v>511</v>
      </c>
      <c r="M48" s="56"/>
      <c r="N48" s="56" t="s">
        <v>592</v>
      </c>
      <c r="O48" s="68" t="str">
        <f t="shared" si="2"/>
        <v xml:space="preserve">map.put("U00","locsim.schlüsselschalterabfertigungsbefehl"); //SchlüsselSchalterAbfertigungsBefehl </v>
      </c>
      <c r="P48" s="16"/>
    </row>
    <row r="49" spans="1:16" x14ac:dyDescent="0.25">
      <c r="A49" s="59" t="s">
        <v>239</v>
      </c>
      <c r="B49" s="56" t="s">
        <v>1055</v>
      </c>
      <c r="C49" s="63"/>
      <c r="D49" s="56" t="s">
        <v>492</v>
      </c>
      <c r="E49" s="56"/>
      <c r="F49" s="56"/>
      <c r="G49" s="56" t="s">
        <v>508</v>
      </c>
      <c r="H49" s="56" t="s">
        <v>517</v>
      </c>
      <c r="I49" s="56" t="s">
        <v>593</v>
      </c>
      <c r="J49" s="56" t="s">
        <v>593</v>
      </c>
      <c r="K49" s="56"/>
      <c r="L49" s="56" t="s">
        <v>511</v>
      </c>
      <c r="M49" s="56"/>
      <c r="N49" s="56"/>
      <c r="O49" s="68" t="str">
        <f t="shared" si="2"/>
        <v xml:space="preserve">map.put("U20","s126"); //SchalterSteuerstrom </v>
      </c>
      <c r="P49" s="16"/>
    </row>
    <row r="50" spans="1:16" x14ac:dyDescent="0.25">
      <c r="A50" s="59" t="s">
        <v>240</v>
      </c>
      <c r="B50" s="56" t="s">
        <v>1056</v>
      </c>
      <c r="C50" s="63"/>
      <c r="D50" s="56" t="s">
        <v>493</v>
      </c>
      <c r="E50" s="56"/>
      <c r="F50" s="56"/>
      <c r="G50" s="56" t="s">
        <v>508</v>
      </c>
      <c r="H50" s="56" t="s">
        <v>517</v>
      </c>
      <c r="I50" s="56" t="s">
        <v>594</v>
      </c>
      <c r="J50" s="56" t="s">
        <v>594</v>
      </c>
      <c r="K50" s="56"/>
      <c r="L50" s="56" t="s">
        <v>511</v>
      </c>
      <c r="M50" s="56"/>
      <c r="N50" s="56"/>
      <c r="O50" s="68" t="str">
        <f t="shared" si="2"/>
        <v xml:space="preserve">map.put("U19","s129"); //SchalterStromabnehmer </v>
      </c>
      <c r="P50" s="16"/>
    </row>
    <row r="51" spans="1:16" x14ac:dyDescent="0.25">
      <c r="A51" s="59" t="s">
        <v>310</v>
      </c>
      <c r="B51" s="56" t="s">
        <v>1057</v>
      </c>
      <c r="C51" s="63"/>
      <c r="D51" s="56" t="s">
        <v>311</v>
      </c>
      <c r="E51" s="56" t="s">
        <v>596</v>
      </c>
      <c r="F51" s="56"/>
      <c r="G51" s="56" t="s">
        <v>508</v>
      </c>
      <c r="H51" s="56" t="s">
        <v>517</v>
      </c>
      <c r="I51" s="56" t="s">
        <v>595</v>
      </c>
      <c r="J51" s="56" t="s">
        <v>595</v>
      </c>
      <c r="K51" s="56"/>
      <c r="L51" s="56" t="s">
        <v>511</v>
      </c>
      <c r="M51" s="56"/>
      <c r="N51" s="56"/>
      <c r="O51" s="68" t="str">
        <f t="shared" si="2"/>
        <v>map.put("U27","s235"); //Totmannpedal gedrückt</v>
      </c>
      <c r="P51" s="16"/>
    </row>
    <row r="52" spans="1:16" x14ac:dyDescent="0.25">
      <c r="A52" s="90" t="s">
        <v>1074</v>
      </c>
      <c r="B52" s="63" t="s">
        <v>1077</v>
      </c>
      <c r="C52" s="63"/>
      <c r="D52" s="63" t="s">
        <v>1109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8" t="str">
        <f t="shared" si="2"/>
        <v xml:space="preserve">map.put("OS_INITLOCSIM","locsim.initialization.ready.ini1"); //Locsim Schnittstellen Initialisation </v>
      </c>
      <c r="P52" s="16"/>
    </row>
    <row r="53" spans="1:16" s="87" customFormat="1" x14ac:dyDescent="0.25">
      <c r="A53" s="88" t="s">
        <v>1022</v>
      </c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5"/>
      <c r="P53" s="86"/>
    </row>
    <row r="54" spans="1:16" x14ac:dyDescent="0.25">
      <c r="A54" s="62" t="s">
        <v>287</v>
      </c>
      <c r="B54" s="63" t="s">
        <v>598</v>
      </c>
      <c r="C54" s="63"/>
      <c r="D54" s="63" t="s">
        <v>467</v>
      </c>
      <c r="E54" s="63"/>
      <c r="F54" s="63"/>
      <c r="G54" s="63" t="s">
        <v>508</v>
      </c>
      <c r="H54" s="63" t="s">
        <v>509</v>
      </c>
      <c r="I54" s="63">
        <v>40</v>
      </c>
      <c r="J54" s="63">
        <v>40</v>
      </c>
      <c r="K54" s="63" t="s">
        <v>518</v>
      </c>
      <c r="L54" s="63" t="s">
        <v>511</v>
      </c>
      <c r="M54" s="63"/>
      <c r="N54" s="63"/>
      <c r="O54" s="68" t="str">
        <f t="shared" ref="O54:O85" si="6">"mapGlobalIdToLocsimRs232.put("""&amp;A54&amp;""", """&amp;B54&amp;""");"</f>
        <v>mapGlobalIdToLocsimRs232.put("S241", "XV400000Y");</v>
      </c>
      <c r="P54" s="16"/>
    </row>
    <row r="55" spans="1:16" x14ac:dyDescent="0.25">
      <c r="A55" s="57" t="str">
        <f>LOWER("locsim"&amp;"."&amp;D55&amp;IF(E55&lt;&gt;"","."&amp;E55,"")&amp;IF(F55&lt;&gt;"","."&amp;F55,""))</f>
        <v>locsim.auslöseschalter</v>
      </c>
      <c r="B55" s="58"/>
      <c r="C55" s="81"/>
      <c r="D55" s="56" t="s">
        <v>474</v>
      </c>
      <c r="E55" s="56"/>
      <c r="F55" s="56"/>
      <c r="G55" s="56" t="s">
        <v>508</v>
      </c>
      <c r="H55" s="56"/>
      <c r="I55" s="56"/>
      <c r="J55" s="56"/>
      <c r="K55" s="56"/>
      <c r="L55" s="56" t="s">
        <v>511</v>
      </c>
      <c r="M55" s="56"/>
      <c r="N55" s="56" t="s">
        <v>567</v>
      </c>
      <c r="O55" s="68" t="str">
        <f t="shared" si="6"/>
        <v>mapGlobalIdToLocsimRs232.put("locsim.auslöseschalter", "");</v>
      </c>
      <c r="P55" s="16"/>
    </row>
    <row r="56" spans="1:16" x14ac:dyDescent="0.25">
      <c r="A56" s="57" t="str">
        <f t="shared" ref="A56:A77" si="7">LOWER("locsim"&amp;"."&amp;D56&amp;IF(E56&lt;&gt;"","."&amp;E56,"")&amp;IF(F56&lt;&gt;"","."&amp;F56,""))</f>
        <v>locsim.hauptleitungsdruck</v>
      </c>
      <c r="B56" s="56"/>
      <c r="C56" s="63"/>
      <c r="D56" s="56" t="s">
        <v>475</v>
      </c>
      <c r="E56" s="56"/>
      <c r="F56" s="56"/>
      <c r="G56" s="56" t="s">
        <v>508</v>
      </c>
      <c r="H56" s="56"/>
      <c r="I56" s="56"/>
      <c r="J56" s="56"/>
      <c r="K56" s="56"/>
      <c r="L56" s="56" t="s">
        <v>511</v>
      </c>
      <c r="M56" s="56"/>
      <c r="N56" s="56"/>
      <c r="O56" s="68" t="str">
        <f t="shared" si="6"/>
        <v>mapGlobalIdToLocsimRs232.put("locsim.hauptleitungsdruck", "");</v>
      </c>
      <c r="P56" s="16"/>
    </row>
    <row r="57" spans="1:16" x14ac:dyDescent="0.25">
      <c r="A57" s="57" t="str">
        <f t="shared" si="7"/>
        <v>locsim.rangierbremse</v>
      </c>
      <c r="B57" s="56"/>
      <c r="C57" s="63"/>
      <c r="D57" s="56" t="s">
        <v>476</v>
      </c>
      <c r="E57" s="56"/>
      <c r="F57" s="56"/>
      <c r="G57" s="56" t="s">
        <v>508</v>
      </c>
      <c r="H57" s="56"/>
      <c r="I57" s="56"/>
      <c r="J57" s="56"/>
      <c r="K57" s="56"/>
      <c r="L57" s="56" t="s">
        <v>511</v>
      </c>
      <c r="M57" s="56"/>
      <c r="N57" s="56"/>
      <c r="O57" s="68" t="str">
        <f t="shared" si="6"/>
        <v>mapGlobalIdToLocsimRs232.put("locsim.rangierbremse", "");</v>
      </c>
      <c r="P57" s="16"/>
    </row>
    <row r="58" spans="1:16" x14ac:dyDescent="0.25">
      <c r="A58" s="57" t="str">
        <f t="shared" si="7"/>
        <v>locsim.hldruck</v>
      </c>
      <c r="B58" s="56"/>
      <c r="C58" s="63"/>
      <c r="D58" s="56" t="s">
        <v>478</v>
      </c>
      <c r="E58" s="56"/>
      <c r="F58" s="56"/>
      <c r="G58" s="56" t="s">
        <v>508</v>
      </c>
      <c r="H58" s="56"/>
      <c r="I58" s="56"/>
      <c r="J58" s="56"/>
      <c r="K58" s="56"/>
      <c r="L58" s="56" t="s">
        <v>511</v>
      </c>
      <c r="M58" s="56"/>
      <c r="N58" s="56"/>
      <c r="O58" s="68" t="str">
        <f t="shared" si="6"/>
        <v>mapGlobalIdToLocsimRs232.put("locsim.hldruck", "");</v>
      </c>
      <c r="P58" s="16"/>
    </row>
    <row r="59" spans="1:16" x14ac:dyDescent="0.25">
      <c r="A59" s="57" t="str">
        <f t="shared" si="7"/>
        <v>locsim.bremszylinderdruck</v>
      </c>
      <c r="B59" s="56"/>
      <c r="C59" s="63"/>
      <c r="D59" s="56" t="s">
        <v>477</v>
      </c>
      <c r="E59" s="56"/>
      <c r="F59" s="56"/>
      <c r="G59" s="56" t="s">
        <v>508</v>
      </c>
      <c r="H59" s="56"/>
      <c r="I59" s="56"/>
      <c r="J59" s="56"/>
      <c r="K59" s="56"/>
      <c r="L59" s="56" t="s">
        <v>511</v>
      </c>
      <c r="M59" s="56"/>
      <c r="N59" s="56"/>
      <c r="O59" s="68" t="str">
        <f t="shared" si="6"/>
        <v>mapGlobalIdToLocsimRs232.put("locsim.bremszylinderdruck", "");</v>
      </c>
      <c r="P59" s="16"/>
    </row>
    <row r="60" spans="1:16" x14ac:dyDescent="0.25">
      <c r="A60" s="57" t="str">
        <f t="shared" si="7"/>
        <v>locsim.fahrleitungsspannung</v>
      </c>
      <c r="B60" s="58"/>
      <c r="C60" s="81"/>
      <c r="D60" s="56" t="s">
        <v>479</v>
      </c>
      <c r="E60" s="56"/>
      <c r="F60" s="56"/>
      <c r="G60" s="56" t="s">
        <v>508</v>
      </c>
      <c r="H60" s="56"/>
      <c r="I60" s="56"/>
      <c r="J60" s="56"/>
      <c r="K60" s="56"/>
      <c r="L60" s="56" t="s">
        <v>511</v>
      </c>
      <c r="M60" s="56"/>
      <c r="N60" s="56" t="s">
        <v>568</v>
      </c>
      <c r="O60" s="68" t="str">
        <f t="shared" si="6"/>
        <v>mapGlobalIdToLocsimRs232.put("locsim.fahrleitungsspannung", "");</v>
      </c>
      <c r="P60" s="16"/>
    </row>
    <row r="61" spans="1:16" x14ac:dyDescent="0.25">
      <c r="A61" s="59" t="s">
        <v>676</v>
      </c>
      <c r="B61" s="56" t="s">
        <v>1011</v>
      </c>
      <c r="C61" s="63"/>
      <c r="D61" s="56" t="s">
        <v>473</v>
      </c>
      <c r="E61" s="56" t="s">
        <v>763</v>
      </c>
      <c r="F61" s="56"/>
      <c r="G61" s="56" t="s">
        <v>508</v>
      </c>
      <c r="H61" s="56"/>
      <c r="I61" s="56" t="s">
        <v>783</v>
      </c>
      <c r="J61" s="56" t="s">
        <v>526</v>
      </c>
      <c r="K61" s="56" t="s">
        <v>510</v>
      </c>
      <c r="L61" s="56" t="s">
        <v>511</v>
      </c>
      <c r="M61" s="56"/>
      <c r="N61" s="56"/>
      <c r="O61" s="68" t="str">
        <f t="shared" si="6"/>
        <v>mapGlobalIdToLocsimRs232.put("S172.1", "XU160001Y");</v>
      </c>
      <c r="P61" s="16"/>
    </row>
    <row r="62" spans="1:16" x14ac:dyDescent="0.25">
      <c r="A62" s="59" t="s">
        <v>676</v>
      </c>
      <c r="B62" s="56" t="s">
        <v>572</v>
      </c>
      <c r="C62" s="63"/>
      <c r="D62" s="56" t="s">
        <v>473</v>
      </c>
      <c r="E62" s="56" t="s">
        <v>763</v>
      </c>
      <c r="F62" s="56"/>
      <c r="G62" s="56" t="s">
        <v>508</v>
      </c>
      <c r="H62" s="56"/>
      <c r="I62" s="56" t="s">
        <v>783</v>
      </c>
      <c r="J62" s="56" t="s">
        <v>526</v>
      </c>
      <c r="K62" s="56" t="s">
        <v>510</v>
      </c>
      <c r="L62" s="56" t="s">
        <v>511</v>
      </c>
      <c r="M62" s="56"/>
      <c r="N62" s="56"/>
      <c r="O62" s="68" t="str">
        <f t="shared" si="6"/>
        <v>mapGlobalIdToLocsimRs232.put("S172.1", "XU160001YXV170000Y");</v>
      </c>
      <c r="P62" s="16"/>
    </row>
    <row r="63" spans="1:16" x14ac:dyDescent="0.25">
      <c r="A63" s="59" t="str">
        <f t="shared" si="7"/>
        <v>locsim.kompressorschalter.o</v>
      </c>
      <c r="B63" s="56" t="s">
        <v>573</v>
      </c>
      <c r="C63" s="63"/>
      <c r="D63" s="56" t="s">
        <v>473</v>
      </c>
      <c r="E63" s="56" t="s">
        <v>737</v>
      </c>
      <c r="F63" s="56"/>
      <c r="G63" s="56" t="s">
        <v>508</v>
      </c>
      <c r="H63" s="56"/>
      <c r="I63" s="56" t="s">
        <v>526</v>
      </c>
      <c r="J63" s="56" t="s">
        <v>526</v>
      </c>
      <c r="K63" s="56" t="s">
        <v>519</v>
      </c>
      <c r="L63" s="56" t="s">
        <v>511</v>
      </c>
      <c r="M63" s="56"/>
      <c r="N63" s="56"/>
      <c r="O63" s="68" t="str">
        <f t="shared" si="6"/>
        <v>mapGlobalIdToLocsimRs232.put("locsim.kompressorschalter.o", "XU160000YXV170000Y");</v>
      </c>
      <c r="P63" s="16"/>
    </row>
    <row r="64" spans="1:16" x14ac:dyDescent="0.25">
      <c r="A64" s="59" t="s">
        <v>677</v>
      </c>
      <c r="B64" s="56" t="s">
        <v>574</v>
      </c>
      <c r="C64" s="63"/>
      <c r="D64" s="56" t="s">
        <v>473</v>
      </c>
      <c r="E64" s="56" t="s">
        <v>764</v>
      </c>
      <c r="F64" s="56"/>
      <c r="G64" s="56" t="s">
        <v>508</v>
      </c>
      <c r="H64" s="56"/>
      <c r="I64" s="56" t="s">
        <v>784</v>
      </c>
      <c r="J64" s="56" t="s">
        <v>527</v>
      </c>
      <c r="K64" s="56" t="s">
        <v>510</v>
      </c>
      <c r="L64" s="56" t="s">
        <v>511</v>
      </c>
      <c r="M64" s="56"/>
      <c r="N64" s="56"/>
      <c r="O64" s="68" t="str">
        <f t="shared" si="6"/>
        <v>mapGlobalIdToLocsimRs232.put("S172.2", "XU170001YXV160000Y");</v>
      </c>
      <c r="P64" s="16"/>
    </row>
    <row r="65" spans="1:16" x14ac:dyDescent="0.25">
      <c r="A65" s="59" t="str">
        <f t="shared" si="7"/>
        <v>locsim.fahrschalter.bremsen.plus</v>
      </c>
      <c r="B65" s="56" t="s">
        <v>575</v>
      </c>
      <c r="C65" s="63"/>
      <c r="D65" s="56" t="s">
        <v>480</v>
      </c>
      <c r="E65" s="60" t="s">
        <v>707</v>
      </c>
      <c r="F65" s="60" t="s">
        <v>691</v>
      </c>
      <c r="G65" s="56" t="s">
        <v>508</v>
      </c>
      <c r="H65" s="56" t="s">
        <v>517</v>
      </c>
      <c r="I65" s="56" t="s">
        <v>785</v>
      </c>
      <c r="J65" s="56" t="s">
        <v>520</v>
      </c>
      <c r="K65" s="56" t="s">
        <v>531</v>
      </c>
      <c r="L65" s="56" t="s">
        <v>511</v>
      </c>
      <c r="M65" s="56"/>
      <c r="N65" s="56"/>
      <c r="O65" s="68" t="str">
        <f t="shared" si="6"/>
        <v>mapGlobalIdToLocsimRs232.put("locsim.fahrschalter.bremsen.plus", "XU080001YXU070000YXU060000YXU050000YXU040000YXU030000YXU020000YXU010000YXU000000Y");</v>
      </c>
      <c r="P65" s="16"/>
    </row>
    <row r="66" spans="1:16" x14ac:dyDescent="0.25">
      <c r="A66" s="59" t="str">
        <f t="shared" si="7"/>
        <v>locsim.fahrschalter.bremsen.punkt</v>
      </c>
      <c r="B66" s="56" t="s">
        <v>576</v>
      </c>
      <c r="C66" s="63"/>
      <c r="D66" s="56" t="s">
        <v>480</v>
      </c>
      <c r="E66" s="60" t="s">
        <v>707</v>
      </c>
      <c r="F66" s="60" t="s">
        <v>692</v>
      </c>
      <c r="G66" s="56" t="s">
        <v>508</v>
      </c>
      <c r="H66" s="56" t="s">
        <v>517</v>
      </c>
      <c r="I66" s="56" t="s">
        <v>786</v>
      </c>
      <c r="J66" s="56" t="s">
        <v>521</v>
      </c>
      <c r="K66" s="56" t="s">
        <v>531</v>
      </c>
      <c r="L66" s="56" t="s">
        <v>511</v>
      </c>
      <c r="M66" s="56"/>
      <c r="N66" s="56"/>
      <c r="O66" s="68" t="str">
        <f t="shared" si="6"/>
        <v>mapGlobalIdToLocsimRs232.put("locsim.fahrschalter.bremsen.punkt", "XU070001YXU080000YXU060000YXU050000YXU040000YXU030000YXU020000YXU010000YXU000000Y");</v>
      </c>
      <c r="P66" s="16"/>
    </row>
    <row r="67" spans="1:16" x14ac:dyDescent="0.25">
      <c r="A67" s="59" t="str">
        <f t="shared" si="7"/>
        <v>locsim.fahrschalter.bremsen.minus</v>
      </c>
      <c r="B67" s="56" t="s">
        <v>577</v>
      </c>
      <c r="C67" s="63"/>
      <c r="D67" s="56" t="s">
        <v>480</v>
      </c>
      <c r="E67" s="60" t="s">
        <v>707</v>
      </c>
      <c r="F67" s="60" t="s">
        <v>693</v>
      </c>
      <c r="G67" s="56" t="s">
        <v>508</v>
      </c>
      <c r="H67" s="56" t="s">
        <v>517</v>
      </c>
      <c r="I67" s="56" t="s">
        <v>787</v>
      </c>
      <c r="J67" s="56" t="s">
        <v>522</v>
      </c>
      <c r="K67" s="56" t="s">
        <v>531</v>
      </c>
      <c r="L67" s="56" t="s">
        <v>511</v>
      </c>
      <c r="M67" s="56"/>
      <c r="N67" s="56"/>
      <c r="O67" s="68" t="str">
        <f t="shared" si="6"/>
        <v>mapGlobalIdToLocsimRs232.put("locsim.fahrschalter.bremsen.minus", "XU060001YXU070000YXU080000YXU050000YXU040000YXU030000YXU020000YXU010000YXU000000Y");</v>
      </c>
      <c r="P67" s="16"/>
    </row>
    <row r="68" spans="1:16" x14ac:dyDescent="0.25">
      <c r="A68" s="59" t="str">
        <f t="shared" si="7"/>
        <v>locsim.fahrschalter.0.null</v>
      </c>
      <c r="B68" s="56" t="s">
        <v>578</v>
      </c>
      <c r="C68" s="63"/>
      <c r="D68" s="56" t="s">
        <v>480</v>
      </c>
      <c r="E68" s="60" t="s">
        <v>516</v>
      </c>
      <c r="F68" s="60" t="s">
        <v>694</v>
      </c>
      <c r="G68" s="56" t="s">
        <v>508</v>
      </c>
      <c r="H68" s="56" t="s">
        <v>517</v>
      </c>
      <c r="I68" s="56" t="s">
        <v>788</v>
      </c>
      <c r="J68" s="56" t="s">
        <v>523</v>
      </c>
      <c r="K68" s="56" t="s">
        <v>531</v>
      </c>
      <c r="L68" s="56" t="s">
        <v>511</v>
      </c>
      <c r="M68" s="56"/>
      <c r="N68" s="56"/>
      <c r="O68" s="68" t="str">
        <f t="shared" si="6"/>
        <v>mapGlobalIdToLocsimRs232.put("locsim.fahrschalter.0.null", "XU050001YXU070000YXU060000YXU080000YXU040000YXU030000YXU020000YXU010000YXU000000Y");</v>
      </c>
      <c r="P68" s="16"/>
    </row>
    <row r="69" spans="1:16" x14ac:dyDescent="0.25">
      <c r="A69" s="59" t="str">
        <f t="shared" si="7"/>
        <v>locsim.fahrschalter.fahren.minus</v>
      </c>
      <c r="B69" s="56" t="s">
        <v>579</v>
      </c>
      <c r="C69" s="63"/>
      <c r="D69" s="56" t="s">
        <v>480</v>
      </c>
      <c r="E69" s="60" t="s">
        <v>708</v>
      </c>
      <c r="F69" s="60" t="s">
        <v>693</v>
      </c>
      <c r="G69" s="56" t="s">
        <v>508</v>
      </c>
      <c r="H69" s="56" t="s">
        <v>517</v>
      </c>
      <c r="I69" s="56" t="s">
        <v>789</v>
      </c>
      <c r="J69" s="56" t="s">
        <v>524</v>
      </c>
      <c r="K69" s="56" t="s">
        <v>531</v>
      </c>
      <c r="L69" s="56" t="s">
        <v>511</v>
      </c>
      <c r="M69" s="56"/>
      <c r="N69" s="56"/>
      <c r="O69" s="68" t="str">
        <f t="shared" si="6"/>
        <v>mapGlobalIdToLocsimRs232.put("locsim.fahrschalter.fahren.minus", "XU040001YXU070000YXU060000YXU050000YXU080000YXU030000YXU020000YXU010000YXU000000Y");</v>
      </c>
      <c r="P69" s="16"/>
    </row>
    <row r="70" spans="1:16" x14ac:dyDescent="0.25">
      <c r="A70" s="59" t="str">
        <f t="shared" si="7"/>
        <v>locsim.fahrschalter.fahren.punkt</v>
      </c>
      <c r="B70" s="56" t="s">
        <v>580</v>
      </c>
      <c r="C70" s="63"/>
      <c r="D70" s="56" t="s">
        <v>480</v>
      </c>
      <c r="E70" s="60" t="s">
        <v>708</v>
      </c>
      <c r="F70" s="60" t="s">
        <v>692</v>
      </c>
      <c r="G70" s="56" t="s">
        <v>508</v>
      </c>
      <c r="H70" s="56" t="s">
        <v>517</v>
      </c>
      <c r="I70" s="56" t="s">
        <v>790</v>
      </c>
      <c r="J70" s="56" t="s">
        <v>525</v>
      </c>
      <c r="K70" s="56" t="s">
        <v>531</v>
      </c>
      <c r="L70" s="56" t="s">
        <v>511</v>
      </c>
      <c r="M70" s="56"/>
      <c r="N70" s="56"/>
      <c r="O70" s="68" t="str">
        <f t="shared" si="6"/>
        <v>mapGlobalIdToLocsimRs232.put("locsim.fahrschalter.fahren.punkt", "XU030001YXU070000YXU060000YXU050000YXU040000YXU080000YXU020000YXU010000YXU000000Y");</v>
      </c>
      <c r="P70" s="16"/>
    </row>
    <row r="71" spans="1:16" x14ac:dyDescent="0.25">
      <c r="A71" s="59" t="str">
        <f t="shared" si="7"/>
        <v>locsim.fahrschalter.fahren.m</v>
      </c>
      <c r="B71" s="56" t="s">
        <v>581</v>
      </c>
      <c r="C71" s="63"/>
      <c r="D71" s="56" t="s">
        <v>480</v>
      </c>
      <c r="E71" s="60" t="s">
        <v>708</v>
      </c>
      <c r="F71" s="56" t="s">
        <v>695</v>
      </c>
      <c r="G71" s="56" t="s">
        <v>508</v>
      </c>
      <c r="H71" s="56" t="s">
        <v>517</v>
      </c>
      <c r="I71" s="56" t="s">
        <v>791</v>
      </c>
      <c r="J71" s="56" t="s">
        <v>528</v>
      </c>
      <c r="K71" s="56" t="s">
        <v>531</v>
      </c>
      <c r="L71" s="56" t="s">
        <v>511</v>
      </c>
      <c r="M71" s="56"/>
      <c r="N71" s="56"/>
      <c r="O71" s="68" t="str">
        <f t="shared" si="6"/>
        <v>mapGlobalIdToLocsimRs232.put("locsim.fahrschalter.fahren.m", "XU020001YXU070000YXU060000YXU050000YXU040000YXU030000YXU080000YXU010000YXU000000Y");</v>
      </c>
      <c r="P71" s="16"/>
    </row>
    <row r="72" spans="1:16" x14ac:dyDescent="0.25">
      <c r="A72" s="59" t="str">
        <f t="shared" si="7"/>
        <v>locsim.fahrschalter.fahren.plus</v>
      </c>
      <c r="B72" s="56" t="s">
        <v>582</v>
      </c>
      <c r="C72" s="63"/>
      <c r="D72" s="56" t="s">
        <v>480</v>
      </c>
      <c r="E72" s="60" t="s">
        <v>708</v>
      </c>
      <c r="F72" s="56" t="s">
        <v>691</v>
      </c>
      <c r="G72" s="56" t="s">
        <v>508</v>
      </c>
      <c r="H72" s="56" t="s">
        <v>517</v>
      </c>
      <c r="I72" s="56" t="s">
        <v>792</v>
      </c>
      <c r="J72" s="56" t="s">
        <v>529</v>
      </c>
      <c r="K72" s="56" t="s">
        <v>531</v>
      </c>
      <c r="L72" s="56" t="s">
        <v>511</v>
      </c>
      <c r="M72" s="56"/>
      <c r="N72" s="56"/>
      <c r="O72" s="68" t="str">
        <f t="shared" si="6"/>
        <v>mapGlobalIdToLocsimRs232.put("locsim.fahrschalter.fahren.plus", "XU010001YXU070000YXU060000YXU050000YXU040000YXU030000YXU020000YXU080000YXU000000Y");</v>
      </c>
      <c r="P72" s="16"/>
    </row>
    <row r="73" spans="1:16" x14ac:dyDescent="0.25">
      <c r="A73" s="59" t="str">
        <f t="shared" si="7"/>
        <v>locsim.fahrschalter.fahren.plusplus</v>
      </c>
      <c r="B73" s="56" t="s">
        <v>583</v>
      </c>
      <c r="C73" s="63"/>
      <c r="D73" s="56" t="s">
        <v>480</v>
      </c>
      <c r="E73" s="60" t="s">
        <v>708</v>
      </c>
      <c r="F73" s="56" t="s">
        <v>696</v>
      </c>
      <c r="G73" s="56" t="s">
        <v>508</v>
      </c>
      <c r="H73" s="56" t="s">
        <v>517</v>
      </c>
      <c r="I73" s="56" t="s">
        <v>516</v>
      </c>
      <c r="J73" s="56" t="s">
        <v>530</v>
      </c>
      <c r="K73" s="56" t="s">
        <v>531</v>
      </c>
      <c r="L73" s="56" t="s">
        <v>511</v>
      </c>
      <c r="M73" s="56"/>
      <c r="N73" s="56"/>
      <c r="O73" s="68" t="str">
        <f t="shared" si="6"/>
        <v>mapGlobalIdToLocsimRs232.put("locsim.fahrschalter.fahren.plusplus", "XU000001YXU070000YXU060000YXU050000YXU040000YXU030000YXU020000YXU010000YXU080000Y");</v>
      </c>
      <c r="P73" s="16"/>
    </row>
    <row r="74" spans="1:16" x14ac:dyDescent="0.25">
      <c r="A74" s="59" t="s">
        <v>613</v>
      </c>
      <c r="B74" s="56" t="s">
        <v>584</v>
      </c>
      <c r="C74" s="63"/>
      <c r="D74" s="56" t="s">
        <v>481</v>
      </c>
      <c r="E74" s="56" t="s">
        <v>532</v>
      </c>
      <c r="F74" s="56"/>
      <c r="G74" s="56" t="s">
        <v>508</v>
      </c>
      <c r="H74" s="56" t="s">
        <v>517</v>
      </c>
      <c r="I74" s="56" t="s">
        <v>793</v>
      </c>
      <c r="J74" s="56" t="s">
        <v>535</v>
      </c>
      <c r="K74" s="56" t="s">
        <v>510</v>
      </c>
      <c r="L74" s="56" t="s">
        <v>511</v>
      </c>
      <c r="M74" s="56"/>
      <c r="N74" s="58"/>
      <c r="O74" s="68" t="str">
        <f t="shared" si="6"/>
        <v>mapGlobalIdToLocsimRs232.put("S140a", "XU090001YXU100000Y");</v>
      </c>
      <c r="P74" s="17"/>
    </row>
    <row r="75" spans="1:16" x14ac:dyDescent="0.25">
      <c r="A75" s="59" t="str">
        <f t="shared" si="7"/>
        <v>locsim.fahrtrichtungschalter.neutral</v>
      </c>
      <c r="B75" s="60" t="s">
        <v>611</v>
      </c>
      <c r="C75" s="82"/>
      <c r="D75" s="56" t="s">
        <v>481</v>
      </c>
      <c r="E75" s="56" t="s">
        <v>533</v>
      </c>
      <c r="F75" s="56"/>
      <c r="G75" s="56" t="s">
        <v>508</v>
      </c>
      <c r="H75" s="56" t="s">
        <v>517</v>
      </c>
      <c r="I75" s="56" t="s">
        <v>536</v>
      </c>
      <c r="J75" s="56" t="s">
        <v>536</v>
      </c>
      <c r="K75" s="56" t="s">
        <v>519</v>
      </c>
      <c r="L75" s="56" t="s">
        <v>511</v>
      </c>
      <c r="M75" s="56"/>
      <c r="N75" s="60" t="s">
        <v>569</v>
      </c>
      <c r="O75" s="68" t="str">
        <f t="shared" si="6"/>
        <v>mapGlobalIdToLocsimRs232.put("locsim.fahrtrichtungschalter.neutral", "XU100000YXU090000Y");</v>
      </c>
    </row>
    <row r="76" spans="1:16" x14ac:dyDescent="0.25">
      <c r="A76" s="59" t="s">
        <v>614</v>
      </c>
      <c r="B76" s="56" t="s">
        <v>585</v>
      </c>
      <c r="C76" s="63"/>
      <c r="D76" s="56" t="s">
        <v>481</v>
      </c>
      <c r="E76" s="56" t="s">
        <v>534</v>
      </c>
      <c r="F76" s="56"/>
      <c r="G76" s="56" t="s">
        <v>508</v>
      </c>
      <c r="H76" s="56" t="s">
        <v>517</v>
      </c>
      <c r="I76" s="56" t="s">
        <v>794</v>
      </c>
      <c r="J76" s="56" t="s">
        <v>536</v>
      </c>
      <c r="K76" s="56" t="s">
        <v>510</v>
      </c>
      <c r="L76" s="56" t="s">
        <v>511</v>
      </c>
      <c r="M76" s="56"/>
      <c r="N76" s="56"/>
      <c r="O76" s="68" t="str">
        <f t="shared" si="6"/>
        <v>mapGlobalIdToLocsimRs232.put("S140b", "XU100001YXU090000Y");</v>
      </c>
      <c r="P76" s="16"/>
    </row>
    <row r="77" spans="1:16" x14ac:dyDescent="0.25">
      <c r="A77" s="59" t="str">
        <f t="shared" si="7"/>
        <v>locsim.hauptschalterschalter.hauptschalter.aus.kompressor.null</v>
      </c>
      <c r="B77" s="56" t="s">
        <v>599</v>
      </c>
      <c r="C77" s="63"/>
      <c r="D77" s="56" t="s">
        <v>482</v>
      </c>
      <c r="E77" s="56" t="s">
        <v>705</v>
      </c>
      <c r="F77" s="56" t="s">
        <v>697</v>
      </c>
      <c r="G77" s="56" t="s">
        <v>508</v>
      </c>
      <c r="H77" s="56" t="s">
        <v>539</v>
      </c>
      <c r="I77" s="56" t="s">
        <v>795</v>
      </c>
      <c r="J77" s="56" t="s">
        <v>537</v>
      </c>
      <c r="K77" s="56" t="s">
        <v>538</v>
      </c>
      <c r="L77" s="56" t="s">
        <v>511</v>
      </c>
      <c r="M77" s="56"/>
      <c r="N77" s="56"/>
      <c r="O77" s="68" t="str">
        <f t="shared" si="6"/>
        <v>mapGlobalIdToLocsimRs232.put("locsim.hauptschalterschalter.hauptschalter.aus.kompressor.null", "XU180000YXU160000YXV170000Y");</v>
      </c>
      <c r="P77" s="16"/>
    </row>
    <row r="78" spans="1:16" x14ac:dyDescent="0.25">
      <c r="A78" s="59" t="s">
        <v>241</v>
      </c>
      <c r="B78" s="56" t="s">
        <v>600</v>
      </c>
      <c r="C78" s="63"/>
      <c r="D78" s="56" t="s">
        <v>482</v>
      </c>
      <c r="E78" s="56" t="s">
        <v>706</v>
      </c>
      <c r="F78" s="56" t="s">
        <v>698</v>
      </c>
      <c r="G78" s="56" t="s">
        <v>508</v>
      </c>
      <c r="H78" s="56" t="s">
        <v>539</v>
      </c>
      <c r="I78" s="56" t="s">
        <v>795</v>
      </c>
      <c r="J78" s="56" t="s">
        <v>537</v>
      </c>
      <c r="K78" s="56" t="s">
        <v>540</v>
      </c>
      <c r="L78" s="56" t="s">
        <v>511</v>
      </c>
      <c r="M78" s="56"/>
      <c r="N78" s="56"/>
      <c r="O78" s="68" t="str">
        <f t="shared" si="6"/>
        <v>mapGlobalIdToLocsimRs232.put("S132", "XU180000YXU160001YXV170000Y");</v>
      </c>
      <c r="P78" s="16"/>
    </row>
    <row r="79" spans="1:16" x14ac:dyDescent="0.25">
      <c r="A79" s="59" t="s">
        <v>618</v>
      </c>
      <c r="B79" s="56" t="s">
        <v>750</v>
      </c>
      <c r="C79" s="63"/>
      <c r="D79" s="56" t="s">
        <v>483</v>
      </c>
      <c r="E79" s="56" t="s">
        <v>236</v>
      </c>
      <c r="F79" s="56" t="s">
        <v>699</v>
      </c>
      <c r="G79" s="56" t="s">
        <v>508</v>
      </c>
      <c r="H79" s="56" t="s">
        <v>517</v>
      </c>
      <c r="I79" s="56" t="s">
        <v>541</v>
      </c>
      <c r="J79" s="56" t="s">
        <v>541</v>
      </c>
      <c r="K79" s="56" t="s">
        <v>518</v>
      </c>
      <c r="L79" s="56" t="s">
        <v>511</v>
      </c>
      <c r="M79" s="56"/>
      <c r="N79" s="56"/>
      <c r="O79" s="68" t="str">
        <f t="shared" si="6"/>
        <v>mapGlobalIdToLocsimRs232.put("S316.4", "XU340000Y");</v>
      </c>
      <c r="P79" s="16"/>
    </row>
    <row r="80" spans="1:16" x14ac:dyDescent="0.25">
      <c r="A80" s="59" t="s">
        <v>258</v>
      </c>
      <c r="B80" s="56" t="s">
        <v>753</v>
      </c>
      <c r="C80" s="63"/>
      <c r="D80" s="56" t="s">
        <v>483</v>
      </c>
      <c r="E80" s="56" t="s">
        <v>236</v>
      </c>
      <c r="F80" s="56" t="s">
        <v>700</v>
      </c>
      <c r="G80" s="56" t="s">
        <v>508</v>
      </c>
      <c r="H80" s="56" t="s">
        <v>517</v>
      </c>
      <c r="I80" s="56" t="s">
        <v>542</v>
      </c>
      <c r="J80" s="56" t="s">
        <v>542</v>
      </c>
      <c r="K80" s="56" t="s">
        <v>518</v>
      </c>
      <c r="L80" s="56" t="s">
        <v>511</v>
      </c>
      <c r="M80" s="56"/>
      <c r="N80" s="56"/>
      <c r="O80" s="68" t="str">
        <f t="shared" si="6"/>
        <v>mapGlobalIdToLocsimRs232.put("S316.1", "XU350000Y");</v>
      </c>
      <c r="P80" s="16"/>
    </row>
    <row r="81" spans="1:16" x14ac:dyDescent="0.25">
      <c r="A81" s="59" t="s">
        <v>619</v>
      </c>
      <c r="B81" s="56" t="s">
        <v>754</v>
      </c>
      <c r="C81" s="63"/>
      <c r="D81" s="56" t="s">
        <v>483</v>
      </c>
      <c r="E81" s="56" t="s">
        <v>236</v>
      </c>
      <c r="F81" s="60" t="s">
        <v>701</v>
      </c>
      <c r="G81" s="56" t="s">
        <v>508</v>
      </c>
      <c r="H81" s="56" t="s">
        <v>517</v>
      </c>
      <c r="I81" s="56" t="s">
        <v>543</v>
      </c>
      <c r="J81" s="56" t="s">
        <v>543</v>
      </c>
      <c r="K81" s="56" t="s">
        <v>518</v>
      </c>
      <c r="L81" s="56" t="s">
        <v>511</v>
      </c>
      <c r="M81" s="56"/>
      <c r="N81" s="56"/>
      <c r="O81" s="68" t="str">
        <f t="shared" si="6"/>
        <v>mapGlobalIdToLocsimRs232.put("S316.5", "XU360000Y");</v>
      </c>
      <c r="P81" s="16"/>
    </row>
    <row r="82" spans="1:16" x14ac:dyDescent="0.25">
      <c r="A82" s="59" t="s">
        <v>259</v>
      </c>
      <c r="B82" s="56" t="s">
        <v>755</v>
      </c>
      <c r="C82" s="63"/>
      <c r="D82" s="56" t="s">
        <v>483</v>
      </c>
      <c r="E82" s="56" t="s">
        <v>236</v>
      </c>
      <c r="F82" s="56" t="s">
        <v>702</v>
      </c>
      <c r="G82" s="56" t="s">
        <v>508</v>
      </c>
      <c r="H82" s="56" t="s">
        <v>517</v>
      </c>
      <c r="I82" s="56" t="s">
        <v>544</v>
      </c>
      <c r="J82" s="56" t="s">
        <v>544</v>
      </c>
      <c r="K82" s="56" t="s">
        <v>518</v>
      </c>
      <c r="L82" s="56" t="s">
        <v>511</v>
      </c>
      <c r="M82" s="56"/>
      <c r="N82" s="56"/>
      <c r="O82" s="68" t="str">
        <f t="shared" si="6"/>
        <v>mapGlobalIdToLocsimRs232.put("S316.2", "XU370000Y");</v>
      </c>
      <c r="P82" s="16"/>
    </row>
    <row r="83" spans="1:16" x14ac:dyDescent="0.25">
      <c r="A83" s="59" t="s">
        <v>620</v>
      </c>
      <c r="B83" s="56" t="s">
        <v>756</v>
      </c>
      <c r="C83" s="63"/>
      <c r="D83" s="56" t="s">
        <v>483</v>
      </c>
      <c r="E83" s="56" t="s">
        <v>236</v>
      </c>
      <c r="F83" s="56" t="s">
        <v>703</v>
      </c>
      <c r="G83" s="56" t="s">
        <v>508</v>
      </c>
      <c r="H83" s="56" t="s">
        <v>517</v>
      </c>
      <c r="I83" s="56" t="s">
        <v>545</v>
      </c>
      <c r="J83" s="56" t="s">
        <v>545</v>
      </c>
      <c r="K83" s="56" t="s">
        <v>518</v>
      </c>
      <c r="L83" s="56" t="s">
        <v>511</v>
      </c>
      <c r="M83" s="56"/>
      <c r="N83" s="56"/>
      <c r="O83" s="68" t="str">
        <f t="shared" si="6"/>
        <v>mapGlobalIdToLocsimRs232.put("S316.6", "XU380000Y");</v>
      </c>
      <c r="P83" s="16"/>
    </row>
    <row r="84" spans="1:16" x14ac:dyDescent="0.25">
      <c r="A84" s="59" t="s">
        <v>260</v>
      </c>
      <c r="B84" s="56" t="s">
        <v>757</v>
      </c>
      <c r="C84" s="63"/>
      <c r="D84" s="56" t="s">
        <v>483</v>
      </c>
      <c r="E84" s="56" t="s">
        <v>236</v>
      </c>
      <c r="F84" s="56" t="s">
        <v>704</v>
      </c>
      <c r="G84" s="56" t="s">
        <v>508</v>
      </c>
      <c r="H84" s="56" t="s">
        <v>517</v>
      </c>
      <c r="I84" s="56" t="s">
        <v>546</v>
      </c>
      <c r="J84" s="56" t="s">
        <v>546</v>
      </c>
      <c r="K84" s="56" t="s">
        <v>518</v>
      </c>
      <c r="L84" s="56" t="s">
        <v>511</v>
      </c>
      <c r="M84" s="56"/>
      <c r="N84" s="56"/>
      <c r="O84" s="68" t="str">
        <f t="shared" si="6"/>
        <v>mapGlobalIdToLocsimRs232.put("S316.3", "XU390000Y");</v>
      </c>
      <c r="P84" s="16"/>
    </row>
    <row r="85" spans="1:16" x14ac:dyDescent="0.25">
      <c r="A85" s="59" t="s">
        <v>261</v>
      </c>
      <c r="B85" s="56" t="s">
        <v>758</v>
      </c>
      <c r="C85" s="63"/>
      <c r="D85" s="56" t="s">
        <v>484</v>
      </c>
      <c r="E85" s="56" t="s">
        <v>548</v>
      </c>
      <c r="F85" s="56"/>
      <c r="G85" s="56" t="s">
        <v>508</v>
      </c>
      <c r="H85" s="56" t="s">
        <v>517</v>
      </c>
      <c r="I85" s="56" t="s">
        <v>547</v>
      </c>
      <c r="J85" s="56" t="s">
        <v>547</v>
      </c>
      <c r="K85" s="56" t="s">
        <v>518</v>
      </c>
      <c r="L85" s="56" t="s">
        <v>511</v>
      </c>
      <c r="M85" s="56"/>
      <c r="N85" s="56"/>
      <c r="O85" s="68" t="str">
        <f t="shared" si="6"/>
        <v>mapGlobalIdToLocsimRs232.put("S324", "XU440000Y");</v>
      </c>
      <c r="P85" s="16"/>
    </row>
    <row r="86" spans="1:16" x14ac:dyDescent="0.25">
      <c r="A86" s="59" t="s">
        <v>256</v>
      </c>
      <c r="B86" s="56" t="s">
        <v>759</v>
      </c>
      <c r="C86" s="63"/>
      <c r="D86" s="56" t="s">
        <v>484</v>
      </c>
      <c r="E86" s="56" t="s">
        <v>7</v>
      </c>
      <c r="F86" s="56"/>
      <c r="G86" s="56" t="s">
        <v>508</v>
      </c>
      <c r="H86" s="56" t="s">
        <v>517</v>
      </c>
      <c r="I86" s="56" t="s">
        <v>549</v>
      </c>
      <c r="J86" s="56" t="s">
        <v>549</v>
      </c>
      <c r="K86" s="56" t="s">
        <v>518</v>
      </c>
      <c r="L86" s="56" t="s">
        <v>511</v>
      </c>
      <c r="M86" s="56"/>
      <c r="N86" s="56"/>
      <c r="O86" s="68" t="str">
        <f t="shared" ref="O86:O102" si="8">"mapGlobalIdToLocsimRs232.put("""&amp;A86&amp;""", """&amp;B86&amp;""");"</f>
        <v>mapGlobalIdToLocsimRs232.put("S324.2", "XU430000Y");</v>
      </c>
      <c r="P86" s="16"/>
    </row>
    <row r="87" spans="1:16" x14ac:dyDescent="0.25">
      <c r="A87" s="59" t="s">
        <v>246</v>
      </c>
      <c r="B87" s="56" t="s">
        <v>601</v>
      </c>
      <c r="C87" s="63"/>
      <c r="D87" s="56" t="s">
        <v>760</v>
      </c>
      <c r="E87" s="56"/>
      <c r="F87" s="56"/>
      <c r="G87" s="56" t="s">
        <v>508</v>
      </c>
      <c r="H87" s="56" t="s">
        <v>517</v>
      </c>
      <c r="I87" s="56" t="s">
        <v>550</v>
      </c>
      <c r="J87" s="56" t="s">
        <v>550</v>
      </c>
      <c r="K87" s="56" t="s">
        <v>518</v>
      </c>
      <c r="L87" s="56" t="s">
        <v>511</v>
      </c>
      <c r="M87" s="56"/>
      <c r="N87" s="56"/>
      <c r="O87" s="68" t="str">
        <f t="shared" si="8"/>
        <v>mapGlobalIdToLocsimRs232.put("S242.02", "XU280000Y");</v>
      </c>
      <c r="P87" s="16"/>
    </row>
    <row r="88" spans="1:16" x14ac:dyDescent="0.25">
      <c r="A88" s="59" t="s">
        <v>254</v>
      </c>
      <c r="B88" s="56" t="s">
        <v>602</v>
      </c>
      <c r="C88" s="63"/>
      <c r="D88" s="56" t="s">
        <v>553</v>
      </c>
      <c r="E88" s="56" t="s">
        <v>551</v>
      </c>
      <c r="F88" s="56"/>
      <c r="G88" s="56" t="s">
        <v>508</v>
      </c>
      <c r="H88" s="56" t="s">
        <v>517</v>
      </c>
      <c r="I88" s="56" t="s">
        <v>555</v>
      </c>
      <c r="J88" s="56" t="s">
        <v>555</v>
      </c>
      <c r="K88" s="56" t="s">
        <v>518</v>
      </c>
      <c r="L88" s="56" t="s">
        <v>511</v>
      </c>
      <c r="M88" s="56"/>
      <c r="N88" s="56"/>
      <c r="O88" s="68" t="str">
        <f t="shared" si="8"/>
        <v>mapGlobalIdToLocsimRs232.put("S182.3", "XU230000Y");</v>
      </c>
      <c r="P88" s="16"/>
    </row>
    <row r="89" spans="1:16" x14ac:dyDescent="0.25">
      <c r="A89" s="59" t="s">
        <v>255</v>
      </c>
      <c r="B89" s="56" t="s">
        <v>603</v>
      </c>
      <c r="C89" s="63"/>
      <c r="D89" s="56" t="s">
        <v>553</v>
      </c>
      <c r="E89" s="56" t="s">
        <v>552</v>
      </c>
      <c r="F89" s="56"/>
      <c r="G89" s="56" t="s">
        <v>508</v>
      </c>
      <c r="H89" s="56" t="s">
        <v>517</v>
      </c>
      <c r="I89" s="56" t="s">
        <v>556</v>
      </c>
      <c r="J89" s="56" t="s">
        <v>556</v>
      </c>
      <c r="K89" s="56" t="s">
        <v>518</v>
      </c>
      <c r="L89" s="56" t="s">
        <v>511</v>
      </c>
      <c r="M89" s="56"/>
      <c r="N89" s="56"/>
      <c r="O89" s="68" t="str">
        <f t="shared" si="8"/>
        <v>mapGlobalIdToLocsimRs232.put("S182.4", "XU250000Y");</v>
      </c>
      <c r="P89" s="16"/>
    </row>
    <row r="90" spans="1:16" x14ac:dyDescent="0.25">
      <c r="A90" s="59" t="s">
        <v>252</v>
      </c>
      <c r="B90" s="56" t="s">
        <v>604</v>
      </c>
      <c r="C90" s="63"/>
      <c r="D90" s="56" t="s">
        <v>554</v>
      </c>
      <c r="E90" s="56"/>
      <c r="F90" s="56"/>
      <c r="G90" s="56" t="s">
        <v>508</v>
      </c>
      <c r="H90" s="56" t="s">
        <v>517</v>
      </c>
      <c r="I90" s="56" t="s">
        <v>557</v>
      </c>
      <c r="J90" s="56" t="s">
        <v>557</v>
      </c>
      <c r="K90" s="56" t="s">
        <v>518</v>
      </c>
      <c r="L90" s="56" t="s">
        <v>511</v>
      </c>
      <c r="M90" s="56"/>
      <c r="N90" s="56"/>
      <c r="O90" s="68" t="str">
        <f t="shared" si="8"/>
        <v>mapGlobalIdToLocsimRs232.put("S182", "XU240000Y");</v>
      </c>
      <c r="P90" s="16"/>
    </row>
    <row r="91" spans="1:16" x14ac:dyDescent="0.25">
      <c r="A91" s="57" t="str">
        <f t="shared" ref="A91" si="9">LOWER("locsim"&amp;"."&amp;D91&amp;IF(E91&lt;&gt;"","."&amp;E91,"")&amp;IF(F91&lt;&gt;"","."&amp;F91,""))</f>
        <v>locsim.wagentürenzustandinfo</v>
      </c>
      <c r="B91" s="58"/>
      <c r="C91" s="81"/>
      <c r="D91" s="56" t="s">
        <v>485</v>
      </c>
      <c r="E91" s="56"/>
      <c r="F91" s="56"/>
      <c r="G91" s="56" t="s">
        <v>508</v>
      </c>
      <c r="H91" s="56"/>
      <c r="I91" s="56"/>
      <c r="J91" s="56"/>
      <c r="K91" s="56"/>
      <c r="L91" s="56" t="s">
        <v>511</v>
      </c>
      <c r="M91" s="56"/>
      <c r="N91" s="60" t="s">
        <v>568</v>
      </c>
      <c r="O91" s="68" t="str">
        <f t="shared" si="8"/>
        <v>mapGlobalIdToLocsimRs232.put("locsim.wagentürenzustandinfo", "");</v>
      </c>
      <c r="P91" s="16"/>
    </row>
    <row r="92" spans="1:16" x14ac:dyDescent="0.25">
      <c r="A92" s="57" t="s">
        <v>243</v>
      </c>
      <c r="B92" s="58"/>
      <c r="C92" s="81"/>
      <c r="D92" s="56" t="s">
        <v>486</v>
      </c>
      <c r="E92" s="56"/>
      <c r="F92" s="56"/>
      <c r="G92" s="56" t="s">
        <v>508</v>
      </c>
      <c r="H92" s="56"/>
      <c r="I92" s="56"/>
      <c r="J92" s="56"/>
      <c r="K92" s="56"/>
      <c r="L92" s="56" t="s">
        <v>511</v>
      </c>
      <c r="M92" s="56"/>
      <c r="N92" s="60" t="s">
        <v>570</v>
      </c>
      <c r="O92" s="68" t="str">
        <f t="shared" si="8"/>
        <v>mapGlobalIdToLocsimRs232.put("S311", "");</v>
      </c>
      <c r="P92" s="16"/>
    </row>
    <row r="93" spans="1:16" x14ac:dyDescent="0.25">
      <c r="A93" s="59" t="s">
        <v>242</v>
      </c>
      <c r="B93" s="56" t="s">
        <v>605</v>
      </c>
      <c r="C93" s="63"/>
      <c r="D93" s="56" t="s">
        <v>487</v>
      </c>
      <c r="E93" s="56"/>
      <c r="F93" s="56"/>
      <c r="G93" s="56" t="s">
        <v>508</v>
      </c>
      <c r="H93" s="56" t="s">
        <v>517</v>
      </c>
      <c r="I93" s="56" t="s">
        <v>558</v>
      </c>
      <c r="J93" s="56" t="s">
        <v>558</v>
      </c>
      <c r="K93" s="56" t="s">
        <v>518</v>
      </c>
      <c r="L93" s="56" t="s">
        <v>511</v>
      </c>
      <c r="M93" s="56"/>
      <c r="N93" s="58"/>
      <c r="O93" s="68" t="str">
        <f t="shared" si="8"/>
        <v>mapGlobalIdToLocsimRs232.put("S169", "XU150000Y");</v>
      </c>
      <c r="P93" s="16"/>
    </row>
    <row r="94" spans="1:16" x14ac:dyDescent="0.25">
      <c r="A94" s="59" t="str">
        <f t="shared" ref="A94" si="10">LOWER("locsim"&amp;"."&amp;D94&amp;IF(E94&lt;&gt;"","."&amp;E94,"")&amp;IF(F94&lt;&gt;"","."&amp;F94,""))</f>
        <v>locsim.druckknopfsignalpfeife. aus</v>
      </c>
      <c r="B94" s="56" t="s">
        <v>612</v>
      </c>
      <c r="C94" s="63"/>
      <c r="D94" s="56" t="s">
        <v>488</v>
      </c>
      <c r="E94" s="56" t="s">
        <v>709</v>
      </c>
      <c r="F94" s="56"/>
      <c r="G94" s="56" t="s">
        <v>508</v>
      </c>
      <c r="H94" s="56" t="s">
        <v>517</v>
      </c>
      <c r="I94" s="56" t="s">
        <v>563</v>
      </c>
      <c r="J94" s="56" t="s">
        <v>563</v>
      </c>
      <c r="K94" s="56" t="s">
        <v>519</v>
      </c>
      <c r="L94" s="56" t="s">
        <v>511</v>
      </c>
      <c r="M94" s="56"/>
      <c r="N94" s="60" t="s">
        <v>571</v>
      </c>
      <c r="O94" s="68" t="str">
        <f t="shared" si="8"/>
        <v>mapGlobalIdToLocsimRs232.put("locsim.druckknopfsignalpfeife. aus", "XU300000YXU310000Y");</v>
      </c>
      <c r="P94" s="16"/>
    </row>
    <row r="95" spans="1:16" x14ac:dyDescent="0.25">
      <c r="A95" s="59" t="s">
        <v>615</v>
      </c>
      <c r="B95" s="56" t="s">
        <v>586</v>
      </c>
      <c r="C95" s="63"/>
      <c r="D95" s="56" t="s">
        <v>488</v>
      </c>
      <c r="E95" s="56" t="s">
        <v>564</v>
      </c>
      <c r="F95" s="56"/>
      <c r="G95" s="56" t="s">
        <v>508</v>
      </c>
      <c r="H95" s="56" t="s">
        <v>517</v>
      </c>
      <c r="I95" s="56" t="s">
        <v>796</v>
      </c>
      <c r="J95" s="56" t="s">
        <v>563</v>
      </c>
      <c r="K95" s="56" t="s">
        <v>510</v>
      </c>
      <c r="L95" s="56" t="s">
        <v>511</v>
      </c>
      <c r="M95" s="56"/>
      <c r="N95" s="56"/>
      <c r="O95" s="68" t="str">
        <f t="shared" si="8"/>
        <v>mapGlobalIdToLocsimRs232.put("S189.1", "XU300001YXU310000Y");</v>
      </c>
      <c r="P95" s="16"/>
    </row>
    <row r="96" spans="1:16" x14ac:dyDescent="0.25">
      <c r="A96" s="59" t="s">
        <v>616</v>
      </c>
      <c r="B96" s="56" t="s">
        <v>587</v>
      </c>
      <c r="C96" s="63"/>
      <c r="D96" s="56" t="s">
        <v>488</v>
      </c>
      <c r="E96" s="56" t="s">
        <v>565</v>
      </c>
      <c r="F96" s="56"/>
      <c r="G96" s="56" t="s">
        <v>508</v>
      </c>
      <c r="H96" s="56" t="s">
        <v>517</v>
      </c>
      <c r="I96" s="56" t="s">
        <v>797</v>
      </c>
      <c r="J96" s="56" t="s">
        <v>566</v>
      </c>
      <c r="K96" s="56" t="s">
        <v>510</v>
      </c>
      <c r="L96" s="56" t="s">
        <v>511</v>
      </c>
      <c r="M96" s="56"/>
      <c r="N96" s="56"/>
      <c r="O96" s="68" t="str">
        <f t="shared" si="8"/>
        <v>mapGlobalIdToLocsimRs232.put("S189.2", "XU310001YXU300000Y");</v>
      </c>
      <c r="P96" s="16"/>
    </row>
    <row r="97" spans="1:16" ht="17.100000000000001" customHeight="1" x14ac:dyDescent="0.25">
      <c r="A97" s="59" t="s">
        <v>617</v>
      </c>
      <c r="B97" s="56" t="s">
        <v>606</v>
      </c>
      <c r="C97" s="63"/>
      <c r="D97" s="56" t="s">
        <v>489</v>
      </c>
      <c r="E97" s="56"/>
      <c r="F97" s="56"/>
      <c r="G97" s="56" t="s">
        <v>508</v>
      </c>
      <c r="H97" s="56" t="s">
        <v>517</v>
      </c>
      <c r="I97" s="56" t="s">
        <v>589</v>
      </c>
      <c r="J97" s="56" t="s">
        <v>589</v>
      </c>
      <c r="K97" s="56" t="s">
        <v>518</v>
      </c>
      <c r="L97" s="56" t="s">
        <v>511</v>
      </c>
      <c r="M97" s="56"/>
      <c r="N97" s="56" t="s">
        <v>588</v>
      </c>
      <c r="O97" s="68" t="str">
        <f t="shared" si="8"/>
        <v>mapGlobalIdToLocsimRs232.put("S242.01", "XU320000Y");</v>
      </c>
      <c r="P97" s="16"/>
    </row>
    <row r="98" spans="1:16" ht="16.5" customHeight="1" x14ac:dyDescent="0.25">
      <c r="A98" s="59" t="s">
        <v>251</v>
      </c>
      <c r="B98" s="61" t="s">
        <v>762</v>
      </c>
      <c r="C98" s="83"/>
      <c r="D98" s="56" t="s">
        <v>490</v>
      </c>
      <c r="E98" s="56"/>
      <c r="F98" s="56"/>
      <c r="G98" s="56" t="s">
        <v>508</v>
      </c>
      <c r="H98" s="56" t="s">
        <v>517</v>
      </c>
      <c r="I98" s="56" t="s">
        <v>590</v>
      </c>
      <c r="J98" s="56" t="s">
        <v>590</v>
      </c>
      <c r="K98" s="56" t="s">
        <v>518</v>
      </c>
      <c r="L98" s="56" t="s">
        <v>511</v>
      </c>
      <c r="M98" s="56"/>
      <c r="N98" s="56"/>
      <c r="O98" s="68" t="str">
        <f t="shared" si="8"/>
        <v>mapGlobalIdToLocsimRs232.put("S281", "XU220000Y");</v>
      </c>
      <c r="P98" s="16"/>
    </row>
    <row r="99" spans="1:16" x14ac:dyDescent="0.25">
      <c r="A99" s="59" t="str">
        <f t="shared" ref="A99" si="11">LOWER("locsim"&amp;"."&amp;D99&amp;IF(E99&lt;&gt;"","."&amp;E99,"")&amp;IF(F99&lt;&gt;"","."&amp;F99,""))</f>
        <v>locsim.schlüsselschalterabfertigungsbefehl</v>
      </c>
      <c r="B99" s="56" t="s">
        <v>607</v>
      </c>
      <c r="C99" s="63"/>
      <c r="D99" s="56" t="s">
        <v>491</v>
      </c>
      <c r="E99" s="56"/>
      <c r="F99" s="56"/>
      <c r="G99" s="56" t="s">
        <v>508</v>
      </c>
      <c r="H99" s="56" t="s">
        <v>517</v>
      </c>
      <c r="I99" s="56" t="s">
        <v>591</v>
      </c>
      <c r="J99" s="56" t="s">
        <v>591</v>
      </c>
      <c r="K99" s="56" t="s">
        <v>518</v>
      </c>
      <c r="L99" s="56" t="s">
        <v>511</v>
      </c>
      <c r="M99" s="56"/>
      <c r="N99" s="56" t="s">
        <v>592</v>
      </c>
      <c r="O99" s="68" t="str">
        <f t="shared" si="8"/>
        <v>mapGlobalIdToLocsimRs232.put("locsim.schlüsselschalterabfertigungsbefehl", "XU000000Y");</v>
      </c>
      <c r="P99" s="16"/>
    </row>
    <row r="100" spans="1:16" x14ac:dyDescent="0.25">
      <c r="A100" s="59" t="s">
        <v>239</v>
      </c>
      <c r="B100" s="56" t="s">
        <v>608</v>
      </c>
      <c r="C100" s="63"/>
      <c r="D100" s="56" t="s">
        <v>492</v>
      </c>
      <c r="E100" s="56"/>
      <c r="F100" s="56"/>
      <c r="G100" s="56" t="s">
        <v>508</v>
      </c>
      <c r="H100" s="56" t="s">
        <v>517</v>
      </c>
      <c r="I100" s="56" t="s">
        <v>593</v>
      </c>
      <c r="J100" s="56" t="s">
        <v>593</v>
      </c>
      <c r="K100" s="56" t="s">
        <v>518</v>
      </c>
      <c r="L100" s="56" t="s">
        <v>511</v>
      </c>
      <c r="M100" s="56"/>
      <c r="N100" s="56"/>
      <c r="O100" s="68" t="str">
        <f t="shared" si="8"/>
        <v>mapGlobalIdToLocsimRs232.put("S126", "XU200000Y");</v>
      </c>
      <c r="P100" s="16"/>
    </row>
    <row r="101" spans="1:16" x14ac:dyDescent="0.25">
      <c r="A101" s="59" t="s">
        <v>240</v>
      </c>
      <c r="B101" s="56" t="s">
        <v>609</v>
      </c>
      <c r="C101" s="63"/>
      <c r="D101" s="56" t="s">
        <v>493</v>
      </c>
      <c r="E101" s="56"/>
      <c r="F101" s="56"/>
      <c r="G101" s="56" t="s">
        <v>508</v>
      </c>
      <c r="H101" s="56" t="s">
        <v>517</v>
      </c>
      <c r="I101" s="56" t="s">
        <v>594</v>
      </c>
      <c r="J101" s="56" t="s">
        <v>594</v>
      </c>
      <c r="K101" s="56" t="s">
        <v>518</v>
      </c>
      <c r="L101" s="56" t="s">
        <v>511</v>
      </c>
      <c r="M101" s="56"/>
      <c r="N101" s="56"/>
      <c r="O101" s="68" t="str">
        <f t="shared" si="8"/>
        <v>mapGlobalIdToLocsimRs232.put("S129", "XU190000Y");</v>
      </c>
      <c r="P101" s="16"/>
    </row>
    <row r="102" spans="1:16" x14ac:dyDescent="0.25">
      <c r="A102" s="59" t="s">
        <v>310</v>
      </c>
      <c r="B102" s="56" t="s">
        <v>597</v>
      </c>
      <c r="C102" s="63"/>
      <c r="D102" s="56" t="s">
        <v>311</v>
      </c>
      <c r="E102" s="56" t="s">
        <v>596</v>
      </c>
      <c r="F102" s="56"/>
      <c r="G102" s="56" t="s">
        <v>508</v>
      </c>
      <c r="H102" s="56" t="s">
        <v>517</v>
      </c>
      <c r="I102" s="56" t="s">
        <v>595</v>
      </c>
      <c r="J102" s="56" t="s">
        <v>595</v>
      </c>
      <c r="K102" s="56" t="s">
        <v>518</v>
      </c>
      <c r="L102" s="56" t="s">
        <v>511</v>
      </c>
      <c r="M102" s="56"/>
      <c r="N102" s="56"/>
      <c r="O102" s="68" t="str">
        <f t="shared" si="8"/>
        <v>mapGlobalIdToLocsimRs232.put("S235", "XU270001Y");</v>
      </c>
      <c r="P102" s="16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G28" sqref="G28"/>
    </sheetView>
  </sheetViews>
  <sheetFormatPr baseColWidth="10" defaultColWidth="10.875" defaultRowHeight="15.75" x14ac:dyDescent="0.25"/>
  <cols>
    <col min="1" max="1" width="10.875" style="18"/>
    <col min="2" max="2" width="26.625" style="18" customWidth="1"/>
    <col min="3" max="3" width="15" style="18" customWidth="1"/>
    <col min="4" max="4" width="10.875" style="18"/>
    <col min="5" max="5" width="11.625" style="14" customWidth="1"/>
    <col min="6" max="6" width="12.375" style="14" customWidth="1"/>
    <col min="7" max="7" width="25" style="18" customWidth="1"/>
    <col min="8" max="8" width="20.875" style="18" customWidth="1"/>
    <col min="9" max="16384" width="10.875" style="18"/>
  </cols>
  <sheetData>
    <row r="1" spans="1:10" x14ac:dyDescent="0.25">
      <c r="D1" s="18" t="s">
        <v>1112</v>
      </c>
      <c r="E1" s="14" t="s">
        <v>1020</v>
      </c>
    </row>
    <row r="2" spans="1:10" x14ac:dyDescent="0.25">
      <c r="D2" s="18" t="s">
        <v>1113</v>
      </c>
      <c r="E2" s="14" t="s">
        <v>1019</v>
      </c>
    </row>
    <row r="3" spans="1:10" x14ac:dyDescent="0.25">
      <c r="D3" s="18" t="s">
        <v>501</v>
      </c>
      <c r="E3" s="14" t="s">
        <v>1114</v>
      </c>
    </row>
    <row r="4" spans="1:10" s="97" customFormat="1" ht="47.25" x14ac:dyDescent="0.25">
      <c r="A4" s="64" t="s">
        <v>610</v>
      </c>
      <c r="B4" s="94" t="s">
        <v>0</v>
      </c>
      <c r="C4" s="94" t="s">
        <v>514</v>
      </c>
      <c r="D4" s="95" t="s">
        <v>506</v>
      </c>
      <c r="E4" s="66" t="s">
        <v>1252</v>
      </c>
      <c r="F4" s="66" t="s">
        <v>1251</v>
      </c>
      <c r="G4" s="95" t="s">
        <v>1127</v>
      </c>
      <c r="H4" s="95" t="s">
        <v>1128</v>
      </c>
      <c r="I4" s="95" t="s">
        <v>1246</v>
      </c>
      <c r="J4" s="96"/>
    </row>
    <row r="5" spans="1:10" x14ac:dyDescent="0.25">
      <c r="A5" s="18" t="s">
        <v>610</v>
      </c>
      <c r="B5" s="18" t="s">
        <v>1079</v>
      </c>
      <c r="D5" s="18" t="s">
        <v>1078</v>
      </c>
      <c r="E5" s="14" t="s">
        <v>507</v>
      </c>
    </row>
    <row r="6" spans="1:10" x14ac:dyDescent="0.25">
      <c r="A6" s="38" t="s">
        <v>1130</v>
      </c>
      <c r="B6" s="38" t="s">
        <v>1080</v>
      </c>
      <c r="D6" s="18" t="s">
        <v>1115</v>
      </c>
      <c r="E6" s="14" t="s">
        <v>1247</v>
      </c>
      <c r="G6" s="18" t="str">
        <f>"map.put("""&amp;LOWER(A6)&amp;""","""&amp;LOWER(D6)&amp;""");" &amp;"//"&amp;B6</f>
        <v>map.put("w238_t","5d5c");//Tiefton (Schnellgang, Signum, Totmann)</v>
      </c>
      <c r="H6" s="18" t="str">
        <f>"map.put("""&amp;LOWER(D6)&amp;""","""&amp;LOWER(A6)&amp;""");" &amp;"//"&amp;B6</f>
        <v>map.put("5d5c","w238_t");//Tiefton (Schnellgang, Signum, Totmann)</v>
      </c>
      <c r="I6" s="18" t="str">
        <f>"map.put("""&amp;LOWER(D6)&amp;""","""&amp;LOWER(E6)&amp;""");" &amp;"//"&amp;B6</f>
        <v>map.put("5d5c","01#03");//Tiefton (Schnellgang, Signum, Totmann)</v>
      </c>
    </row>
    <row r="7" spans="1:10" x14ac:dyDescent="0.25">
      <c r="A7" s="38" t="s">
        <v>1131</v>
      </c>
      <c r="B7" s="38" t="s">
        <v>1081</v>
      </c>
      <c r="D7" s="18" t="s">
        <v>1115</v>
      </c>
      <c r="E7" s="14" t="s">
        <v>1248</v>
      </c>
      <c r="G7" s="18" t="str">
        <f t="shared" ref="G7:G39" si="0">"map.put("""&amp;LOWER(A7)&amp;""","""&amp;LOWER(D7)&amp;""");" &amp;"//"&amp;B7</f>
        <v>map.put("w238_h","5d5c");//Hochton (Langsamgang)</v>
      </c>
      <c r="H7" s="18" t="str">
        <f>"map.put("""&amp;LOWER(D7)&amp;""","""&amp;LOWER(A7)&amp;""");" &amp;"//"&amp;B7</f>
        <v>map.put("5d5c","w238_h");//Hochton (Langsamgang)</v>
      </c>
      <c r="I7" s="18" t="str">
        <f t="shared" ref="I7:I39" si="1">"map.put("""&amp;LOWER(D7)&amp;""","""&amp;LOWER(E7)&amp;""");" &amp;"//"&amp;B7</f>
        <v>map.put("5d5c","01#02");//Hochton (Langsamgang)</v>
      </c>
    </row>
    <row r="8" spans="1:10" x14ac:dyDescent="0.25">
      <c r="A8" s="38" t="s">
        <v>1168</v>
      </c>
      <c r="B8" s="38" t="s">
        <v>1168</v>
      </c>
      <c r="D8" s="104" t="s">
        <v>1129</v>
      </c>
      <c r="E8" s="14" t="s">
        <v>1020</v>
      </c>
      <c r="G8" s="18" t="str">
        <f t="shared" si="0"/>
        <v>map.put("cabine.zusi.hauptsignalueberfahren","5dc0");//cabine.zusi.hauptsignalueberfahren</v>
      </c>
      <c r="H8" s="18" t="str">
        <f>"map.put("""&amp;LOWER(D8)&amp;""","""&amp;LOWER(A8)&amp;""");" &amp;"//"&amp;B8</f>
        <v>map.put("5dc0","cabine.zusi.hauptsignalueberfahren");//cabine.zusi.hauptsignalueberfahren</v>
      </c>
      <c r="I8" s="18" t="str">
        <f t="shared" si="1"/>
        <v>map.put("5dc0","01");//cabine.zusi.hauptsignalueberfahren</v>
      </c>
    </row>
    <row r="9" spans="1:10" x14ac:dyDescent="0.25">
      <c r="A9" s="38" t="s">
        <v>1169</v>
      </c>
      <c r="B9" s="38" t="s">
        <v>1169</v>
      </c>
      <c r="D9" s="104" t="s">
        <v>1129</v>
      </c>
      <c r="E9" s="14" t="s">
        <v>1019</v>
      </c>
      <c r="G9" s="18" t="str">
        <f t="shared" si="0"/>
        <v>map.put("cabine.zusi.nachvorgesorgt","5dc0");//cabine.zusi.nachvorgesorgt</v>
      </c>
      <c r="H9" s="18" t="str">
        <f>"map.put("""&amp;LOWER(D9)&amp;""","""&amp;LOWER(A9)&amp;""");" &amp;"//"&amp;B9</f>
        <v>map.put("5dc0","cabine.zusi.nachvorgesorgt");//cabine.zusi.nachvorgesorgt</v>
      </c>
      <c r="I9" s="18" t="str">
        <f t="shared" si="1"/>
        <v>map.put("5dc0","02");//cabine.zusi.nachvorgesorgt</v>
      </c>
    </row>
    <row r="10" spans="1:10" x14ac:dyDescent="0.25">
      <c r="A10" s="38" t="s">
        <v>1170</v>
      </c>
      <c r="B10" s="38" t="s">
        <v>1170</v>
      </c>
      <c r="D10" s="104" t="s">
        <v>1129</v>
      </c>
      <c r="E10" s="14" t="s">
        <v>1018</v>
      </c>
      <c r="G10" s="18" t="str">
        <f t="shared" si="0"/>
        <v>map.put("cabine.zusi.m","5dc0");//cabine.zusi.m</v>
      </c>
      <c r="I10" s="18" t="str">
        <f t="shared" si="1"/>
        <v>map.put("5dc0","03");//cabine.zusi.m</v>
      </c>
    </row>
    <row r="11" spans="1:10" x14ac:dyDescent="0.25">
      <c r="A11" s="38" t="s">
        <v>1171</v>
      </c>
      <c r="B11" s="38" t="s">
        <v>1171</v>
      </c>
      <c r="D11" s="104" t="s">
        <v>1129</v>
      </c>
      <c r="E11" s="14" t="s">
        <v>1017</v>
      </c>
      <c r="G11" s="18" t="str">
        <f t="shared" si="0"/>
        <v>map.put("cabine.zusi.quittiert","5dc0");//cabine.zusi.quittiert</v>
      </c>
      <c r="I11" s="18" t="str">
        <f t="shared" si="1"/>
        <v>map.put("5dc0","04");//cabine.zusi.quittiert</v>
      </c>
    </row>
    <row r="12" spans="1:10" x14ac:dyDescent="0.25">
      <c r="A12" s="38" t="s">
        <v>1172</v>
      </c>
      <c r="B12" s="38" t="s">
        <v>1172</v>
      </c>
      <c r="D12" s="104" t="s">
        <v>1129</v>
      </c>
      <c r="E12" s="14" t="s">
        <v>1016</v>
      </c>
      <c r="G12" s="18" t="str">
        <f t="shared" si="0"/>
        <v>map.put("cabine.zusi.vorgesorgt","5dc0");//cabine.zusi.vorgesorgt</v>
      </c>
      <c r="I12" s="18" t="str">
        <f t="shared" si="1"/>
        <v>map.put("5dc0","05");//cabine.zusi.vorgesorgt</v>
      </c>
    </row>
    <row r="13" spans="1:10" x14ac:dyDescent="0.25">
      <c r="A13" s="38" t="s">
        <v>1173</v>
      </c>
      <c r="B13" s="38" t="s">
        <v>1173</v>
      </c>
      <c r="D13" s="104" t="s">
        <v>1129</v>
      </c>
      <c r="E13" s="14" t="s">
        <v>1015</v>
      </c>
      <c r="G13" s="18" t="str">
        <f t="shared" si="0"/>
        <v>map.put("cabine.zusi.vorsignalwarnung","5dc0");//cabine.zusi.vorsignalwarnung</v>
      </c>
      <c r="I13" s="18" t="str">
        <f t="shared" si="1"/>
        <v>map.put("5dc0","06");//cabine.zusi.vorsignalwarnung</v>
      </c>
    </row>
    <row r="14" spans="1:10" x14ac:dyDescent="0.25">
      <c r="A14" s="38" t="s">
        <v>1133</v>
      </c>
      <c r="B14" s="38" t="s">
        <v>1096</v>
      </c>
      <c r="D14" s="18" t="s">
        <v>1119</v>
      </c>
      <c r="E14" s="14" t="s">
        <v>1248</v>
      </c>
      <c r="G14" s="18" t="str">
        <f t="shared" si="0"/>
        <v>map.put("l281","23f0");//Lampe Schleuderbremse</v>
      </c>
      <c r="H14" s="18" t="str">
        <f t="shared" ref="H14:H19" si="2">"map.put("""&amp;LOWER(D14)&amp;""","""&amp;LOWER(A14)&amp;""");" &amp;"//"&amp;B14</f>
        <v>map.put("23f0","l281");//Lampe Schleuderbremse</v>
      </c>
      <c r="I14" s="18" t="str">
        <f t="shared" si="1"/>
        <v>map.put("23f0","01#02");//Lampe Schleuderbremse</v>
      </c>
    </row>
    <row r="15" spans="1:10" x14ac:dyDescent="0.25">
      <c r="A15" s="38" t="s">
        <v>1134</v>
      </c>
      <c r="B15" s="38" t="s">
        <v>1098</v>
      </c>
      <c r="D15" s="18" t="s">
        <v>1120</v>
      </c>
      <c r="E15" s="14" t="s">
        <v>1248</v>
      </c>
      <c r="G15" s="18" t="str">
        <f t="shared" si="0"/>
        <v>map.put("l83","4236");//Lampe Zugsammelschiene</v>
      </c>
      <c r="H15" s="18" t="str">
        <f t="shared" si="2"/>
        <v>map.put("4236","l83");//Lampe Zugsammelschiene</v>
      </c>
      <c r="I15" s="18" t="str">
        <f t="shared" si="1"/>
        <v>map.put("4236","01#02");//Lampe Zugsammelschiene</v>
      </c>
    </row>
    <row r="16" spans="1:10" x14ac:dyDescent="0.25">
      <c r="A16" s="38" t="s">
        <v>1135</v>
      </c>
      <c r="B16" s="38" t="s">
        <v>1099</v>
      </c>
      <c r="D16" s="18" t="s">
        <v>1121</v>
      </c>
      <c r="E16" s="14" t="s">
        <v>1248</v>
      </c>
      <c r="G16" s="18" t="str">
        <f t="shared" si="0"/>
        <v>map.put("l175","445c");//Lampe Ventilation/ Oelpumpe</v>
      </c>
      <c r="H16" s="18" t="str">
        <f t="shared" si="2"/>
        <v>map.put("445c","l175");//Lampe Ventilation/ Oelpumpe</v>
      </c>
      <c r="I16" s="18" t="str">
        <f t="shared" si="1"/>
        <v>map.put("445c","01#02");//Lampe Ventilation/ Oelpumpe</v>
      </c>
    </row>
    <row r="17" spans="1:9" x14ac:dyDescent="0.25">
      <c r="A17" s="38" t="s">
        <v>1136</v>
      </c>
      <c r="B17" s="38" t="s">
        <v>1100</v>
      </c>
      <c r="D17" s="18" t="s">
        <v>1122</v>
      </c>
      <c r="E17" s="14" t="s">
        <v>1248</v>
      </c>
      <c r="G17" s="18" t="str">
        <f t="shared" si="0"/>
        <v>map.put("l163","3fac");//Lampe Stufenschalter</v>
      </c>
      <c r="H17" s="18" t="str">
        <f t="shared" si="2"/>
        <v>map.put("3fac","l163");//Lampe Stufenschalter</v>
      </c>
      <c r="I17" s="18" t="str">
        <f t="shared" si="1"/>
        <v>map.put("3fac","01#02");//Lampe Stufenschalter</v>
      </c>
    </row>
    <row r="18" spans="1:9" x14ac:dyDescent="0.25">
      <c r="A18" s="38" t="s">
        <v>1137</v>
      </c>
      <c r="B18" s="38" t="s">
        <v>1101</v>
      </c>
      <c r="D18" s="18" t="s">
        <v>1123</v>
      </c>
      <c r="E18" s="14" t="s">
        <v>1248</v>
      </c>
      <c r="G18" s="18" t="str">
        <f t="shared" si="0"/>
        <v>map.put("l181","46b4");//Lampe Abfahrbefehl</v>
      </c>
      <c r="H18" s="18" t="str">
        <f t="shared" si="2"/>
        <v>map.put("46b4","l181");//Lampe Abfahrbefehl</v>
      </c>
      <c r="I18" s="18" t="str">
        <f t="shared" si="1"/>
        <v>map.put("46b4","01#02");//Lampe Abfahrbefehl</v>
      </c>
    </row>
    <row r="19" spans="1:9" x14ac:dyDescent="0.25">
      <c r="A19" s="38" t="s">
        <v>1138</v>
      </c>
      <c r="B19" s="38" t="s">
        <v>1102</v>
      </c>
      <c r="D19" s="18" t="s">
        <v>1124</v>
      </c>
      <c r="E19" s="14" t="s">
        <v>1248</v>
      </c>
      <c r="G19" s="18" t="str">
        <f t="shared" si="0"/>
        <v>map.put("l182.3","4791");//Lampe Türfreigabe links</v>
      </c>
      <c r="H19" s="18" t="str">
        <f t="shared" si="2"/>
        <v>map.put("4791","l182.3");//Lampe Türfreigabe links</v>
      </c>
      <c r="I19" s="18" t="str">
        <f t="shared" si="1"/>
        <v>map.put("4791","01#02");//Lampe Türfreigabe links</v>
      </c>
    </row>
    <row r="20" spans="1:9" s="109" customFormat="1" x14ac:dyDescent="0.25">
      <c r="A20" s="44" t="s">
        <v>1139</v>
      </c>
      <c r="B20" s="44" t="s">
        <v>1249</v>
      </c>
      <c r="C20" s="109" t="s">
        <v>1253</v>
      </c>
      <c r="D20" s="109" t="s">
        <v>1125</v>
      </c>
      <c r="E20" s="110" t="s">
        <v>1247</v>
      </c>
      <c r="F20" s="110"/>
      <c r="G20" s="109" t="str">
        <f t="shared" si="0"/>
        <v>map.put("l185","4844");//Lampe Tür offen gelb</v>
      </c>
      <c r="H20" s="109" t="str">
        <f t="shared" ref="H20" si="3">"map.put("""&amp;LOWER(D20)&amp;""","""&amp;LOWER(A20)&amp;""");" &amp;"//"&amp;B20</f>
        <v>map.put("4844","l185");//Lampe Tür offen gelb</v>
      </c>
      <c r="I20" s="109" t="str">
        <f t="shared" si="1"/>
        <v>map.put("4844","01#03");//Lampe Tür offen gelb</v>
      </c>
    </row>
    <row r="21" spans="1:9" x14ac:dyDescent="0.25">
      <c r="A21" s="38" t="s">
        <v>1139</v>
      </c>
      <c r="B21" s="38" t="s">
        <v>1103</v>
      </c>
      <c r="D21" s="18" t="s">
        <v>1125</v>
      </c>
      <c r="E21" s="14" t="s">
        <v>1250</v>
      </c>
      <c r="G21" s="18" t="str">
        <f t="shared" si="0"/>
        <v>map.put("l185","4844");//Lampe Tür offen</v>
      </c>
      <c r="H21" s="18" t="str">
        <f t="shared" ref="H21:H39" si="4">"map.put("""&amp;LOWER(D21)&amp;""","""&amp;LOWER(A21)&amp;""");" &amp;"//"&amp;B21</f>
        <v>map.put("4844","l185");//Lampe Tür offen</v>
      </c>
      <c r="I21" s="18" t="str">
        <f t="shared" si="1"/>
        <v>map.put("4844","02#03");//Lampe Tür offen</v>
      </c>
    </row>
    <row r="22" spans="1:9" x14ac:dyDescent="0.25">
      <c r="A22" s="38" t="s">
        <v>1140</v>
      </c>
      <c r="B22" s="38" t="s">
        <v>1104</v>
      </c>
      <c r="D22" s="18" t="s">
        <v>1126</v>
      </c>
      <c r="E22" s="14" t="s">
        <v>1248</v>
      </c>
      <c r="G22" s="18" t="str">
        <f t="shared" si="0"/>
        <v>map.put("l182.4","4787");//Lampe Türfreigabe rechts</v>
      </c>
      <c r="H22" s="18" t="str">
        <f t="shared" si="4"/>
        <v>map.put("4787","l182.4");//Lampe Türfreigabe rechts</v>
      </c>
      <c r="I22" s="18" t="str">
        <f t="shared" si="1"/>
        <v>map.put("4787","01#02");//Lampe Türfreigabe rechts</v>
      </c>
    </row>
    <row r="23" spans="1:9" x14ac:dyDescent="0.25">
      <c r="A23" s="38" t="s">
        <v>1141</v>
      </c>
      <c r="B23" s="38" t="s">
        <v>1105</v>
      </c>
      <c r="G23" s="18" t="str">
        <f t="shared" si="0"/>
        <v>map.put("l242.2","");//Lampe M-Taste</v>
      </c>
      <c r="H23" s="18" t="str">
        <f t="shared" si="4"/>
        <v>map.put("","l242.2");//Lampe M-Taste</v>
      </c>
      <c r="I23" s="18" t="str">
        <f t="shared" si="1"/>
        <v>map.put("","");//Lampe M-Taste</v>
      </c>
    </row>
    <row r="24" spans="1:9" x14ac:dyDescent="0.25">
      <c r="A24" s="38" t="s">
        <v>1145</v>
      </c>
      <c r="B24" s="38" t="s">
        <v>1097</v>
      </c>
      <c r="G24" s="18" t="str">
        <f t="shared" si="0"/>
        <v>map.put("l281.1","");//Schleuderbremse von Simulator</v>
      </c>
      <c r="H24" s="18" t="str">
        <f t="shared" si="4"/>
        <v>map.put("","l281.1");//Schleuderbremse von Simulator</v>
      </c>
      <c r="I24" s="18" t="str">
        <f t="shared" si="1"/>
        <v>map.put("","");//Schleuderbremse von Simulator</v>
      </c>
    </row>
    <row r="25" spans="1:9" x14ac:dyDescent="0.25">
      <c r="A25" s="38" t="s">
        <v>1142</v>
      </c>
      <c r="B25" s="38" t="s">
        <v>1093</v>
      </c>
      <c r="D25" s="18" t="s">
        <v>1117</v>
      </c>
      <c r="G25" s="18" t="str">
        <f t="shared" si="0"/>
        <v>map.put("a74","1ce8");//kV-Anzeige</v>
      </c>
      <c r="H25" s="18" t="str">
        <f t="shared" si="4"/>
        <v>map.put("1ce8","a74");//kV-Anzeige</v>
      </c>
      <c r="I25" s="18" t="str">
        <f t="shared" si="1"/>
        <v>map.put("1ce8","");//kV-Anzeige</v>
      </c>
    </row>
    <row r="26" spans="1:9" x14ac:dyDescent="0.25">
      <c r="A26" s="38" t="s">
        <v>1143</v>
      </c>
      <c r="B26" s="38" t="s">
        <v>1094</v>
      </c>
      <c r="D26" s="18" t="s">
        <v>1164</v>
      </c>
      <c r="G26" s="18" t="str">
        <f t="shared" si="0"/>
        <v>map.put("a79","1edc");//A-Anzeige Motorenstrom</v>
      </c>
      <c r="H26" s="18" t="str">
        <f t="shared" si="4"/>
        <v>map.put("1edc","a79");//A-Anzeige Motorenstrom</v>
      </c>
      <c r="I26" s="18" t="str">
        <f t="shared" si="1"/>
        <v>map.put("1edc","");//A-Anzeige Motorenstrom</v>
      </c>
    </row>
    <row r="27" spans="1:9" x14ac:dyDescent="0.25">
      <c r="A27" s="38" t="s">
        <v>1144</v>
      </c>
      <c r="B27" s="38" t="s">
        <v>1095</v>
      </c>
      <c r="D27" s="18" t="s">
        <v>1118</v>
      </c>
      <c r="G27" s="18" t="str">
        <f t="shared" si="0"/>
        <v>map.put("a79.1","1ee6");//A-Anzeige Differenzstrom</v>
      </c>
      <c r="H27" s="18" t="str">
        <f t="shared" si="4"/>
        <v>map.put("1ee6","a79.1");//A-Anzeige Differenzstrom</v>
      </c>
      <c r="I27" s="18" t="str">
        <f t="shared" si="1"/>
        <v>map.put("1ee6","");//A-Anzeige Differenzstrom</v>
      </c>
    </row>
    <row r="28" spans="1:9" x14ac:dyDescent="0.25">
      <c r="A28" s="38" t="s">
        <v>1257</v>
      </c>
      <c r="B28" s="38" t="s">
        <v>1258</v>
      </c>
      <c r="D28" s="18" t="s">
        <v>1116</v>
      </c>
      <c r="G28" s="18" t="str">
        <f t="shared" ref="G28:G29" si="5">"map.put("""&amp;LOWER(A28)&amp;""","""&amp;LOWER(D28)&amp;""");" &amp;"//"&amp;B28</f>
        <v>map.put("d94vi","24e0");//Vist</v>
      </c>
      <c r="H28" s="18" t="str">
        <f t="shared" ref="H28:H29" si="6">"map.put("""&amp;LOWER(D28)&amp;""","""&amp;LOWER(A28)&amp;""");" &amp;"//"&amp;B28</f>
        <v>map.put("24e0","d94vi");//Vist</v>
      </c>
      <c r="I28" s="18" t="str">
        <f t="shared" ref="I28:I29" si="7">"map.put("""&amp;LOWER(D28)&amp;""","""&amp;LOWER(E28)&amp;""");" &amp;"//"&amp;B28</f>
        <v>map.put("24e0","");//Vist</v>
      </c>
    </row>
    <row r="29" spans="1:9" x14ac:dyDescent="0.25">
      <c r="A29" s="38" t="s">
        <v>1132</v>
      </c>
      <c r="B29" s="38" t="s">
        <v>1082</v>
      </c>
      <c r="G29" s="18" t="str">
        <f t="shared" si="5"/>
        <v>map.put("d94vi.1","");//Vist-LZB.1</v>
      </c>
      <c r="H29" s="18" t="str">
        <f t="shared" si="6"/>
        <v>map.put("","d94vi.1");//Vist-LZB.1</v>
      </c>
      <c r="I29" s="18" t="str">
        <f t="shared" si="7"/>
        <v>map.put("","");//Vist-LZB.1</v>
      </c>
    </row>
    <row r="30" spans="1:9" x14ac:dyDescent="0.25">
      <c r="A30" s="38" t="s">
        <v>1146</v>
      </c>
      <c r="B30" s="38" t="s">
        <v>1083</v>
      </c>
      <c r="G30" s="18" t="str">
        <f t="shared" si="0"/>
        <v>map.put("d94vi.2","");//Vist-LZB.2</v>
      </c>
      <c r="H30" s="18" t="str">
        <f t="shared" si="4"/>
        <v>map.put("","d94vi.2");//Vist-LZB.2</v>
      </c>
      <c r="I30" s="18" t="str">
        <f t="shared" si="1"/>
        <v>map.put("","");//Vist-LZB.2</v>
      </c>
    </row>
    <row r="31" spans="1:9" x14ac:dyDescent="0.25">
      <c r="A31" s="38" t="s">
        <v>1147</v>
      </c>
      <c r="B31" s="38" t="s">
        <v>1084</v>
      </c>
      <c r="G31" s="18" t="str">
        <f t="shared" si="0"/>
        <v>map.put("d94vi.3","");//Vist-LZB.3</v>
      </c>
      <c r="H31" s="18" t="str">
        <f t="shared" si="4"/>
        <v>map.put("","d94vi.3");//Vist-LZB.3</v>
      </c>
      <c r="I31" s="18" t="str">
        <f t="shared" si="1"/>
        <v>map.put("","");//Vist-LZB.3</v>
      </c>
    </row>
    <row r="32" spans="1:9" x14ac:dyDescent="0.25">
      <c r="A32" s="38" t="s">
        <v>1148</v>
      </c>
      <c r="B32" s="38" t="s">
        <v>1085</v>
      </c>
      <c r="G32" s="18" t="str">
        <f t="shared" si="0"/>
        <v>map.put("d94vi.4","");//Vist-LZB.4</v>
      </c>
      <c r="H32" s="18" t="str">
        <f t="shared" si="4"/>
        <v>map.put("","d94vi.4");//Vist-LZB.4</v>
      </c>
      <c r="I32" s="18" t="str">
        <f t="shared" si="1"/>
        <v>map.put("","");//Vist-LZB.4</v>
      </c>
    </row>
    <row r="33" spans="1:9" x14ac:dyDescent="0.25">
      <c r="A33" s="38" t="s">
        <v>1149</v>
      </c>
      <c r="B33" s="38" t="s">
        <v>1086</v>
      </c>
      <c r="G33" s="18" t="str">
        <f t="shared" si="0"/>
        <v>map.put("d94vi.5","");//Vist-LZB.5</v>
      </c>
      <c r="H33" s="18" t="str">
        <f t="shared" si="4"/>
        <v>map.put("","d94vi.5");//Vist-LZB.5</v>
      </c>
      <c r="I33" s="18" t="str">
        <f t="shared" si="1"/>
        <v>map.put("","");//Vist-LZB.5</v>
      </c>
    </row>
    <row r="34" spans="1:9" x14ac:dyDescent="0.25">
      <c r="A34" s="38" t="s">
        <v>1150</v>
      </c>
      <c r="B34" s="38" t="s">
        <v>1087</v>
      </c>
      <c r="G34" s="18" t="str">
        <f t="shared" si="0"/>
        <v>map.put("d94vi.6","");//Vist-LZB.6</v>
      </c>
      <c r="H34" s="18" t="str">
        <f t="shared" si="4"/>
        <v>map.put("","d94vi.6");//Vist-LZB.6</v>
      </c>
      <c r="I34" s="18" t="str">
        <f t="shared" si="1"/>
        <v>map.put("","");//Vist-LZB.6</v>
      </c>
    </row>
    <row r="35" spans="1:9" x14ac:dyDescent="0.25">
      <c r="A35" s="38" t="s">
        <v>1151</v>
      </c>
      <c r="B35" s="38" t="s">
        <v>1088</v>
      </c>
      <c r="G35" s="18" t="str">
        <f t="shared" si="0"/>
        <v>map.put("d94vi.7","");//Vist-LZB.7</v>
      </c>
      <c r="H35" s="18" t="str">
        <f t="shared" si="4"/>
        <v>map.put("","d94vi.7");//Vist-LZB.7</v>
      </c>
      <c r="I35" s="18" t="str">
        <f t="shared" si="1"/>
        <v>map.put("","");//Vist-LZB.7</v>
      </c>
    </row>
    <row r="36" spans="1:9" x14ac:dyDescent="0.25">
      <c r="A36" s="38" t="s">
        <v>1152</v>
      </c>
      <c r="B36" s="38" t="s">
        <v>1089</v>
      </c>
      <c r="G36" s="18" t="str">
        <f t="shared" si="0"/>
        <v>map.put("d94vi.8","");//Vist-LZB.8</v>
      </c>
      <c r="H36" s="18" t="str">
        <f t="shared" si="4"/>
        <v>map.put("","d94vi.8");//Vist-LZB.8</v>
      </c>
      <c r="I36" s="18" t="str">
        <f t="shared" si="1"/>
        <v>map.put("","");//Vist-LZB.8</v>
      </c>
    </row>
    <row r="37" spans="1:9" x14ac:dyDescent="0.25">
      <c r="A37" s="38" t="s">
        <v>1153</v>
      </c>
      <c r="B37" s="38" t="s">
        <v>1090</v>
      </c>
      <c r="G37" s="18" t="str">
        <f t="shared" si="0"/>
        <v>map.put("d94u.1","");//Uhr (hh)</v>
      </c>
      <c r="H37" s="18" t="str">
        <f t="shared" si="4"/>
        <v>map.put("","d94u.1");//Uhr (hh)</v>
      </c>
      <c r="I37" s="18" t="str">
        <f t="shared" si="1"/>
        <v>map.put("","");//Uhr (hh)</v>
      </c>
    </row>
    <row r="38" spans="1:9" x14ac:dyDescent="0.25">
      <c r="A38" s="38" t="s">
        <v>1154</v>
      </c>
      <c r="B38" s="38" t="s">
        <v>1091</v>
      </c>
      <c r="G38" s="18" t="str">
        <f t="shared" si="0"/>
        <v>map.put("d94u.2","");//Uhr (mm)</v>
      </c>
      <c r="H38" s="18" t="str">
        <f t="shared" si="4"/>
        <v>map.put("","d94u.2");//Uhr (mm)</v>
      </c>
      <c r="I38" s="18" t="str">
        <f t="shared" si="1"/>
        <v>map.put("","");//Uhr (mm)</v>
      </c>
    </row>
    <row r="39" spans="1:9" x14ac:dyDescent="0.25">
      <c r="A39" s="38" t="s">
        <v>1155</v>
      </c>
      <c r="B39" s="38" t="s">
        <v>1092</v>
      </c>
      <c r="G39" s="18" t="str">
        <f t="shared" si="0"/>
        <v>map.put("d94u.3","");//Uhr</v>
      </c>
      <c r="H39" s="18" t="str">
        <f t="shared" si="4"/>
        <v>map.put("","d94u.3");//Uhr</v>
      </c>
      <c r="I39" s="18" t="str">
        <f t="shared" si="1"/>
        <v>map.put("","");//Uhr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4" workbookViewId="0">
      <selection activeCell="F24" sqref="F24:F56"/>
    </sheetView>
  </sheetViews>
  <sheetFormatPr baseColWidth="10" defaultColWidth="8.625" defaultRowHeight="15.75" x14ac:dyDescent="0.25"/>
  <cols>
    <col min="1" max="1" width="12.125" customWidth="1"/>
    <col min="2" max="2" width="25.5" customWidth="1"/>
    <col min="3" max="3" width="22" customWidth="1"/>
    <col min="4" max="4" width="13.375" customWidth="1"/>
    <col min="5" max="5" width="15.125" customWidth="1"/>
    <col min="6" max="6" width="17" customWidth="1"/>
  </cols>
  <sheetData>
    <row r="1" spans="1:4" ht="18" x14ac:dyDescent="0.25">
      <c r="A1" s="12" t="s">
        <v>381</v>
      </c>
    </row>
    <row r="2" spans="1:4" x14ac:dyDescent="0.25">
      <c r="A2" t="s">
        <v>302</v>
      </c>
    </row>
    <row r="3" spans="1:4" x14ac:dyDescent="0.25">
      <c r="A3" t="s">
        <v>54</v>
      </c>
      <c r="B3" t="s">
        <v>303</v>
      </c>
    </row>
    <row r="4" spans="1:4" x14ac:dyDescent="0.25">
      <c r="A4" t="s">
        <v>53</v>
      </c>
      <c r="B4" t="s">
        <v>304</v>
      </c>
    </row>
    <row r="5" spans="1:4" x14ac:dyDescent="0.25">
      <c r="A5" t="s">
        <v>305</v>
      </c>
      <c r="B5" t="s">
        <v>306</v>
      </c>
    </row>
    <row r="6" spans="1:4" x14ac:dyDescent="0.25">
      <c r="A6" t="s">
        <v>297</v>
      </c>
      <c r="B6" t="s">
        <v>307</v>
      </c>
    </row>
    <row r="7" spans="1:4" x14ac:dyDescent="0.25">
      <c r="A7" t="s">
        <v>137</v>
      </c>
      <c r="B7" t="s">
        <v>317</v>
      </c>
    </row>
    <row r="8" spans="1:4" x14ac:dyDescent="0.25">
      <c r="A8" t="s">
        <v>325</v>
      </c>
      <c r="B8" t="s">
        <v>331</v>
      </c>
    </row>
    <row r="10" spans="1:4" ht="18.75" thickBot="1" x14ac:dyDescent="0.3">
      <c r="A10" s="12" t="s">
        <v>141</v>
      </c>
      <c r="B10" s="1"/>
      <c r="C10" s="1"/>
    </row>
    <row r="11" spans="1:4" ht="29.1" customHeight="1" x14ac:dyDescent="0.25">
      <c r="A11" s="5"/>
      <c r="B11" s="2" t="s">
        <v>115</v>
      </c>
      <c r="C11" s="3" t="s">
        <v>118</v>
      </c>
      <c r="D11" s="3" t="s">
        <v>452</v>
      </c>
    </row>
    <row r="12" spans="1:4" ht="16.5" thickBot="1" x14ac:dyDescent="0.3">
      <c r="A12" s="6" t="s">
        <v>117</v>
      </c>
      <c r="B12" s="4" t="s">
        <v>134</v>
      </c>
      <c r="C12" s="8" t="s">
        <v>10</v>
      </c>
      <c r="D12" s="8" t="s">
        <v>453</v>
      </c>
    </row>
    <row r="14" spans="1:4" ht="18" x14ac:dyDescent="0.25">
      <c r="A14" s="12" t="s">
        <v>380</v>
      </c>
    </row>
    <row r="15" spans="1:4" x14ac:dyDescent="0.25">
      <c r="A15" s="7" t="s">
        <v>308</v>
      </c>
      <c r="B15" t="s">
        <v>309</v>
      </c>
    </row>
    <row r="16" spans="1:4" x14ac:dyDescent="0.25">
      <c r="A16" s="13" t="s">
        <v>373</v>
      </c>
      <c r="B16" t="s">
        <v>374</v>
      </c>
    </row>
    <row r="17" spans="1:6" x14ac:dyDescent="0.25">
      <c r="A17" s="10" t="s">
        <v>376</v>
      </c>
      <c r="B17" t="s">
        <v>985</v>
      </c>
    </row>
    <row r="18" spans="1:6" x14ac:dyDescent="0.25">
      <c r="A18" s="9" t="s">
        <v>377</v>
      </c>
      <c r="B18" t="s">
        <v>379</v>
      </c>
    </row>
    <row r="19" spans="1:6" x14ac:dyDescent="0.25">
      <c r="A19" s="11" t="s">
        <v>371</v>
      </c>
      <c r="B19" t="s">
        <v>378</v>
      </c>
    </row>
    <row r="22" spans="1:6" ht="18" customHeight="1" x14ac:dyDescent="0.25">
      <c r="A22" s="73" t="s">
        <v>977</v>
      </c>
      <c r="B22" s="73"/>
      <c r="C22" s="73"/>
    </row>
    <row r="23" spans="1:6" ht="31.5" x14ac:dyDescent="0.25">
      <c r="A23" s="74" t="s">
        <v>979</v>
      </c>
      <c r="B23" s="75" t="s">
        <v>882</v>
      </c>
      <c r="C23" s="75" t="s">
        <v>883</v>
      </c>
      <c r="D23" s="75" t="s">
        <v>978</v>
      </c>
      <c r="E23" s="80" t="s">
        <v>986</v>
      </c>
      <c r="F23" s="76" t="s">
        <v>987</v>
      </c>
    </row>
    <row r="24" spans="1:6" x14ac:dyDescent="0.25">
      <c r="A24" s="77" t="s">
        <v>884</v>
      </c>
      <c r="B24" s="77" t="s">
        <v>890</v>
      </c>
      <c r="C24" s="77" t="s">
        <v>334</v>
      </c>
      <c r="D24" s="77" t="s">
        <v>887</v>
      </c>
      <c r="E24" s="79">
        <v>11</v>
      </c>
      <c r="F24" s="78" t="str">
        <f>"mapSignalStellung.put("""&amp;E24&amp;""", """&amp;A24&amp;"""); //"&amp;$B$23&amp;":"&amp;B24&amp;", "&amp;$C$23&amp;": "&amp;C24&amp;", "&amp;$D$23&amp;" :"&amp;D24</f>
        <v>mapSignalStellung.put("11", "ZSH"); //Signaltyp:Zwergsignal, Bedeutung: Halt, Signalbild :zwei Lampen horizontal</v>
      </c>
    </row>
    <row r="25" spans="1:6" x14ac:dyDescent="0.25">
      <c r="A25" s="20" t="s">
        <v>885</v>
      </c>
      <c r="B25" s="20" t="s">
        <v>890</v>
      </c>
      <c r="C25" s="20" t="s">
        <v>886</v>
      </c>
      <c r="D25" s="20" t="s">
        <v>888</v>
      </c>
      <c r="E25" s="79">
        <v>11</v>
      </c>
      <c r="F25" s="78" t="str">
        <f t="shared" ref="F25:F56" si="0">"mapSignalStellung.put("""&amp;E25&amp;""", """&amp;A25&amp;"""); //"&amp;$B$23&amp;":"&amp;B25&amp;", "&amp;$C$23&amp;": "&amp;C25&amp;", "&amp;$D$23&amp;" :"&amp;D25</f>
        <v>mapSignalStellung.put("11", "ZSV"); //Signaltyp:Zwergsignal, Bedeutung: Vorsicht, Signalbild :zwei Lampen schräg</v>
      </c>
    </row>
    <row r="26" spans="1:6" x14ac:dyDescent="0.25">
      <c r="A26" s="20" t="s">
        <v>892</v>
      </c>
      <c r="B26" s="20" t="s">
        <v>890</v>
      </c>
      <c r="C26" s="20" t="s">
        <v>891</v>
      </c>
      <c r="D26" s="20" t="s">
        <v>889</v>
      </c>
      <c r="E26" s="79">
        <v>11</v>
      </c>
      <c r="F26" s="78" t="str">
        <f t="shared" si="0"/>
        <v>mapSignalStellung.put("11", "ZSF"); //Signaltyp:Zwergsignal, Bedeutung: freie Fahrt, Signalbild :zwei Lampen vertikal</v>
      </c>
    </row>
    <row r="27" spans="1:6" x14ac:dyDescent="0.25">
      <c r="A27" s="20" t="s">
        <v>893</v>
      </c>
      <c r="B27" s="20" t="s">
        <v>920</v>
      </c>
      <c r="C27" s="20" t="s">
        <v>334</v>
      </c>
      <c r="D27" s="20" t="s">
        <v>895</v>
      </c>
      <c r="E27" s="79">
        <v>11</v>
      </c>
      <c r="F27" s="78" t="str">
        <f t="shared" si="0"/>
        <v>mapSignalStellung.put("11", "LH"); //Signaltyp:Hauptsignal Typ L, Bedeutung: Halt, Signalbild :Hauptsignal rot</v>
      </c>
    </row>
    <row r="28" spans="1:6" x14ac:dyDescent="0.25">
      <c r="A28" s="20" t="s">
        <v>894</v>
      </c>
      <c r="B28" s="20" t="s">
        <v>920</v>
      </c>
      <c r="C28" s="20" t="s">
        <v>891</v>
      </c>
      <c r="D28" s="20" t="s">
        <v>896</v>
      </c>
      <c r="E28" s="79">
        <v>11</v>
      </c>
      <c r="F28" s="78" t="str">
        <f t="shared" si="0"/>
        <v>mapSignalStellung.put("11", "LF1"); //Signaltyp:Hauptsignal Typ L, Bedeutung: freie Fahrt, Signalbild :Hauptsignal grün</v>
      </c>
    </row>
    <row r="29" spans="1:6" x14ac:dyDescent="0.25">
      <c r="A29" s="20" t="s">
        <v>897</v>
      </c>
      <c r="B29" s="20" t="s">
        <v>920</v>
      </c>
      <c r="C29" s="20" t="s">
        <v>924</v>
      </c>
      <c r="D29" s="20" t="s">
        <v>925</v>
      </c>
      <c r="E29" s="79">
        <v>11</v>
      </c>
      <c r="F29" s="78" t="str">
        <f t="shared" si="0"/>
        <v>mapSignalStellung.put("11", "LF2"); //Signaltyp:Hauptsignal Typ L, Bedeutung: V Ausführung 40 km/h, Signalbild :Hauptsignal grün-gelb</v>
      </c>
    </row>
    <row r="30" spans="1:6" x14ac:dyDescent="0.25">
      <c r="A30" s="20" t="s">
        <v>898</v>
      </c>
      <c r="B30" s="20" t="s">
        <v>920</v>
      </c>
      <c r="C30" s="20" t="s">
        <v>926</v>
      </c>
      <c r="D30" s="20" t="s">
        <v>927</v>
      </c>
      <c r="E30" s="79">
        <v>11</v>
      </c>
      <c r="F30" s="78" t="str">
        <f t="shared" si="0"/>
        <v>mapSignalStellung.put("11", "LF3"); //Signaltyp:Hauptsignal Typ L, Bedeutung: V Ausführung 60 km/h, Signalbild :Hauptsignal grün-grün</v>
      </c>
    </row>
    <row r="31" spans="1:6" x14ac:dyDescent="0.25">
      <c r="A31" s="20" t="s">
        <v>899</v>
      </c>
      <c r="B31" s="20" t="s">
        <v>920</v>
      </c>
      <c r="C31" s="20" t="s">
        <v>928</v>
      </c>
      <c r="D31" s="20" t="s">
        <v>929</v>
      </c>
      <c r="E31" s="79">
        <v>11</v>
      </c>
      <c r="F31" s="78" t="str">
        <f t="shared" si="0"/>
        <v>mapSignalStellung.put("11", "LF5"); //Signaltyp:Hauptsignal Typ L, Bedeutung: V Ausführung 90 km/h, Signalbild :Hauptsignal grün-grün-grün</v>
      </c>
    </row>
    <row r="32" spans="1:6" x14ac:dyDescent="0.25">
      <c r="A32" s="20" t="s">
        <v>900</v>
      </c>
      <c r="B32" s="20" t="s">
        <v>920</v>
      </c>
      <c r="C32" s="20" t="s">
        <v>930</v>
      </c>
      <c r="D32" s="20" t="s">
        <v>931</v>
      </c>
      <c r="E32" s="79">
        <v>11</v>
      </c>
      <c r="F32" s="78" t="str">
        <f t="shared" si="0"/>
        <v>mapSignalStellung.put("11", "LF6"); //Signaltyp:Hauptsignal Typ L, Bedeutung: Kurze Fahrt, Signalbild :Hauptsignal gelb-gelb</v>
      </c>
    </row>
    <row r="33" spans="1:6" x14ac:dyDescent="0.25">
      <c r="A33" s="20" t="s">
        <v>980</v>
      </c>
      <c r="B33" s="20" t="s">
        <v>921</v>
      </c>
      <c r="C33" s="20" t="s">
        <v>333</v>
      </c>
      <c r="D33" s="20" t="s">
        <v>932</v>
      </c>
      <c r="E33" s="79">
        <v>11</v>
      </c>
      <c r="F33" s="78" t="str">
        <f t="shared" si="0"/>
        <v>mapSignalStellung.put("11", "LWStern"); //Signaltyp:Vorsignal Typ L, Bedeutung: Warnung, Signalbild :Vorsignal gelb-gelb</v>
      </c>
    </row>
    <row r="34" spans="1:6" x14ac:dyDescent="0.25">
      <c r="A34" s="20" t="s">
        <v>981</v>
      </c>
      <c r="B34" s="20" t="s">
        <v>921</v>
      </c>
      <c r="C34" s="20" t="s">
        <v>891</v>
      </c>
      <c r="D34" s="20" t="s">
        <v>935</v>
      </c>
      <c r="E34" s="79">
        <v>11</v>
      </c>
      <c r="F34" s="78" t="str">
        <f t="shared" si="0"/>
        <v>mapSignalStellung.put("11", "LF1Stern"); //Signaltyp:Vorsignal Typ L, Bedeutung: freie Fahrt, Signalbild :Vorsignal grün-grün</v>
      </c>
    </row>
    <row r="35" spans="1:6" x14ac:dyDescent="0.25">
      <c r="A35" s="20" t="s">
        <v>982</v>
      </c>
      <c r="B35" s="20" t="s">
        <v>921</v>
      </c>
      <c r="C35" s="20" t="s">
        <v>933</v>
      </c>
      <c r="D35" s="20" t="s">
        <v>934</v>
      </c>
      <c r="E35" s="79">
        <v>11</v>
      </c>
      <c r="F35" s="78" t="str">
        <f t="shared" si="0"/>
        <v>mapSignalStellung.put("11", "LF2Stern"); //Signaltyp:Vorsignal Typ L, Bedeutung: V Ankündigung 40 km/h, Signalbild :Vorsignal gelb-grün</v>
      </c>
    </row>
    <row r="36" spans="1:6" x14ac:dyDescent="0.25">
      <c r="A36" s="20" t="s">
        <v>983</v>
      </c>
      <c r="B36" s="20" t="s">
        <v>921</v>
      </c>
      <c r="C36" s="20" t="s">
        <v>936</v>
      </c>
      <c r="D36" s="20" t="s">
        <v>937</v>
      </c>
      <c r="E36" s="79">
        <v>11</v>
      </c>
      <c r="F36" s="78" t="str">
        <f t="shared" si="0"/>
        <v>mapSignalStellung.put("11", "LF3Stern"); //Signaltyp:Vorsignal Typ L, Bedeutung: V Ankündigung 60 km/h, Signalbild :Vorsignal gelb-grün-grün</v>
      </c>
    </row>
    <row r="37" spans="1:6" x14ac:dyDescent="0.25">
      <c r="A37" s="20" t="s">
        <v>984</v>
      </c>
      <c r="B37" s="20" t="s">
        <v>921</v>
      </c>
      <c r="C37" s="20" t="s">
        <v>938</v>
      </c>
      <c r="D37" s="20" t="s">
        <v>939</v>
      </c>
      <c r="E37" s="79">
        <v>11</v>
      </c>
      <c r="F37" s="78" t="str">
        <f t="shared" si="0"/>
        <v>mapSignalStellung.put("11", "LF5Stern"); //Signaltyp:Vorsignal Typ L, Bedeutung: V Ankündigung 90 km/h, Signalbild :Vorsignal grün-grün-gelb</v>
      </c>
    </row>
    <row r="38" spans="1:6" x14ac:dyDescent="0.25">
      <c r="A38" s="20" t="s">
        <v>901</v>
      </c>
      <c r="B38" s="20" t="s">
        <v>922</v>
      </c>
      <c r="C38" s="20" t="s">
        <v>334</v>
      </c>
      <c r="D38" s="20" t="s">
        <v>425</v>
      </c>
      <c r="E38" s="79">
        <v>11</v>
      </c>
      <c r="F38" s="78" t="str">
        <f t="shared" si="0"/>
        <v>mapSignalStellung.put("11", "NH"); //Signaltyp:Signal Typ N, Bedeutung: Halt, Signalbild :rot</v>
      </c>
    </row>
    <row r="39" spans="1:6" x14ac:dyDescent="0.25">
      <c r="A39" s="20" t="s">
        <v>902</v>
      </c>
      <c r="B39" s="20" t="s">
        <v>922</v>
      </c>
      <c r="C39" s="20" t="s">
        <v>333</v>
      </c>
      <c r="D39" s="20" t="s">
        <v>940</v>
      </c>
      <c r="E39" s="79">
        <v>11</v>
      </c>
      <c r="F39" s="78" t="str">
        <f t="shared" si="0"/>
        <v>mapSignalStellung.put("11", "NW"); //Signaltyp:Signal Typ N, Bedeutung: Warnung, Signalbild :gelb</v>
      </c>
    </row>
    <row r="40" spans="1:6" x14ac:dyDescent="0.25">
      <c r="A40" s="20" t="s">
        <v>903</v>
      </c>
      <c r="B40" s="20" t="s">
        <v>922</v>
      </c>
      <c r="C40" s="20" t="s">
        <v>891</v>
      </c>
      <c r="D40" s="20" t="s">
        <v>377</v>
      </c>
      <c r="E40" s="79">
        <v>11</v>
      </c>
      <c r="F40" s="78" t="str">
        <f t="shared" si="0"/>
        <v>mapSignalStellung.put("11", "NF"); //Signaltyp:Signal Typ N, Bedeutung: freie Fahrt, Signalbild :grün</v>
      </c>
    </row>
    <row r="41" spans="1:6" x14ac:dyDescent="0.25">
      <c r="A41" s="20" t="s">
        <v>904</v>
      </c>
      <c r="B41" s="20" t="s">
        <v>923</v>
      </c>
      <c r="C41" s="20" t="s">
        <v>941</v>
      </c>
      <c r="D41" s="20" t="s">
        <v>957</v>
      </c>
      <c r="E41" s="79">
        <v>11</v>
      </c>
      <c r="F41" s="78" t="str">
        <f t="shared" si="0"/>
        <v>mapSignalStellung.put("11", "N1"); //Signaltyp:Geschwindigkeitsanzeige N, Bedeutung: 10 km/h, Signalbild :Ziffer 1</v>
      </c>
    </row>
    <row r="42" spans="1:6" x14ac:dyDescent="0.25">
      <c r="A42" s="20" t="s">
        <v>905</v>
      </c>
      <c r="B42" s="20" t="s">
        <v>923</v>
      </c>
      <c r="C42" s="20" t="s">
        <v>942</v>
      </c>
      <c r="D42" s="20" t="s">
        <v>958</v>
      </c>
      <c r="E42" s="79">
        <v>11</v>
      </c>
      <c r="F42" s="78" t="str">
        <f t="shared" si="0"/>
        <v>mapSignalStellung.put("11", "N2"); //Signaltyp:Geschwindigkeitsanzeige N, Bedeutung: 20 km/h, Signalbild :Ziffer 2</v>
      </c>
    </row>
    <row r="43" spans="1:6" x14ac:dyDescent="0.25">
      <c r="A43" s="20" t="s">
        <v>906</v>
      </c>
      <c r="B43" s="20" t="s">
        <v>923</v>
      </c>
      <c r="C43" s="20" t="s">
        <v>943</v>
      </c>
      <c r="D43" s="20" t="s">
        <v>959</v>
      </c>
      <c r="E43" s="79">
        <v>11</v>
      </c>
      <c r="F43" s="78" t="str">
        <f t="shared" si="0"/>
        <v>mapSignalStellung.put("11", "N3"); //Signaltyp:Geschwindigkeitsanzeige N, Bedeutung: 30 km/h, Signalbild :Ziffer 3</v>
      </c>
    </row>
    <row r="44" spans="1:6" x14ac:dyDescent="0.25">
      <c r="A44" s="20" t="s">
        <v>907</v>
      </c>
      <c r="B44" s="20" t="s">
        <v>923</v>
      </c>
      <c r="C44" s="20" t="s">
        <v>944</v>
      </c>
      <c r="D44" s="20" t="s">
        <v>960</v>
      </c>
      <c r="E44" s="79">
        <v>11</v>
      </c>
      <c r="F44" s="78" t="str">
        <f t="shared" si="0"/>
        <v>mapSignalStellung.put("11", "N4"); //Signaltyp:Geschwindigkeitsanzeige N, Bedeutung: 40 km/h, Signalbild :Ziffer 4</v>
      </c>
    </row>
    <row r="45" spans="1:6" x14ac:dyDescent="0.25">
      <c r="A45" s="20" t="s">
        <v>908</v>
      </c>
      <c r="B45" s="20" t="s">
        <v>923</v>
      </c>
      <c r="C45" s="20" t="s">
        <v>945</v>
      </c>
      <c r="D45" s="20" t="s">
        <v>961</v>
      </c>
      <c r="E45" s="79">
        <v>11</v>
      </c>
      <c r="F45" s="78" t="str">
        <f t="shared" si="0"/>
        <v>mapSignalStellung.put("11", "N5"); //Signaltyp:Geschwindigkeitsanzeige N, Bedeutung: 50 km/h, Signalbild :Ziffer 5</v>
      </c>
    </row>
    <row r="46" spans="1:6" x14ac:dyDescent="0.25">
      <c r="A46" s="20" t="s">
        <v>909</v>
      </c>
      <c r="B46" s="20" t="s">
        <v>923</v>
      </c>
      <c r="C46" s="20" t="s">
        <v>946</v>
      </c>
      <c r="D46" s="20" t="s">
        <v>962</v>
      </c>
      <c r="E46" s="79">
        <v>11</v>
      </c>
      <c r="F46" s="78" t="str">
        <f t="shared" si="0"/>
        <v>mapSignalStellung.put("11", "N6"); //Signaltyp:Geschwindigkeitsanzeige N, Bedeutung: 60 km/h, Signalbild :Ziffer 6</v>
      </c>
    </row>
    <row r="47" spans="1:6" x14ac:dyDescent="0.25">
      <c r="A47" s="20" t="s">
        <v>910</v>
      </c>
      <c r="B47" s="20" t="s">
        <v>923</v>
      </c>
      <c r="C47" s="20" t="s">
        <v>947</v>
      </c>
      <c r="D47" s="20" t="s">
        <v>963</v>
      </c>
      <c r="E47" s="79">
        <v>11</v>
      </c>
      <c r="F47" s="78" t="str">
        <f t="shared" si="0"/>
        <v>mapSignalStellung.put("11", "N7"); //Signaltyp:Geschwindigkeitsanzeige N, Bedeutung: 70 km/h, Signalbild :Ziffer 7</v>
      </c>
    </row>
    <row r="48" spans="1:6" x14ac:dyDescent="0.25">
      <c r="A48" s="20" t="s">
        <v>911</v>
      </c>
      <c r="B48" s="20" t="s">
        <v>923</v>
      </c>
      <c r="C48" s="20" t="s">
        <v>948</v>
      </c>
      <c r="D48" s="20" t="s">
        <v>964</v>
      </c>
      <c r="E48" s="79">
        <v>11</v>
      </c>
      <c r="F48" s="78" t="str">
        <f t="shared" si="0"/>
        <v>mapSignalStellung.put("11", "N8"); //Signaltyp:Geschwindigkeitsanzeige N, Bedeutung: 80 km/h, Signalbild :Ziffer 8</v>
      </c>
    </row>
    <row r="49" spans="1:6" x14ac:dyDescent="0.25">
      <c r="A49" s="20" t="s">
        <v>912</v>
      </c>
      <c r="B49" s="20" t="s">
        <v>923</v>
      </c>
      <c r="C49" s="20" t="s">
        <v>949</v>
      </c>
      <c r="D49" s="20" t="s">
        <v>965</v>
      </c>
      <c r="E49" s="79">
        <v>11</v>
      </c>
      <c r="F49" s="78" t="str">
        <f t="shared" si="0"/>
        <v>mapSignalStellung.put("11", "N9"); //Signaltyp:Geschwindigkeitsanzeige N, Bedeutung: 90 km/h, Signalbild :Ziffer 9</v>
      </c>
    </row>
    <row r="50" spans="1:6" x14ac:dyDescent="0.25">
      <c r="A50" s="20" t="s">
        <v>913</v>
      </c>
      <c r="B50" s="20" t="s">
        <v>923</v>
      </c>
      <c r="C50" s="20" t="s">
        <v>950</v>
      </c>
      <c r="D50" s="20" t="s">
        <v>966</v>
      </c>
      <c r="E50" s="79">
        <v>11</v>
      </c>
      <c r="F50" s="78" t="str">
        <f t="shared" si="0"/>
        <v>mapSignalStellung.put("11", "N10"); //Signaltyp:Geschwindigkeitsanzeige N, Bedeutung: 100 km/h, Signalbild :Ziffer 10</v>
      </c>
    </row>
    <row r="51" spans="1:6" x14ac:dyDescent="0.25">
      <c r="A51" s="20" t="s">
        <v>914</v>
      </c>
      <c r="B51" s="20" t="s">
        <v>923</v>
      </c>
      <c r="C51" s="20" t="s">
        <v>951</v>
      </c>
      <c r="D51" s="20" t="s">
        <v>967</v>
      </c>
      <c r="E51" s="79">
        <v>11</v>
      </c>
      <c r="F51" s="78" t="str">
        <f t="shared" si="0"/>
        <v>mapSignalStellung.put("11", "N11"); //Signaltyp:Geschwindigkeitsanzeige N, Bedeutung: 110 km/h, Signalbild :Ziffer 11</v>
      </c>
    </row>
    <row r="52" spans="1:6" x14ac:dyDescent="0.25">
      <c r="A52" s="20" t="s">
        <v>915</v>
      </c>
      <c r="B52" s="20" t="s">
        <v>923</v>
      </c>
      <c r="C52" s="20" t="s">
        <v>952</v>
      </c>
      <c r="D52" s="20" t="s">
        <v>968</v>
      </c>
      <c r="E52" s="79">
        <v>11</v>
      </c>
      <c r="F52" s="78" t="str">
        <f t="shared" si="0"/>
        <v>mapSignalStellung.put("11", "N12"); //Signaltyp:Geschwindigkeitsanzeige N, Bedeutung: 120 km/h, Signalbild :Ziffer 12</v>
      </c>
    </row>
    <row r="53" spans="1:6" x14ac:dyDescent="0.25">
      <c r="A53" s="20" t="s">
        <v>916</v>
      </c>
      <c r="B53" s="20" t="s">
        <v>923</v>
      </c>
      <c r="C53" s="20" t="s">
        <v>953</v>
      </c>
      <c r="D53" s="20" t="s">
        <v>969</v>
      </c>
      <c r="E53" s="79">
        <v>11</v>
      </c>
      <c r="F53" s="78" t="str">
        <f t="shared" si="0"/>
        <v>mapSignalStellung.put("11", "N13"); //Signaltyp:Geschwindigkeitsanzeige N, Bedeutung: 130 km/h, Signalbild :Ziffer 13</v>
      </c>
    </row>
    <row r="54" spans="1:6" x14ac:dyDescent="0.25">
      <c r="A54" s="20" t="s">
        <v>917</v>
      </c>
      <c r="B54" s="20" t="s">
        <v>923</v>
      </c>
      <c r="C54" s="20" t="s">
        <v>954</v>
      </c>
      <c r="D54" s="20" t="s">
        <v>970</v>
      </c>
      <c r="E54" s="79">
        <v>11</v>
      </c>
      <c r="F54" s="78" t="str">
        <f t="shared" si="0"/>
        <v>mapSignalStellung.put("11", "N14"); //Signaltyp:Geschwindigkeitsanzeige N, Bedeutung: 140 km/h, Signalbild :Ziffer 14</v>
      </c>
    </row>
    <row r="55" spans="1:6" x14ac:dyDescent="0.25">
      <c r="A55" s="20" t="s">
        <v>918</v>
      </c>
      <c r="B55" s="20" t="s">
        <v>923</v>
      </c>
      <c r="C55" s="20" t="s">
        <v>955</v>
      </c>
      <c r="D55" s="20" t="s">
        <v>971</v>
      </c>
      <c r="E55" s="79">
        <v>11</v>
      </c>
      <c r="F55" s="78" t="str">
        <f t="shared" si="0"/>
        <v>mapSignalStellung.put("11", "N15"); //Signaltyp:Geschwindigkeitsanzeige N, Bedeutung: 150 km/h, Signalbild :Ziffer 15</v>
      </c>
    </row>
    <row r="56" spans="1:6" x14ac:dyDescent="0.25">
      <c r="A56" s="20" t="s">
        <v>919</v>
      </c>
      <c r="B56" s="20" t="s">
        <v>923</v>
      </c>
      <c r="C56" s="20" t="s">
        <v>956</v>
      </c>
      <c r="D56" s="20" t="s">
        <v>972</v>
      </c>
      <c r="E56" s="79">
        <v>11</v>
      </c>
      <c r="F56" s="78" t="str">
        <f t="shared" si="0"/>
        <v>mapSignalStellung.put("11", "N16"); //Signaltyp:Geschwindigkeitsanzeige N, Bedeutung: 160 km/h, Signalbild :Ziffer 16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baseColWidth="10" defaultRowHeight="15.75" x14ac:dyDescent="0.25"/>
  <cols>
    <col min="2" max="3" width="25.75" customWidth="1"/>
    <col min="4" max="5" width="32.25" customWidth="1"/>
  </cols>
  <sheetData>
    <row r="1" spans="1:4" x14ac:dyDescent="0.25">
      <c r="A1" s="38" t="s">
        <v>77</v>
      </c>
      <c r="B1" s="38" t="s">
        <v>1289</v>
      </c>
      <c r="C1" s="34" t="s">
        <v>206</v>
      </c>
      <c r="D1" s="93" t="s">
        <v>1198</v>
      </c>
    </row>
    <row r="2" spans="1:4" x14ac:dyDescent="0.25">
      <c r="A2" s="38" t="s">
        <v>78</v>
      </c>
      <c r="B2" s="38" t="s">
        <v>1290</v>
      </c>
      <c r="C2" s="34" t="s">
        <v>207</v>
      </c>
      <c r="D2" s="20" t="s">
        <v>1230</v>
      </c>
    </row>
    <row r="3" spans="1:4" x14ac:dyDescent="0.25">
      <c r="A3" s="38" t="s">
        <v>80</v>
      </c>
      <c r="B3" s="38" t="s">
        <v>1291</v>
      </c>
      <c r="C3" s="34" t="s">
        <v>208</v>
      </c>
      <c r="D3" s="20" t="s">
        <v>1200</v>
      </c>
    </row>
    <row r="4" spans="1:4" x14ac:dyDescent="0.25">
      <c r="A4" s="38" t="s">
        <v>81</v>
      </c>
      <c r="B4" s="38" t="s">
        <v>1292</v>
      </c>
      <c r="C4" s="34" t="s">
        <v>209</v>
      </c>
      <c r="D4" s="20" t="s">
        <v>1201</v>
      </c>
    </row>
    <row r="5" spans="1:4" x14ac:dyDescent="0.25">
      <c r="A5" s="38" t="s">
        <v>624</v>
      </c>
      <c r="B5" s="38" t="s">
        <v>1293</v>
      </c>
      <c r="C5" s="34"/>
      <c r="D5" s="108" t="s">
        <v>1198</v>
      </c>
    </row>
    <row r="6" spans="1:4" x14ac:dyDescent="0.25">
      <c r="A6" s="38" t="s">
        <v>626</v>
      </c>
      <c r="B6" s="38" t="s">
        <v>1294</v>
      </c>
      <c r="C6" s="34"/>
      <c r="D6" s="20" t="s">
        <v>1230</v>
      </c>
    </row>
    <row r="7" spans="1:4" x14ac:dyDescent="0.25">
      <c r="A7" s="38" t="s">
        <v>627</v>
      </c>
      <c r="B7" s="38" t="s">
        <v>1294</v>
      </c>
      <c r="C7" s="34"/>
      <c r="D7" s="108" t="s">
        <v>1230</v>
      </c>
    </row>
    <row r="8" spans="1:4" x14ac:dyDescent="0.25">
      <c r="A8" s="38" t="s">
        <v>630</v>
      </c>
      <c r="B8" s="38" t="s">
        <v>1295</v>
      </c>
      <c r="C8" s="34"/>
      <c r="D8" s="108" t="s">
        <v>1200</v>
      </c>
    </row>
    <row r="9" spans="1:4" x14ac:dyDescent="0.25">
      <c r="A9" s="38" t="s">
        <v>631</v>
      </c>
      <c r="B9" s="38" t="s">
        <v>1296</v>
      </c>
      <c r="C9" s="34"/>
      <c r="D9" s="108" t="s">
        <v>1201</v>
      </c>
    </row>
    <row r="10" spans="1:4" x14ac:dyDescent="0.25">
      <c r="A10" s="38" t="s">
        <v>632</v>
      </c>
      <c r="B10" s="38" t="s">
        <v>1297</v>
      </c>
      <c r="C10" s="34"/>
      <c r="D10" s="20" t="s">
        <v>1231</v>
      </c>
    </row>
    <row r="11" spans="1:4" x14ac:dyDescent="0.25">
      <c r="A11" s="38" t="s">
        <v>633</v>
      </c>
      <c r="B11" s="38" t="s">
        <v>1298</v>
      </c>
      <c r="C11" s="34"/>
      <c r="D11" s="20" t="s">
        <v>1232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middleware_messages</vt:lpstr>
      <vt:lpstr>locsim_messages(rs232)</vt:lpstr>
      <vt:lpstr>cabine_fabisch(rs232)</vt:lpstr>
      <vt:lpstr>Legende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Drive-Benutzer</dc:creator>
  <cp:lastModifiedBy>Jürg Suter</cp:lastModifiedBy>
  <dcterms:created xsi:type="dcterms:W3CDTF">2014-03-21T12:22:08Z</dcterms:created>
  <dcterms:modified xsi:type="dcterms:W3CDTF">2014-09-11T10:55:22Z</dcterms:modified>
</cp:coreProperties>
</file>