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9" i="1" l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J39" i="1"/>
  <c r="J38" i="1"/>
  <c r="J37" i="1"/>
  <c r="J36" i="1"/>
  <c r="J35" i="1"/>
  <c r="J34" i="1"/>
  <c r="J33" i="1"/>
  <c r="J32" i="1"/>
  <c r="J31" i="1"/>
  <c r="J30" i="1"/>
  <c r="J29" i="1"/>
  <c r="J28" i="1"/>
  <c r="L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I39" i="1"/>
  <c r="I38" i="1"/>
  <c r="I37" i="1"/>
  <c r="I36" i="1"/>
  <c r="I35" i="1"/>
  <c r="I34" i="1"/>
  <c r="I33" i="1"/>
  <c r="I32" i="1"/>
  <c r="I30" i="1"/>
  <c r="I31" i="1"/>
  <c r="I29" i="1"/>
  <c r="I28" i="1"/>
  <c r="I27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25" i="1"/>
  <c r="I26" i="1"/>
</calcChain>
</file>

<file path=xl/sharedStrings.xml><?xml version="1.0" encoding="utf-8"?>
<sst xmlns="http://schemas.openxmlformats.org/spreadsheetml/2006/main" count="7" uniqueCount="7">
  <si>
    <t>frequency</t>
  </si>
  <si>
    <t>DC Analysis</t>
  </si>
  <si>
    <t>Vin</t>
  </si>
  <si>
    <t>Vout</t>
  </si>
  <si>
    <t>ΔT</t>
  </si>
  <si>
    <t>Gain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</si>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</sst>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Mode Gain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8145888013998252E-2"/>
          <c:y val="0.10904355567726962"/>
          <c:w val="0.86496522309711288"/>
          <c:h val="0.839555894115212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Sheet1!$G$9:$G$39</c:f>
              <c:numCache>
                <c:formatCode>General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50000</c:v>
                </c:pt>
                <c:pt idx="18">
                  <c:v>100000</c:v>
                </c:pt>
                <c:pt idx="19">
                  <c:v>200000</c:v>
                </c:pt>
                <c:pt idx="20">
                  <c:v>500000</c:v>
                </c:pt>
                <c:pt idx="21">
                  <c:v>1000000</c:v>
                </c:pt>
                <c:pt idx="22">
                  <c:v>2000000</c:v>
                </c:pt>
                <c:pt idx="23">
                  <c:v>3000000</c:v>
                </c:pt>
                <c:pt idx="24">
                  <c:v>4000000</c:v>
                </c:pt>
                <c:pt idx="25">
                  <c:v>5000000</c:v>
                </c:pt>
                <c:pt idx="26">
                  <c:v>6000000</c:v>
                </c:pt>
                <c:pt idx="27">
                  <c:v>7000000</c:v>
                </c:pt>
                <c:pt idx="28">
                  <c:v>8000000</c:v>
                </c:pt>
                <c:pt idx="29">
                  <c:v>9000000</c:v>
                </c:pt>
                <c:pt idx="30">
                  <c:v>10000000</c:v>
                </c:pt>
              </c:numCache>
            </c:numRef>
          </c:xVal>
          <c:yVal>
            <c:numRef>
              <c:f>Sheet1!$K$9:$K$39</c:f>
              <c:numCache>
                <c:formatCode>General</c:formatCode>
                <c:ptCount val="31"/>
                <c:pt idx="0">
                  <c:v>-5.6799331273040163</c:v>
                </c:pt>
                <c:pt idx="1">
                  <c:v>-5.6799331273040163</c:v>
                </c:pt>
                <c:pt idx="2">
                  <c:v>-5.6799331273040163</c:v>
                </c:pt>
                <c:pt idx="3">
                  <c:v>-5.6799331273040163</c:v>
                </c:pt>
                <c:pt idx="4">
                  <c:v>-5.6799331273040163</c:v>
                </c:pt>
                <c:pt idx="5">
                  <c:v>-5.6799331273040163</c:v>
                </c:pt>
                <c:pt idx="6">
                  <c:v>-5.6799331273040163</c:v>
                </c:pt>
                <c:pt idx="7">
                  <c:v>-5.6799331273040163</c:v>
                </c:pt>
                <c:pt idx="8">
                  <c:v>-5.6799331273040163</c:v>
                </c:pt>
                <c:pt idx="9">
                  <c:v>-5.6799331273040163</c:v>
                </c:pt>
                <c:pt idx="10">
                  <c:v>-5.6799331273040163</c:v>
                </c:pt>
                <c:pt idx="11">
                  <c:v>-5.6799331273040163</c:v>
                </c:pt>
                <c:pt idx="12">
                  <c:v>-5.6799331273040163</c:v>
                </c:pt>
                <c:pt idx="13">
                  <c:v>-5.6799331273040163</c:v>
                </c:pt>
                <c:pt idx="14">
                  <c:v>-5.6799331273040163</c:v>
                </c:pt>
                <c:pt idx="15">
                  <c:v>-5.6799331273040163</c:v>
                </c:pt>
                <c:pt idx="16">
                  <c:v>-5.6799331273040163</c:v>
                </c:pt>
                <c:pt idx="17">
                  <c:v>-5.3521248035406286</c:v>
                </c:pt>
                <c:pt idx="18">
                  <c:v>-5.3521248035406286</c:v>
                </c:pt>
                <c:pt idx="19">
                  <c:v>-5.3521248035406286</c:v>
                </c:pt>
                <c:pt idx="20">
                  <c:v>-5.3521248035406286</c:v>
                </c:pt>
                <c:pt idx="21">
                  <c:v>-5.1927462101151223</c:v>
                </c:pt>
                <c:pt idx="22">
                  <c:v>-5.3521248035406286</c:v>
                </c:pt>
                <c:pt idx="23">
                  <c:v>-6.0205999132796242</c:v>
                </c:pt>
                <c:pt idx="24">
                  <c:v>-6.6509409422009202</c:v>
                </c:pt>
                <c:pt idx="25">
                  <c:v>-7.9588001734407516</c:v>
                </c:pt>
                <c:pt idx="26">
                  <c:v>-9.3704216591548963</c:v>
                </c:pt>
                <c:pt idx="27">
                  <c:v>-11.056839373155615</c:v>
                </c:pt>
                <c:pt idx="28">
                  <c:v>-13.151546383555875</c:v>
                </c:pt>
                <c:pt idx="29">
                  <c:v>-15.39102157243452</c:v>
                </c:pt>
                <c:pt idx="30">
                  <c:v>-17.721132953863265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7856"/>
        <c:axId val="46763008"/>
      </c:scatterChart>
      <c:valAx>
        <c:axId val="46777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63008"/>
        <c:crosses val="autoZero"/>
        <c:crossBetween val="midCat"/>
      </c:valAx>
      <c:valAx>
        <c:axId val="467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7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Mode Phase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8145888013998252E-2"/>
          <c:y val="0.25252235825790514"/>
          <c:w val="0.86496522309711288"/>
          <c:h val="0.69607686951176329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Sheet1!$G$9:$G$39</c:f>
              <c:numCache>
                <c:formatCode>General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1000</c:v>
                </c:pt>
                <c:pt idx="13">
                  <c:v>2000</c:v>
                </c:pt>
                <c:pt idx="14">
                  <c:v>5000</c:v>
                </c:pt>
                <c:pt idx="15">
                  <c:v>10000</c:v>
                </c:pt>
                <c:pt idx="16">
                  <c:v>20000</c:v>
                </c:pt>
                <c:pt idx="17">
                  <c:v>50000</c:v>
                </c:pt>
                <c:pt idx="18">
                  <c:v>100000</c:v>
                </c:pt>
                <c:pt idx="19">
                  <c:v>200000</c:v>
                </c:pt>
                <c:pt idx="20">
                  <c:v>500000</c:v>
                </c:pt>
                <c:pt idx="21">
                  <c:v>1000000</c:v>
                </c:pt>
                <c:pt idx="22">
                  <c:v>2000000</c:v>
                </c:pt>
                <c:pt idx="23">
                  <c:v>3000000</c:v>
                </c:pt>
                <c:pt idx="24">
                  <c:v>4000000</c:v>
                </c:pt>
                <c:pt idx="25">
                  <c:v>5000000</c:v>
                </c:pt>
                <c:pt idx="26">
                  <c:v>6000000</c:v>
                </c:pt>
                <c:pt idx="27">
                  <c:v>7000000</c:v>
                </c:pt>
                <c:pt idx="28">
                  <c:v>8000000</c:v>
                </c:pt>
                <c:pt idx="29">
                  <c:v>9000000</c:v>
                </c:pt>
                <c:pt idx="30">
                  <c:v>10000000</c:v>
                </c:pt>
              </c:numCache>
            </c:numRef>
          </c:xVal>
          <c:yVal>
            <c:numRef>
              <c:f>Sheet1!$L$9:$L$39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-7.2</c:v>
                </c:pt>
                <c:pt idx="20">
                  <c:v>-14.400000000000002</c:v>
                </c:pt>
                <c:pt idx="21">
                  <c:v>-28.800000000000004</c:v>
                </c:pt>
                <c:pt idx="22">
                  <c:v>-54.000000000000007</c:v>
                </c:pt>
                <c:pt idx="23">
                  <c:v>-83.700000000000017</c:v>
                </c:pt>
                <c:pt idx="24">
                  <c:v>-111.60000000000002</c:v>
                </c:pt>
                <c:pt idx="25">
                  <c:v>-139.50000000000003</c:v>
                </c:pt>
                <c:pt idx="26">
                  <c:v>-167.40000000000003</c:v>
                </c:pt>
                <c:pt idx="27">
                  <c:v>-189.00000000000003</c:v>
                </c:pt>
                <c:pt idx="28">
                  <c:v>-216.00000000000003</c:v>
                </c:pt>
                <c:pt idx="29">
                  <c:v>-234.89999999999998</c:v>
                </c:pt>
                <c:pt idx="30">
                  <c:v>-251.99999999999997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6928"/>
        <c:axId val="60155392"/>
      </c:scatterChart>
      <c:valAx>
        <c:axId val="601569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55392"/>
        <c:crosses val="autoZero"/>
        <c:crossBetween val="midCat"/>
      </c:valAx>
      <c:valAx>
        <c:axId val="601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56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138111</xdr:rowOff>
    </xdr:from>
    <xdr:to>
      <xdr:col>25</xdr:col>
      <xdr:colOff>0</xdr:colOff>
      <xdr:row>31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71437</xdr:rowOff>
    </xdr:from>
    <xdr:to>
      <xdr:col>25</xdr:col>
      <xdr:colOff>0</xdr:colOff>
      <xdr:row>40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L39"/>
  <sheetViews>
    <sheetView tabSelected="1" workbookViewId="0">
      <selection activeCell="AB8" sqref="AB8"/>
    </sheetView>
  </sheetViews>
  <sheetFormatPr defaultRowHeight="15" x14ac:dyDescent="0.25"/>
  <sheetData>
    <row r="7" spans="7:12" x14ac:dyDescent="0.25">
      <c r="H7" t="s">
        <v>1</v>
      </c>
    </row>
    <row r="8" spans="7:12" x14ac:dyDescent="0.25">
      <c r="G8" t="s">
        <v>0</v>
      </c>
      <c r="H8" t="s">
        <v>2</v>
      </c>
      <c r="I8" t="s">
        <v>3</v>
      </c>
      <c r="J8" s="1" t="s">
        <v>4</v>
      </c>
      <c r="K8" s="1" t="s">
        <v>5</v>
      </c>
      <c r="L8" s="1" t="s">
        <v>6</v>
      </c>
    </row>
    <row r="9" spans="7:12" x14ac:dyDescent="0.25">
      <c r="G9">
        <v>0.1</v>
      </c>
      <c r="H9">
        <v>2</v>
      </c>
      <c r="I9">
        <f t="shared" ref="I9:I25" si="0">5.2*0.2</f>
        <v>1.04</v>
      </c>
      <c r="J9">
        <v>0</v>
      </c>
      <c r="K9">
        <f>20*LOG10(I9/H9)</f>
        <v>-5.6799331273040163</v>
      </c>
      <c r="L9">
        <f>-360*J9*G9/1000000</f>
        <v>0</v>
      </c>
    </row>
    <row r="10" spans="7:12" x14ac:dyDescent="0.25">
      <c r="G10">
        <v>0.2</v>
      </c>
      <c r="H10">
        <v>2</v>
      </c>
      <c r="I10">
        <f t="shared" si="0"/>
        <v>1.04</v>
      </c>
      <c r="J10">
        <v>0</v>
      </c>
      <c r="K10">
        <f t="shared" ref="K10:K39" si="1">20*LOG10(I10/H10)</f>
        <v>-5.6799331273040163</v>
      </c>
      <c r="L10">
        <f t="shared" ref="L10:L39" si="2">-360*J10*G10/1000000</f>
        <v>0</v>
      </c>
    </row>
    <row r="11" spans="7:12" x14ac:dyDescent="0.25">
      <c r="G11">
        <v>0.5</v>
      </c>
      <c r="H11">
        <v>2</v>
      </c>
      <c r="I11">
        <f t="shared" si="0"/>
        <v>1.04</v>
      </c>
      <c r="J11">
        <v>0</v>
      </c>
      <c r="K11">
        <f t="shared" si="1"/>
        <v>-5.6799331273040163</v>
      </c>
      <c r="L11">
        <f t="shared" si="2"/>
        <v>0</v>
      </c>
    </row>
    <row r="12" spans="7:12" x14ac:dyDescent="0.25">
      <c r="G12">
        <v>1</v>
      </c>
      <c r="H12">
        <v>2</v>
      </c>
      <c r="I12">
        <f t="shared" si="0"/>
        <v>1.04</v>
      </c>
      <c r="J12">
        <v>0</v>
      </c>
      <c r="K12">
        <f t="shared" si="1"/>
        <v>-5.6799331273040163</v>
      </c>
      <c r="L12">
        <f t="shared" si="2"/>
        <v>0</v>
      </c>
    </row>
    <row r="13" spans="7:12" x14ac:dyDescent="0.25">
      <c r="G13">
        <v>2</v>
      </c>
      <c r="H13">
        <v>2</v>
      </c>
      <c r="I13">
        <f t="shared" si="0"/>
        <v>1.04</v>
      </c>
      <c r="J13">
        <v>0</v>
      </c>
      <c r="K13">
        <f t="shared" si="1"/>
        <v>-5.6799331273040163</v>
      </c>
      <c r="L13">
        <f t="shared" si="2"/>
        <v>0</v>
      </c>
    </row>
    <row r="14" spans="7:12" x14ac:dyDescent="0.25">
      <c r="G14">
        <v>5</v>
      </c>
      <c r="H14">
        <v>2</v>
      </c>
      <c r="I14">
        <f t="shared" si="0"/>
        <v>1.04</v>
      </c>
      <c r="J14">
        <v>0</v>
      </c>
      <c r="K14">
        <f t="shared" si="1"/>
        <v>-5.6799331273040163</v>
      </c>
      <c r="L14">
        <f t="shared" si="2"/>
        <v>0</v>
      </c>
    </row>
    <row r="15" spans="7:12" x14ac:dyDescent="0.25">
      <c r="G15">
        <v>10</v>
      </c>
      <c r="H15">
        <v>2</v>
      </c>
      <c r="I15">
        <f t="shared" si="0"/>
        <v>1.04</v>
      </c>
      <c r="J15">
        <v>0</v>
      </c>
      <c r="K15">
        <f t="shared" si="1"/>
        <v>-5.6799331273040163</v>
      </c>
      <c r="L15">
        <f t="shared" si="2"/>
        <v>0</v>
      </c>
    </row>
    <row r="16" spans="7:12" x14ac:dyDescent="0.25">
      <c r="G16">
        <v>20</v>
      </c>
      <c r="H16">
        <v>2</v>
      </c>
      <c r="I16">
        <f t="shared" si="0"/>
        <v>1.04</v>
      </c>
      <c r="J16">
        <v>0</v>
      </c>
      <c r="K16">
        <f t="shared" si="1"/>
        <v>-5.6799331273040163</v>
      </c>
      <c r="L16">
        <f t="shared" si="2"/>
        <v>0</v>
      </c>
    </row>
    <row r="17" spans="7:12" x14ac:dyDescent="0.25">
      <c r="G17">
        <v>50</v>
      </c>
      <c r="H17">
        <v>2</v>
      </c>
      <c r="I17">
        <f t="shared" si="0"/>
        <v>1.04</v>
      </c>
      <c r="J17">
        <v>0</v>
      </c>
      <c r="K17">
        <f t="shared" si="1"/>
        <v>-5.6799331273040163</v>
      </c>
      <c r="L17">
        <f t="shared" si="2"/>
        <v>0</v>
      </c>
    </row>
    <row r="18" spans="7:12" x14ac:dyDescent="0.25">
      <c r="G18">
        <v>100</v>
      </c>
      <c r="H18">
        <v>2</v>
      </c>
      <c r="I18">
        <f t="shared" si="0"/>
        <v>1.04</v>
      </c>
      <c r="J18">
        <v>0</v>
      </c>
      <c r="K18">
        <f t="shared" si="1"/>
        <v>-5.6799331273040163</v>
      </c>
      <c r="L18">
        <f t="shared" si="2"/>
        <v>0</v>
      </c>
    </row>
    <row r="19" spans="7:12" x14ac:dyDescent="0.25">
      <c r="G19">
        <v>200</v>
      </c>
      <c r="H19">
        <v>2</v>
      </c>
      <c r="I19">
        <f t="shared" si="0"/>
        <v>1.04</v>
      </c>
      <c r="J19">
        <v>0</v>
      </c>
      <c r="K19">
        <f t="shared" si="1"/>
        <v>-5.6799331273040163</v>
      </c>
      <c r="L19">
        <f t="shared" si="2"/>
        <v>0</v>
      </c>
    </row>
    <row r="20" spans="7:12" x14ac:dyDescent="0.25">
      <c r="G20">
        <v>500</v>
      </c>
      <c r="H20">
        <v>2</v>
      </c>
      <c r="I20">
        <f t="shared" si="0"/>
        <v>1.04</v>
      </c>
      <c r="J20">
        <v>0</v>
      </c>
      <c r="K20">
        <f t="shared" si="1"/>
        <v>-5.6799331273040163</v>
      </c>
      <c r="L20">
        <f t="shared" si="2"/>
        <v>0</v>
      </c>
    </row>
    <row r="21" spans="7:12" x14ac:dyDescent="0.25">
      <c r="G21">
        <v>1000</v>
      </c>
      <c r="H21">
        <v>2</v>
      </c>
      <c r="I21">
        <f t="shared" si="0"/>
        <v>1.04</v>
      </c>
      <c r="J21">
        <v>0</v>
      </c>
      <c r="K21">
        <f t="shared" si="1"/>
        <v>-5.6799331273040163</v>
      </c>
      <c r="L21">
        <f t="shared" si="2"/>
        <v>0</v>
      </c>
    </row>
    <row r="22" spans="7:12" x14ac:dyDescent="0.25">
      <c r="G22">
        <v>2000</v>
      </c>
      <c r="H22">
        <v>2</v>
      </c>
      <c r="I22">
        <f t="shared" si="0"/>
        <v>1.04</v>
      </c>
      <c r="J22">
        <v>0</v>
      </c>
      <c r="K22">
        <f t="shared" si="1"/>
        <v>-5.6799331273040163</v>
      </c>
      <c r="L22">
        <f t="shared" si="2"/>
        <v>0</v>
      </c>
    </row>
    <row r="23" spans="7:12" x14ac:dyDescent="0.25">
      <c r="G23">
        <v>5000</v>
      </c>
      <c r="H23">
        <v>2</v>
      </c>
      <c r="I23">
        <f t="shared" si="0"/>
        <v>1.04</v>
      </c>
      <c r="J23">
        <v>0</v>
      </c>
      <c r="K23">
        <f t="shared" si="1"/>
        <v>-5.6799331273040163</v>
      </c>
      <c r="L23">
        <f t="shared" si="2"/>
        <v>0</v>
      </c>
    </row>
    <row r="24" spans="7:12" x14ac:dyDescent="0.25">
      <c r="G24">
        <v>10000</v>
      </c>
      <c r="H24">
        <v>2</v>
      </c>
      <c r="I24">
        <f t="shared" si="0"/>
        <v>1.04</v>
      </c>
      <c r="J24">
        <v>0</v>
      </c>
      <c r="K24">
        <f t="shared" si="1"/>
        <v>-5.6799331273040163</v>
      </c>
      <c r="L24">
        <f t="shared" si="2"/>
        <v>0</v>
      </c>
    </row>
    <row r="25" spans="7:12" x14ac:dyDescent="0.25">
      <c r="G25">
        <v>20000</v>
      </c>
      <c r="H25">
        <v>2</v>
      </c>
      <c r="I25">
        <f>5.2*0.2</f>
        <v>1.04</v>
      </c>
      <c r="J25">
        <v>0</v>
      </c>
      <c r="K25">
        <f t="shared" si="1"/>
        <v>-5.6799331273040163</v>
      </c>
      <c r="L25">
        <f t="shared" si="2"/>
        <v>0</v>
      </c>
    </row>
    <row r="26" spans="7:12" x14ac:dyDescent="0.25">
      <c r="G26">
        <v>50000</v>
      </c>
      <c r="H26">
        <v>2</v>
      </c>
      <c r="I26">
        <f>5.4*0.2</f>
        <v>1.08</v>
      </c>
      <c r="J26">
        <v>0</v>
      </c>
      <c r="K26">
        <f t="shared" si="1"/>
        <v>-5.3521248035406286</v>
      </c>
      <c r="L26">
        <f t="shared" si="2"/>
        <v>0</v>
      </c>
    </row>
    <row r="27" spans="7:12" x14ac:dyDescent="0.25">
      <c r="G27">
        <v>100000</v>
      </c>
      <c r="H27">
        <v>2</v>
      </c>
      <c r="I27">
        <f t="shared" ref="I27:I29" si="3">5.4*0.2</f>
        <v>1.08</v>
      </c>
      <c r="J27">
        <v>0</v>
      </c>
      <c r="K27">
        <f t="shared" si="1"/>
        <v>-5.3521248035406286</v>
      </c>
      <c r="L27">
        <f t="shared" si="2"/>
        <v>0</v>
      </c>
    </row>
    <row r="28" spans="7:12" x14ac:dyDescent="0.25">
      <c r="G28">
        <v>200000</v>
      </c>
      <c r="H28">
        <v>2</v>
      </c>
      <c r="I28">
        <f t="shared" si="3"/>
        <v>1.08</v>
      </c>
      <c r="J28">
        <f>0.1*1</f>
        <v>0.1</v>
      </c>
      <c r="K28">
        <f t="shared" si="1"/>
        <v>-5.3521248035406286</v>
      </c>
      <c r="L28">
        <f t="shared" si="2"/>
        <v>-7.2</v>
      </c>
    </row>
    <row r="29" spans="7:12" x14ac:dyDescent="0.25">
      <c r="G29">
        <v>500000</v>
      </c>
      <c r="H29">
        <v>2</v>
      </c>
      <c r="I29">
        <f t="shared" si="3"/>
        <v>1.08</v>
      </c>
      <c r="J29">
        <f>0.4*0.2</f>
        <v>8.0000000000000016E-2</v>
      </c>
      <c r="K29">
        <f t="shared" si="1"/>
        <v>-5.3521248035406286</v>
      </c>
      <c r="L29">
        <f t="shared" si="2"/>
        <v>-14.400000000000002</v>
      </c>
    </row>
    <row r="30" spans="7:12" x14ac:dyDescent="0.25">
      <c r="G30">
        <v>1000000</v>
      </c>
      <c r="H30">
        <v>2</v>
      </c>
      <c r="I30">
        <f>5.5*0.2</f>
        <v>1.1000000000000001</v>
      </c>
      <c r="J30">
        <f>0.8*0.1</f>
        <v>8.0000000000000016E-2</v>
      </c>
      <c r="K30">
        <f t="shared" si="1"/>
        <v>-5.1927462101151223</v>
      </c>
      <c r="L30">
        <f t="shared" si="2"/>
        <v>-28.800000000000004</v>
      </c>
    </row>
    <row r="31" spans="7:12" x14ac:dyDescent="0.25">
      <c r="G31">
        <v>2000000</v>
      </c>
      <c r="H31">
        <v>2</v>
      </c>
      <c r="I31">
        <f>5.4*0.2</f>
        <v>1.08</v>
      </c>
      <c r="J31">
        <f>1.5*0.05</f>
        <v>7.5000000000000011E-2</v>
      </c>
      <c r="K31">
        <f t="shared" si="1"/>
        <v>-5.3521248035406286</v>
      </c>
      <c r="L31">
        <f t="shared" si="2"/>
        <v>-54.000000000000007</v>
      </c>
    </row>
    <row r="32" spans="7:12" x14ac:dyDescent="0.25">
      <c r="G32">
        <v>3000000</v>
      </c>
      <c r="H32">
        <v>2</v>
      </c>
      <c r="I32">
        <f>5*0.2</f>
        <v>1</v>
      </c>
      <c r="J32">
        <f>1.55*0.05</f>
        <v>7.7500000000000013E-2</v>
      </c>
      <c r="K32">
        <f t="shared" si="1"/>
        <v>-6.0205999132796242</v>
      </c>
      <c r="L32">
        <f t="shared" si="2"/>
        <v>-83.700000000000017</v>
      </c>
    </row>
    <row r="33" spans="7:12" x14ac:dyDescent="0.25">
      <c r="G33">
        <v>4000000</v>
      </c>
      <c r="H33">
        <v>2</v>
      </c>
      <c r="I33">
        <f>4.65*0.2</f>
        <v>0.93000000000000016</v>
      </c>
      <c r="J33">
        <f t="shared" ref="J33:J35" si="4">1.55*0.05</f>
        <v>7.7500000000000013E-2</v>
      </c>
      <c r="K33">
        <f t="shared" si="1"/>
        <v>-6.6509409422009202</v>
      </c>
      <c r="L33">
        <f t="shared" si="2"/>
        <v>-111.60000000000002</v>
      </c>
    </row>
    <row r="34" spans="7:12" x14ac:dyDescent="0.25">
      <c r="G34">
        <v>5000000</v>
      </c>
      <c r="H34">
        <v>2</v>
      </c>
      <c r="I34">
        <f>4*0.2</f>
        <v>0.8</v>
      </c>
      <c r="J34">
        <f t="shared" si="4"/>
        <v>7.7500000000000013E-2</v>
      </c>
      <c r="K34">
        <f t="shared" si="1"/>
        <v>-7.9588001734407516</v>
      </c>
      <c r="L34">
        <f t="shared" si="2"/>
        <v>-139.50000000000003</v>
      </c>
    </row>
    <row r="35" spans="7:12" x14ac:dyDescent="0.25">
      <c r="G35">
        <v>6000000</v>
      </c>
      <c r="H35">
        <v>2</v>
      </c>
      <c r="I35">
        <f>3.4*0.2</f>
        <v>0.68</v>
      </c>
      <c r="J35">
        <f t="shared" si="4"/>
        <v>7.7500000000000013E-2</v>
      </c>
      <c r="K35">
        <f t="shared" si="1"/>
        <v>-9.3704216591548963</v>
      </c>
      <c r="L35">
        <f t="shared" si="2"/>
        <v>-167.40000000000003</v>
      </c>
    </row>
    <row r="36" spans="7:12" x14ac:dyDescent="0.25">
      <c r="G36">
        <v>7000000</v>
      </c>
      <c r="H36">
        <v>2</v>
      </c>
      <c r="I36">
        <f>2.8*0.2</f>
        <v>0.55999999999999994</v>
      </c>
      <c r="J36">
        <f t="shared" ref="J36:J37" si="5">1.5*0.05</f>
        <v>7.5000000000000011E-2</v>
      </c>
      <c r="K36">
        <f t="shared" si="1"/>
        <v>-11.056839373155615</v>
      </c>
      <c r="L36">
        <f t="shared" si="2"/>
        <v>-189.00000000000003</v>
      </c>
    </row>
    <row r="37" spans="7:12" x14ac:dyDescent="0.25">
      <c r="G37">
        <v>8000000</v>
      </c>
      <c r="H37">
        <v>2</v>
      </c>
      <c r="I37">
        <f>2.2*0.2</f>
        <v>0.44000000000000006</v>
      </c>
      <c r="J37">
        <f t="shared" si="5"/>
        <v>7.5000000000000011E-2</v>
      </c>
      <c r="K37">
        <f t="shared" si="1"/>
        <v>-13.151546383555875</v>
      </c>
      <c r="L37">
        <f t="shared" si="2"/>
        <v>-216.00000000000003</v>
      </c>
    </row>
    <row r="38" spans="7:12" x14ac:dyDescent="0.25">
      <c r="G38">
        <v>9000000</v>
      </c>
      <c r="H38">
        <v>2</v>
      </c>
      <c r="I38">
        <f>1.7*0.2</f>
        <v>0.34</v>
      </c>
      <c r="J38">
        <f>1.45*0.05</f>
        <v>7.2499999999999995E-2</v>
      </c>
      <c r="K38">
        <f t="shared" si="1"/>
        <v>-15.39102157243452</v>
      </c>
      <c r="L38">
        <f t="shared" si="2"/>
        <v>-234.89999999999998</v>
      </c>
    </row>
    <row r="39" spans="7:12" x14ac:dyDescent="0.25">
      <c r="G39">
        <v>10000000</v>
      </c>
      <c r="H39">
        <v>2</v>
      </c>
      <c r="I39">
        <f>1.3*0.2</f>
        <v>0.26</v>
      </c>
      <c r="J39">
        <f>1.4*0.05</f>
        <v>6.9999999999999993E-2</v>
      </c>
      <c r="K39">
        <f t="shared" si="1"/>
        <v>-17.721132953863265</v>
      </c>
      <c r="L39">
        <f t="shared" si="2"/>
        <v>-251.99999999999997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2014-05-29T23:58:55Z</dcterms:created>
  <dcterms:modified xsi:type="dcterms:W3CDTF">2014-05-31T21:41:01Z</dcterms:modified>
</cp:coreProperties>
</file>