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10d377dfc9f219/Desktop/TE Live Track 2024/L02_homework/andrea/exercisestemodule3session1and2/"/>
    </mc:Choice>
  </mc:AlternateContent>
  <xr:revisionPtr revIDLastSave="768" documentId="8_{3F895FC7-06DF-4624-835D-6B27C7D8D281}" xr6:coauthVersionLast="47" xr6:coauthVersionMax="47" xr10:uidLastSave="{4DDF6088-0CDD-4F3F-861F-CB02BE83B6FC}"/>
  <bookViews>
    <workbookView xWindow="-110" yWindow="-110" windowWidth="25820" windowHeight="15500" activeTab="1" xr2:uid="{FB84725B-E8A3-476C-AAE4-AB5AD52FB2F8}"/>
  </bookViews>
  <sheets>
    <sheet name="Track 1 Ex " sheetId="3" r:id="rId1"/>
    <sheet name="Track 2 Ex_1" sheetId="1" r:id="rId2"/>
    <sheet name="Track 2 Ex_2" sheetId="5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5" l="1"/>
  <c r="B63" i="5"/>
  <c r="AR22" i="1"/>
  <c r="AM22" i="1"/>
  <c r="AR20" i="1"/>
  <c r="AM20" i="1"/>
  <c r="B7" i="5"/>
  <c r="B67" i="5"/>
  <c r="B62" i="5"/>
  <c r="B61" i="5"/>
  <c r="B71" i="5" s="1"/>
  <c r="F5" i="5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BM5" i="5" s="1"/>
  <c r="B3" i="5"/>
  <c r="B96" i="1"/>
  <c r="B82" i="1"/>
  <c r="B81" i="1"/>
  <c r="B90" i="1" s="1"/>
  <c r="B30" i="1"/>
  <c r="B29" i="1"/>
  <c r="B25" i="1"/>
  <c r="B26" i="1"/>
  <c r="B7" i="1"/>
  <c r="B13" i="1"/>
  <c r="B12" i="1"/>
  <c r="B18" i="1" s="1"/>
  <c r="B49" i="3"/>
  <c r="B45" i="3"/>
  <c r="B41" i="3"/>
  <c r="B40" i="3"/>
  <c r="AC6" i="3" s="1"/>
  <c r="AF6" i="3"/>
  <c r="AE6" i="3"/>
  <c r="AD6" i="3"/>
  <c r="X6" i="3"/>
  <c r="W6" i="3"/>
  <c r="V6" i="3"/>
  <c r="P6" i="3"/>
  <c r="O6" i="3"/>
  <c r="N6" i="3"/>
  <c r="H6" i="3"/>
  <c r="G6" i="3"/>
  <c r="F6" i="3"/>
  <c r="P3" i="3"/>
  <c r="P7" i="3" s="1"/>
  <c r="S2" i="3"/>
  <c r="T2" i="3" s="1"/>
  <c r="U2" i="3" s="1"/>
  <c r="V2" i="3" s="1"/>
  <c r="W2" i="3" s="1"/>
  <c r="R2" i="3"/>
  <c r="Q2" i="3"/>
  <c r="P2" i="3"/>
  <c r="O2" i="3" s="1"/>
  <c r="B3" i="1"/>
  <c r="BO6" i="1" s="1"/>
  <c r="BO7" i="1" s="1"/>
  <c r="B72" i="5" l="1"/>
  <c r="G6" i="5"/>
  <c r="G7" i="5" s="1"/>
  <c r="F6" i="5"/>
  <c r="F7" i="5" s="1"/>
  <c r="BE6" i="5"/>
  <c r="BE7" i="5" s="1"/>
  <c r="AO6" i="5"/>
  <c r="AO7" i="5" s="1"/>
  <c r="AW6" i="5"/>
  <c r="AW7" i="5" s="1"/>
  <c r="I6" i="5"/>
  <c r="I7" i="5" s="1"/>
  <c r="BL6" i="5"/>
  <c r="BL7" i="5" s="1"/>
  <c r="BD6" i="5"/>
  <c r="BD7" i="5" s="1"/>
  <c r="AV6" i="5"/>
  <c r="AV7" i="5" s="1"/>
  <c r="AN6" i="5"/>
  <c r="AN7" i="5" s="1"/>
  <c r="AF6" i="5"/>
  <c r="AF7" i="5" s="1"/>
  <c r="X6" i="5"/>
  <c r="X7" i="5" s="1"/>
  <c r="P6" i="5"/>
  <c r="P7" i="5" s="1"/>
  <c r="H6" i="5"/>
  <c r="H7" i="5" s="1"/>
  <c r="BK6" i="5"/>
  <c r="BK7" i="5" s="1"/>
  <c r="BC6" i="5"/>
  <c r="BC7" i="5" s="1"/>
  <c r="AU6" i="5"/>
  <c r="AU7" i="5" s="1"/>
  <c r="AM6" i="5"/>
  <c r="AM7" i="5" s="1"/>
  <c r="AE6" i="5"/>
  <c r="AE7" i="5" s="1"/>
  <c r="W6" i="5"/>
  <c r="W7" i="5" s="1"/>
  <c r="O6" i="5"/>
  <c r="O7" i="5" s="1"/>
  <c r="BF6" i="5"/>
  <c r="BF7" i="5" s="1"/>
  <c r="AH6" i="5"/>
  <c r="AH7" i="5" s="1"/>
  <c r="BJ6" i="5"/>
  <c r="BJ7" i="5" s="1"/>
  <c r="BB6" i="5"/>
  <c r="BB7" i="5" s="1"/>
  <c r="AT6" i="5"/>
  <c r="AT7" i="5" s="1"/>
  <c r="AL6" i="5"/>
  <c r="AL7" i="5" s="1"/>
  <c r="AD6" i="5"/>
  <c r="V6" i="5"/>
  <c r="V7" i="5" s="1"/>
  <c r="N6" i="5"/>
  <c r="N7" i="5" s="1"/>
  <c r="BI6" i="5"/>
  <c r="BI7" i="5" s="1"/>
  <c r="BA6" i="5"/>
  <c r="BA7" i="5" s="1"/>
  <c r="AS6" i="5"/>
  <c r="AS7" i="5" s="1"/>
  <c r="AK6" i="5"/>
  <c r="AK7" i="5" s="1"/>
  <c r="AC6" i="5"/>
  <c r="U6" i="5"/>
  <c r="U7" i="5" s="1"/>
  <c r="M6" i="5"/>
  <c r="M7" i="5" s="1"/>
  <c r="E6" i="5"/>
  <c r="E7" i="5" s="1"/>
  <c r="AX6" i="5"/>
  <c r="AX7" i="5" s="1"/>
  <c r="Z6" i="5"/>
  <c r="R6" i="5"/>
  <c r="R7" i="5" s="1"/>
  <c r="BH6" i="5"/>
  <c r="BH7" i="5" s="1"/>
  <c r="AZ6" i="5"/>
  <c r="AZ7" i="5" s="1"/>
  <c r="AR6" i="5"/>
  <c r="AR7" i="5" s="1"/>
  <c r="AJ6" i="5"/>
  <c r="AJ7" i="5" s="1"/>
  <c r="AB6" i="5"/>
  <c r="T6" i="5"/>
  <c r="T7" i="5" s="1"/>
  <c r="L6" i="5"/>
  <c r="L7" i="5" s="1"/>
  <c r="BG6" i="5"/>
  <c r="BG7" i="5" s="1"/>
  <c r="AY6" i="5"/>
  <c r="AY7" i="5" s="1"/>
  <c r="AQ6" i="5"/>
  <c r="AQ7" i="5" s="1"/>
  <c r="AI6" i="5"/>
  <c r="AI7" i="5" s="1"/>
  <c r="AA6" i="5"/>
  <c r="S6" i="5"/>
  <c r="S7" i="5" s="1"/>
  <c r="K6" i="5"/>
  <c r="K7" i="5" s="1"/>
  <c r="AP6" i="5"/>
  <c r="AP7" i="5" s="1"/>
  <c r="J6" i="5"/>
  <c r="J7" i="5" s="1"/>
  <c r="Q6" i="5"/>
  <c r="Q7" i="5" s="1"/>
  <c r="Y6" i="5"/>
  <c r="Y9" i="5" s="1"/>
  <c r="AG6" i="5"/>
  <c r="AG7" i="5" s="1"/>
  <c r="BM6" i="5"/>
  <c r="BM7" i="5" s="1"/>
  <c r="B86" i="1"/>
  <c r="CD6" i="1"/>
  <c r="CD7" i="1" s="1"/>
  <c r="CC6" i="1"/>
  <c r="CC7" i="1" s="1"/>
  <c r="BI6" i="1"/>
  <c r="BI7" i="1" s="1"/>
  <c r="BY6" i="1"/>
  <c r="BY7" i="1" s="1"/>
  <c r="BV6" i="1"/>
  <c r="BV7" i="1" s="1"/>
  <c r="BQ6" i="1"/>
  <c r="BQ7" i="1" s="1"/>
  <c r="BN6" i="1"/>
  <c r="BN7" i="1" s="1"/>
  <c r="CG6" i="1"/>
  <c r="CG7" i="1" s="1"/>
  <c r="CB6" i="1"/>
  <c r="CB7" i="1" s="1"/>
  <c r="BT6" i="1"/>
  <c r="BT7" i="1" s="1"/>
  <c r="BL6" i="1"/>
  <c r="BL7" i="1" s="1"/>
  <c r="CI6" i="1"/>
  <c r="CI7" i="1" s="1"/>
  <c r="CA6" i="1"/>
  <c r="CA7" i="1" s="1"/>
  <c r="BS6" i="1"/>
  <c r="BS7" i="1" s="1"/>
  <c r="BK6" i="1"/>
  <c r="BK7" i="1" s="1"/>
  <c r="BU6" i="1"/>
  <c r="BU7" i="1" s="1"/>
  <c r="BM6" i="1"/>
  <c r="BM7" i="1" s="1"/>
  <c r="CH6" i="1"/>
  <c r="CH7" i="1" s="1"/>
  <c r="BZ6" i="1"/>
  <c r="BZ7" i="1" s="1"/>
  <c r="BR6" i="1"/>
  <c r="BR7" i="1" s="1"/>
  <c r="BJ6" i="1"/>
  <c r="BJ7" i="1" s="1"/>
  <c r="B31" i="1"/>
  <c r="CF6" i="1"/>
  <c r="CF7" i="1" s="1"/>
  <c r="BX6" i="1"/>
  <c r="BX7" i="1" s="1"/>
  <c r="BP6" i="1"/>
  <c r="BP7" i="1" s="1"/>
  <c r="BH6" i="1"/>
  <c r="BH7" i="1" s="1"/>
  <c r="CE6" i="1"/>
  <c r="CE7" i="1" s="1"/>
  <c r="BW6" i="1"/>
  <c r="BW7" i="1" s="1"/>
  <c r="I6" i="1"/>
  <c r="H6" i="1"/>
  <c r="H7" i="1" s="1"/>
  <c r="G6" i="1"/>
  <c r="G7" i="1" s="1"/>
  <c r="F6" i="1"/>
  <c r="F7" i="1" s="1"/>
  <c r="E6" i="1"/>
  <c r="E7" i="1" s="1"/>
  <c r="B27" i="1"/>
  <c r="B14" i="1"/>
  <c r="O3" i="3"/>
  <c r="O7" i="3" s="1"/>
  <c r="N2" i="3"/>
  <c r="M2" i="3" s="1"/>
  <c r="L2" i="3" s="1"/>
  <c r="K2" i="3" s="1"/>
  <c r="J2" i="3" s="1"/>
  <c r="I2" i="3" s="1"/>
  <c r="H2" i="3" s="1"/>
  <c r="X2" i="3"/>
  <c r="W3" i="3"/>
  <c r="V3" i="3"/>
  <c r="N3" i="3"/>
  <c r="N7" i="3" s="1"/>
  <c r="B50" i="3"/>
  <c r="B51" i="3" s="1"/>
  <c r="AC8" i="3" s="1"/>
  <c r="B46" i="3"/>
  <c r="I6" i="3"/>
  <c r="I3" i="3" s="1"/>
  <c r="I7" i="3" s="1"/>
  <c r="Q6" i="3"/>
  <c r="Q3" i="3" s="1"/>
  <c r="Q7" i="3" s="1"/>
  <c r="Y6" i="3"/>
  <c r="AG6" i="3"/>
  <c r="J6" i="3"/>
  <c r="J3" i="3" s="1"/>
  <c r="J7" i="3" s="1"/>
  <c r="R6" i="3"/>
  <c r="R3" i="3" s="1"/>
  <c r="R7" i="3" s="1"/>
  <c r="Z6" i="3"/>
  <c r="AH6" i="3"/>
  <c r="K6" i="3"/>
  <c r="K3" i="3" s="1"/>
  <c r="K7" i="3" s="1"/>
  <c r="S6" i="3"/>
  <c r="S3" i="3" s="1"/>
  <c r="AA6" i="3"/>
  <c r="L6" i="3"/>
  <c r="L3" i="3" s="1"/>
  <c r="L7" i="3" s="1"/>
  <c r="T6" i="3"/>
  <c r="T3" i="3" s="1"/>
  <c r="AB6" i="3"/>
  <c r="E6" i="3"/>
  <c r="M6" i="3"/>
  <c r="M3" i="3" s="1"/>
  <c r="M7" i="3" s="1"/>
  <c r="U6" i="3"/>
  <c r="U3" i="3" s="1"/>
  <c r="AA7" i="5" l="1"/>
  <c r="AA11" i="5" s="1"/>
  <c r="AA9" i="5"/>
  <c r="AB7" i="5"/>
  <c r="AB11" i="5" s="1"/>
  <c r="AB9" i="5"/>
  <c r="AD7" i="5"/>
  <c r="AD9" i="5"/>
  <c r="AD8" i="5"/>
  <c r="AC7" i="5"/>
  <c r="AC11" i="5" s="1"/>
  <c r="AC9" i="5"/>
  <c r="Z7" i="5"/>
  <c r="Z11" i="5" s="1"/>
  <c r="Z9" i="5"/>
  <c r="Y7" i="5"/>
  <c r="Y8" i="5"/>
  <c r="B87" i="1"/>
  <c r="B97" i="1"/>
  <c r="B91" i="1"/>
  <c r="B92" i="1" s="1"/>
  <c r="I7" i="1"/>
  <c r="I8" i="1"/>
  <c r="BK17" i="1"/>
  <c r="BK18" i="1" s="1"/>
  <c r="BS17" i="1"/>
  <c r="BS18" i="1" s="1"/>
  <c r="CA17" i="1"/>
  <c r="CA18" i="1" s="1"/>
  <c r="CI17" i="1"/>
  <c r="CI18" i="1" s="1"/>
  <c r="BL17" i="1"/>
  <c r="BL18" i="1" s="1"/>
  <c r="BT17" i="1"/>
  <c r="BT18" i="1" s="1"/>
  <c r="CB17" i="1"/>
  <c r="CB18" i="1" s="1"/>
  <c r="BM17" i="1"/>
  <c r="BM18" i="1" s="1"/>
  <c r="BU17" i="1"/>
  <c r="BU18" i="1" s="1"/>
  <c r="CC17" i="1"/>
  <c r="CC18" i="1" s="1"/>
  <c r="BJ17" i="1"/>
  <c r="BJ18" i="1" s="1"/>
  <c r="CH17" i="1"/>
  <c r="CH18" i="1" s="1"/>
  <c r="BN17" i="1"/>
  <c r="BN18" i="1" s="1"/>
  <c r="BV17" i="1"/>
  <c r="BV18" i="1" s="1"/>
  <c r="CD17" i="1"/>
  <c r="CD18" i="1" s="1"/>
  <c r="BI17" i="1"/>
  <c r="BI18" i="1" s="1"/>
  <c r="BQ17" i="1"/>
  <c r="BQ18" i="1" s="1"/>
  <c r="CG17" i="1"/>
  <c r="CG18" i="1" s="1"/>
  <c r="BZ17" i="1"/>
  <c r="BZ18" i="1" s="1"/>
  <c r="BO17" i="1"/>
  <c r="BO18" i="1" s="1"/>
  <c r="BW17" i="1"/>
  <c r="BW18" i="1" s="1"/>
  <c r="CE17" i="1"/>
  <c r="CE18" i="1" s="1"/>
  <c r="BH17" i="1"/>
  <c r="BH18" i="1" s="1"/>
  <c r="BP17" i="1"/>
  <c r="BP18" i="1" s="1"/>
  <c r="BX17" i="1"/>
  <c r="BX18" i="1" s="1"/>
  <c r="CF17" i="1"/>
  <c r="CF18" i="1" s="1"/>
  <c r="BY17" i="1"/>
  <c r="BY18" i="1" s="1"/>
  <c r="BR17" i="1"/>
  <c r="BR18" i="1" s="1"/>
  <c r="J6" i="1"/>
  <c r="J7" i="1" s="1"/>
  <c r="H17" i="1"/>
  <c r="H18" i="1" s="1"/>
  <c r="F17" i="1"/>
  <c r="F18" i="1" s="1"/>
  <c r="I17" i="1"/>
  <c r="I18" i="1" s="1"/>
  <c r="J17" i="1"/>
  <c r="J18" i="1" s="1"/>
  <c r="K17" i="1"/>
  <c r="K18" i="1" s="1"/>
  <c r="E17" i="1"/>
  <c r="E18" i="1" s="1"/>
  <c r="G17" i="1"/>
  <c r="G18" i="1" s="1"/>
  <c r="V5" i="3"/>
  <c r="V7" i="3"/>
  <c r="V9" i="3" s="1"/>
  <c r="T5" i="3"/>
  <c r="T7" i="3"/>
  <c r="T9" i="3" s="1"/>
  <c r="U5" i="3"/>
  <c r="U7" i="3"/>
  <c r="U9" i="3" s="1"/>
  <c r="W7" i="3"/>
  <c r="W9" i="3" s="1"/>
  <c r="W5" i="3"/>
  <c r="S5" i="3"/>
  <c r="S7" i="3"/>
  <c r="Y2" i="3"/>
  <c r="Z2" i="3" s="1"/>
  <c r="AA2" i="3" s="1"/>
  <c r="AB2" i="3" s="1"/>
  <c r="AC2" i="3" s="1"/>
  <c r="X3" i="3"/>
  <c r="H3" i="3"/>
  <c r="H7" i="3" s="1"/>
  <c r="G2" i="3"/>
  <c r="AD11" i="5" l="1"/>
  <c r="AD10" i="5"/>
  <c r="Y11" i="5"/>
  <c r="Y10" i="5"/>
  <c r="B68" i="5"/>
  <c r="K6" i="1"/>
  <c r="K7" i="1" s="1"/>
  <c r="AD2" i="3"/>
  <c r="AC3" i="3"/>
  <c r="S9" i="3"/>
  <c r="S8" i="3"/>
  <c r="F2" i="3"/>
  <c r="G3" i="3"/>
  <c r="G7" i="3" s="1"/>
  <c r="AB3" i="3"/>
  <c r="Z3" i="3"/>
  <c r="AA3" i="3"/>
  <c r="X5" i="3"/>
  <c r="X7" i="3"/>
  <c r="X9" i="3" s="1"/>
  <c r="Y3" i="3"/>
  <c r="L6" i="1" l="1"/>
  <c r="L7" i="1" s="1"/>
  <c r="L17" i="1"/>
  <c r="L18" i="1" s="1"/>
  <c r="AC5" i="3"/>
  <c r="AC7" i="3"/>
  <c r="AC9" i="3" s="1"/>
  <c r="AE2" i="3"/>
  <c r="AD3" i="3"/>
  <c r="AD7" i="3" s="1"/>
  <c r="AB5" i="3"/>
  <c r="AB7" i="3"/>
  <c r="AB9" i="3" s="1"/>
  <c r="E2" i="3"/>
  <c r="E3" i="3" s="1"/>
  <c r="E7" i="3" s="1"/>
  <c r="F3" i="3"/>
  <c r="F7" i="3" s="1"/>
  <c r="Y7" i="3"/>
  <c r="Y9" i="3" s="1"/>
  <c r="Y5" i="3"/>
  <c r="AA5" i="3"/>
  <c r="AA7" i="3"/>
  <c r="AA9" i="3" s="1"/>
  <c r="Z5" i="3"/>
  <c r="Z7" i="3"/>
  <c r="Z9" i="3" s="1"/>
  <c r="M6" i="1" l="1"/>
  <c r="M7" i="1" s="1"/>
  <c r="M17" i="1"/>
  <c r="M18" i="1" s="1"/>
  <c r="AE3" i="3"/>
  <c r="AE7" i="3" s="1"/>
  <c r="AF2" i="3"/>
  <c r="N6" i="1" l="1"/>
  <c r="N7" i="1" s="1"/>
  <c r="N17" i="1"/>
  <c r="N18" i="1" s="1"/>
  <c r="AG2" i="3"/>
  <c r="AF3" i="3"/>
  <c r="AF7" i="3" s="1"/>
  <c r="O6" i="1" l="1"/>
  <c r="O7" i="1" s="1"/>
  <c r="O17" i="1"/>
  <c r="O18" i="1" s="1"/>
  <c r="AH2" i="3"/>
  <c r="AH3" i="3" s="1"/>
  <c r="AH7" i="3" s="1"/>
  <c r="AG3" i="3"/>
  <c r="AG7" i="3" s="1"/>
  <c r="P6" i="1" l="1"/>
  <c r="P7" i="1" s="1"/>
  <c r="P17" i="1"/>
  <c r="P18" i="1" s="1"/>
  <c r="Q6" i="1" l="1"/>
  <c r="Q7" i="1" s="1"/>
  <c r="Q17" i="1"/>
  <c r="Q18" i="1" s="1"/>
  <c r="R6" i="1" l="1"/>
  <c r="R7" i="1" s="1"/>
  <c r="R17" i="1"/>
  <c r="R18" i="1" s="1"/>
  <c r="S6" i="1" l="1"/>
  <c r="S7" i="1" s="1"/>
  <c r="S17" i="1"/>
  <c r="S18" i="1" s="1"/>
  <c r="S8" i="1"/>
  <c r="T6" i="1" l="1"/>
  <c r="T7" i="1" s="1"/>
  <c r="T17" i="1"/>
  <c r="T18" i="1" s="1"/>
  <c r="U6" i="1" l="1"/>
  <c r="U7" i="1" s="1"/>
  <c r="U17" i="1"/>
  <c r="U18" i="1" s="1"/>
  <c r="V6" i="1" l="1"/>
  <c r="V7" i="1" s="1"/>
  <c r="V17" i="1"/>
  <c r="V18" i="1" s="1"/>
  <c r="W6" i="1" l="1"/>
  <c r="W7" i="1" s="1"/>
  <c r="W17" i="1"/>
  <c r="W18" i="1" s="1"/>
  <c r="X6" i="1" l="1"/>
  <c r="X7" i="1" s="1"/>
  <c r="X17" i="1"/>
  <c r="X18" i="1" s="1"/>
  <c r="Y6" i="1" l="1"/>
  <c r="Y7" i="1" s="1"/>
  <c r="Y17" i="1"/>
  <c r="Y18" i="1" s="1"/>
  <c r="Z6" i="1" l="1"/>
  <c r="Z7" i="1" s="1"/>
  <c r="Z17" i="1"/>
  <c r="Z18" i="1" s="1"/>
  <c r="AA6" i="1" l="1"/>
  <c r="AA7" i="1" s="1"/>
  <c r="AA17" i="1"/>
  <c r="AA18" i="1" s="1"/>
  <c r="AB6" i="1" l="1"/>
  <c r="AB7" i="1" s="1"/>
  <c r="AB17" i="1"/>
  <c r="AB18" i="1" s="1"/>
  <c r="AC6" i="1" l="1"/>
  <c r="AC7" i="1" s="1"/>
  <c r="AC17" i="1"/>
  <c r="AC18" i="1" s="1"/>
  <c r="AD6" i="1" l="1"/>
  <c r="AD7" i="1" s="1"/>
  <c r="AD17" i="1"/>
  <c r="AD18" i="1" s="1"/>
  <c r="AE6" i="1" l="1"/>
  <c r="AE7" i="1" s="1"/>
  <c r="AE17" i="1"/>
  <c r="AE18" i="1" s="1"/>
  <c r="AF6" i="1" l="1"/>
  <c r="AF7" i="1" s="1"/>
  <c r="AF17" i="1"/>
  <c r="AF18" i="1" s="1"/>
  <c r="AG6" i="1" l="1"/>
  <c r="AG7" i="1" s="1"/>
  <c r="AG17" i="1"/>
  <c r="AG18" i="1" s="1"/>
  <c r="AH6" i="1" l="1"/>
  <c r="AH7" i="1" s="1"/>
  <c r="AH17" i="1"/>
  <c r="AH18" i="1" s="1"/>
  <c r="AI6" i="1" l="1"/>
  <c r="AI7" i="1" s="1"/>
  <c r="AI17" i="1"/>
  <c r="AI18" i="1" s="1"/>
  <c r="AJ6" i="1" l="1"/>
  <c r="AJ7" i="1" s="1"/>
  <c r="AJ17" i="1"/>
  <c r="AJ18" i="1" s="1"/>
  <c r="AK6" i="1" l="1"/>
  <c r="AK7" i="1" s="1"/>
  <c r="AK17" i="1"/>
  <c r="AK18" i="1" s="1"/>
  <c r="AL6" i="1" l="1"/>
  <c r="AL17" i="1"/>
  <c r="AL18" i="1" s="1"/>
  <c r="AL7" i="1" l="1"/>
  <c r="AL8" i="1"/>
  <c r="AM6" i="1"/>
  <c r="AM7" i="1" s="1"/>
  <c r="AM17" i="1"/>
  <c r="AM18" i="1" l="1"/>
  <c r="AM19" i="1"/>
  <c r="AN6" i="1"/>
  <c r="AN7" i="1" s="1"/>
  <c r="AN17" i="1"/>
  <c r="AM21" i="1" l="1"/>
  <c r="AN18" i="1"/>
  <c r="AN22" i="1" s="1"/>
  <c r="AN20" i="1"/>
  <c r="AO6" i="1"/>
  <c r="AO7" i="1" s="1"/>
  <c r="AO17" i="1"/>
  <c r="AO18" i="1" l="1"/>
  <c r="AO22" i="1" s="1"/>
  <c r="AO20" i="1"/>
  <c r="AP6" i="1"/>
  <c r="AP7" i="1" s="1"/>
  <c r="AP17" i="1"/>
  <c r="AP18" i="1" l="1"/>
  <c r="AP22" i="1" s="1"/>
  <c r="AP20" i="1"/>
  <c r="AQ6" i="1"/>
  <c r="AQ7" i="1" s="1"/>
  <c r="AQ17" i="1"/>
  <c r="AQ18" i="1" l="1"/>
  <c r="AQ22" i="1" s="1"/>
  <c r="AQ20" i="1"/>
  <c r="AR6" i="1"/>
  <c r="AR7" i="1" s="1"/>
  <c r="AR17" i="1"/>
  <c r="AR18" i="1" l="1"/>
  <c r="AR19" i="1"/>
  <c r="AS6" i="1"/>
  <c r="AS7" i="1" s="1"/>
  <c r="AS17" i="1"/>
  <c r="AS18" i="1" s="1"/>
  <c r="AR21" i="1" l="1"/>
  <c r="AT6" i="1"/>
  <c r="AT7" i="1" s="1"/>
  <c r="AT17" i="1"/>
  <c r="AT18" i="1" s="1"/>
  <c r="AU6" i="1" l="1"/>
  <c r="AU7" i="1" s="1"/>
  <c r="AU17" i="1"/>
  <c r="AU18" i="1" s="1"/>
  <c r="AV6" i="1" l="1"/>
  <c r="AV7" i="1" s="1"/>
  <c r="AV17" i="1"/>
  <c r="AV18" i="1" s="1"/>
  <c r="AW6" i="1" l="1"/>
  <c r="AW7" i="1" s="1"/>
  <c r="AW17" i="1"/>
  <c r="AW18" i="1" s="1"/>
  <c r="AX6" i="1" l="1"/>
  <c r="AX7" i="1" s="1"/>
  <c r="AX17" i="1"/>
  <c r="AX18" i="1" s="1"/>
  <c r="AY6" i="1" l="1"/>
  <c r="AY7" i="1" s="1"/>
  <c r="AY17" i="1"/>
  <c r="AY18" i="1" s="1"/>
  <c r="AZ6" i="1" l="1"/>
  <c r="AZ7" i="1" s="1"/>
  <c r="AZ17" i="1"/>
  <c r="AZ18" i="1" s="1"/>
  <c r="BA6" i="1" l="1"/>
  <c r="BA7" i="1" s="1"/>
  <c r="BA17" i="1"/>
  <c r="BA18" i="1" s="1"/>
  <c r="BB6" i="1" l="1"/>
  <c r="BB7" i="1" s="1"/>
  <c r="BB17" i="1"/>
  <c r="BB18" i="1" s="1"/>
  <c r="BC6" i="1" l="1"/>
  <c r="BC7" i="1" s="1"/>
  <c r="BC17" i="1"/>
  <c r="BC18" i="1" s="1"/>
  <c r="BD6" i="1" l="1"/>
  <c r="BD7" i="1" s="1"/>
  <c r="BD17" i="1"/>
  <c r="BD18" i="1" s="1"/>
  <c r="BE6" i="1" l="1"/>
  <c r="BE7" i="1" s="1"/>
  <c r="BE17" i="1"/>
  <c r="BE18" i="1" s="1"/>
  <c r="BF6" i="1" l="1"/>
  <c r="BF7" i="1" s="1"/>
  <c r="BF17" i="1"/>
  <c r="BF18" i="1" s="1"/>
  <c r="BG6" i="1" l="1"/>
  <c r="BG7" i="1" s="1"/>
  <c r="BG17" i="1"/>
  <c r="BG18" i="1" s="1"/>
</calcChain>
</file>

<file path=xl/sharedStrings.xml><?xml version="1.0" encoding="utf-8"?>
<sst xmlns="http://schemas.openxmlformats.org/spreadsheetml/2006/main" count="107" uniqueCount="67">
  <si>
    <t>x0</t>
  </si>
  <si>
    <t>yo</t>
  </si>
  <si>
    <t>K</t>
  </si>
  <si>
    <t>dx/dy</t>
  </si>
  <si>
    <t>Initial State</t>
  </si>
  <si>
    <t>x</t>
  </si>
  <si>
    <t>k</t>
  </si>
  <si>
    <t>y</t>
  </si>
  <si>
    <t>TOKEN SWAP</t>
  </si>
  <si>
    <t xml:space="preserve">DX= </t>
  </si>
  <si>
    <t>DY=</t>
  </si>
  <si>
    <t>y1</t>
  </si>
  <si>
    <t>x1</t>
  </si>
  <si>
    <t>Actual price</t>
  </si>
  <si>
    <t>Price Curve</t>
  </si>
  <si>
    <t>Bonding Curve</t>
  </si>
  <si>
    <t>The ste of the pool at moment of the operation is defined by the quntities x0, y0.</t>
  </si>
  <si>
    <t>SWAP</t>
  </si>
  <si>
    <t>Final state</t>
  </si>
  <si>
    <t>final marginal price</t>
  </si>
  <si>
    <t>initial marginal price</t>
  </si>
  <si>
    <t>we take out 6 token Y</t>
  </si>
  <si>
    <t>we trade in 5 Tooken X</t>
  </si>
  <si>
    <t>efective price</t>
  </si>
  <si>
    <t>The efective price at wich we perform the trade</t>
  </si>
  <si>
    <t>initial balance f token X</t>
  </si>
  <si>
    <t>initial balance f token Y</t>
  </si>
  <si>
    <t>Final Balance of toekn X</t>
  </si>
  <si>
    <t>Final balance of tonken Y</t>
  </si>
  <si>
    <t>We wanto to trade in a certain amount x of token X  to have in return the realtive amount y of token Y.</t>
  </si>
  <si>
    <t>A</t>
  </si>
  <si>
    <t>xv0</t>
  </si>
  <si>
    <t>yv0</t>
  </si>
  <si>
    <t>Kv0</t>
  </si>
  <si>
    <t>A^2*X0/(A-1)</t>
  </si>
  <si>
    <t>X0*(A-1)</t>
  </si>
  <si>
    <t>Y0*(A-1)</t>
  </si>
  <si>
    <t>A^2*Y0/(A-1)</t>
  </si>
  <si>
    <t>Plow</t>
  </si>
  <si>
    <t>Phigh</t>
  </si>
  <si>
    <t>X values</t>
  </si>
  <si>
    <t>Y values</t>
  </si>
  <si>
    <t>dy/dx</t>
  </si>
  <si>
    <t>Efective price</t>
  </si>
  <si>
    <t>We wanto to repeat the same trade as the prevois sheet buat acting as we were going to have an augmented  liquidity.</t>
  </si>
  <si>
    <t>For this we are going to use the an augmented coeficient A</t>
  </si>
  <si>
    <t>The state of the pool at moment of the simulated LP i now xv0, yv0, obtenined multiplying x0, y0 by A.</t>
  </si>
  <si>
    <t>Initial state of the emulated pool</t>
  </si>
  <si>
    <t xml:space="preserve">we trade in 5 Tooken X </t>
  </si>
  <si>
    <t>Final state of the emulated pool</t>
  </si>
  <si>
    <t>xv1</t>
  </si>
  <si>
    <t>yv1</t>
  </si>
  <si>
    <t>Final state of the original pool</t>
  </si>
  <si>
    <t>final marginal price of the emulated pool</t>
  </si>
  <si>
    <t>Swap line (price Curve)</t>
  </si>
  <si>
    <t>Swap line (bonding curve)</t>
  </si>
  <si>
    <t>Point of interest ( bonding Curve)</t>
  </si>
  <si>
    <t>Point of interest (Price Curve)</t>
  </si>
  <si>
    <t>TOKEN SWAP for the Augmented curve</t>
  </si>
  <si>
    <t>we take out 6,67 token Y from the pool</t>
  </si>
  <si>
    <t>y0</t>
  </si>
  <si>
    <t>Initial state of the transformed pool</t>
  </si>
  <si>
    <t>Final state of the transformed pool</t>
  </si>
  <si>
    <t>final marginal price of the transformed pool</t>
  </si>
  <si>
    <t>We wanto to repeat the same trade as the previous sheet bat acting into the real coordinates</t>
  </si>
  <si>
    <t>The state of the pool at moment of the simulated LP is still  x0, y0, and A the amplifying factor.</t>
  </si>
  <si>
    <t>TOKEN SWAP for the Transformed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</si>
</sst>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.00\ _€_-;\-* #,##0.00\ _€_-;_-* &quot;-&quot;??\ _€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43" fontId="3" fillId="0" borderId="0" xfId="1" applyFont="1"/>
    <xf numFmtId="0" fontId="2" fillId="0" borderId="0" xfId="0" applyFont="1"/>
    <xf numFmtId="43" fontId="2" fillId="0" borderId="0" xfId="1" applyFont="1"/>
    <xf numFmtId="43" fontId="4" fillId="0" borderId="0" xfId="1" applyFont="1"/>
    <xf numFmtId="164" fontId="0" fillId="0" borderId="0" xfId="0" applyNumberFormat="1"/>
    <xf numFmtId="43" fontId="2" fillId="2" borderId="0" xfId="1" applyFont="1" applyFill="1"/>
    <xf numFmtId="43" fontId="0" fillId="2" borderId="0" xfId="1" applyFont="1" applyFill="1"/>
    <xf numFmtId="43" fontId="3" fillId="2" borderId="0" xfId="1" applyFont="1" applyFill="1"/>
    <xf numFmtId="43" fontId="4" fillId="2" borderId="0" xfId="1" applyFont="1" applyFill="1"/>
    <xf numFmtId="0" fontId="0" fillId="2" borderId="0" xfId="0" applyFill="1"/>
    <xf numFmtId="43" fontId="0" fillId="2" borderId="0" xfId="0" applyNumberFormat="1" applyFill="1"/>
    <xf numFmtId="164" fontId="0" fillId="2" borderId="0" xfId="0" applyNumberFormat="1" applyFill="1"/>
    <xf numFmtId="43" fontId="0" fillId="0" borderId="0" xfId="1" applyFont="1" applyFill="1"/>
    <xf numFmtId="43" fontId="2" fillId="0" borderId="0" xfId="1" applyFont="1" applyFill="1"/>
    <xf numFmtId="0" fontId="5" fillId="0" borderId="0" xfId="0" applyFont="1"/>
    <xf numFmtId="43" fontId="5" fillId="0" borderId="0" xfId="1" applyFont="1"/>
    <xf numFmtId="43" fontId="5" fillId="0" borderId="0" xfId="1" applyFont="1" applyFill="1"/>
    <xf numFmtId="43" fontId="6" fillId="0" borderId="0" xfId="1" applyFont="1" applyFill="1"/>
    <xf numFmtId="43" fontId="5" fillId="0" borderId="0" xfId="0" applyNumberFormat="1" applyFont="1"/>
    <xf numFmtId="164" fontId="5" fillId="0" borderId="0" xfId="0" applyNumberFormat="1" applyFont="1"/>
    <xf numFmtId="43" fontId="0" fillId="0" borderId="0" xfId="0" applyNumberFormat="1"/>
    <xf numFmtId="0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D6708778-09D5-4EB2-AFA5-5DAE052F8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Bonding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0382072642301"/>
          <c:y val="0.13008822900855821"/>
          <c:w val="0.89749617927357694"/>
          <c:h val="0.71413443711418656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'Track 1 Ex '!$E$2:$AH$2</c:f>
              <c:numCache>
                <c:formatCode>_(* #,##0.00_);_(* \(#,##0.00\);_(* "-"??_);_(@_)</c:formatCode>
                <c:ptCount val="30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  <c:pt idx="17">
                  <c:v>21.5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23.5</c:v>
                </c:pt>
                <c:pt idx="22">
                  <c:v>24</c:v>
                </c:pt>
                <c:pt idx="23">
                  <c:v>24.5</c:v>
                </c:pt>
                <c:pt idx="24">
                  <c:v>25</c:v>
                </c:pt>
                <c:pt idx="25">
                  <c:v>25.5</c:v>
                </c:pt>
                <c:pt idx="26">
                  <c:v>26</c:v>
                </c:pt>
                <c:pt idx="27">
                  <c:v>26.5</c:v>
                </c:pt>
                <c:pt idx="28">
                  <c:v>27</c:v>
                </c:pt>
                <c:pt idx="29">
                  <c:v>27.5</c:v>
                </c:pt>
              </c:numCache>
            </c:numRef>
          </c:cat>
          <c:val>
            <c:numRef>
              <c:f>'Track 1 Ex '!$E$3:$AH$3</c:f>
              <c:numCache>
                <c:formatCode>_(* #,##0.00_);_(* \(#,##0.00\);_(* "-"??_);_(@_)</c:formatCode>
                <c:ptCount val="30"/>
                <c:pt idx="0">
                  <c:v>46.153846153846153</c:v>
                </c:pt>
                <c:pt idx="1">
                  <c:v>44.444444444444443</c:v>
                </c:pt>
                <c:pt idx="2">
                  <c:v>42.857142857142854</c:v>
                </c:pt>
                <c:pt idx="3">
                  <c:v>41.379310344827587</c:v>
                </c:pt>
                <c:pt idx="4">
                  <c:v>40</c:v>
                </c:pt>
                <c:pt idx="5">
                  <c:v>38.70967741935484</c:v>
                </c:pt>
                <c:pt idx="6">
                  <c:v>37.5</c:v>
                </c:pt>
                <c:pt idx="7">
                  <c:v>36.363636363636367</c:v>
                </c:pt>
                <c:pt idx="8">
                  <c:v>35.294117647058826</c:v>
                </c:pt>
                <c:pt idx="9">
                  <c:v>34.285714285714285</c:v>
                </c:pt>
                <c:pt idx="10">
                  <c:v>33.333333333333336</c:v>
                </c:pt>
                <c:pt idx="11">
                  <c:v>32.432432432432435</c:v>
                </c:pt>
                <c:pt idx="12">
                  <c:v>31.578947368421051</c:v>
                </c:pt>
                <c:pt idx="13">
                  <c:v>30.76923076923077</c:v>
                </c:pt>
                <c:pt idx="14">
                  <c:v>30</c:v>
                </c:pt>
                <c:pt idx="15">
                  <c:v>29.26829268292683</c:v>
                </c:pt>
                <c:pt idx="16">
                  <c:v>28.571428571428573</c:v>
                </c:pt>
                <c:pt idx="17">
                  <c:v>27.906976744186046</c:v>
                </c:pt>
                <c:pt idx="18">
                  <c:v>27.272727272727273</c:v>
                </c:pt>
                <c:pt idx="19">
                  <c:v>26.666666666666668</c:v>
                </c:pt>
                <c:pt idx="20">
                  <c:v>26.086956521739129</c:v>
                </c:pt>
                <c:pt idx="21">
                  <c:v>25.531914893617021</c:v>
                </c:pt>
                <c:pt idx="22">
                  <c:v>25</c:v>
                </c:pt>
                <c:pt idx="23">
                  <c:v>24.489795918367346</c:v>
                </c:pt>
                <c:pt idx="24">
                  <c:v>24</c:v>
                </c:pt>
                <c:pt idx="25">
                  <c:v>23.529411764705884</c:v>
                </c:pt>
                <c:pt idx="26">
                  <c:v>23.076923076923077</c:v>
                </c:pt>
                <c:pt idx="27">
                  <c:v>22.641509433962263</c:v>
                </c:pt>
                <c:pt idx="28">
                  <c:v>22.222222222222221</c:v>
                </c:pt>
                <c:pt idx="29">
                  <c:v>21.818181818181817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9-4660-8EA9-E9D3CFC4693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Pt>
            <c:idx val="14"/>
            <c:marker>
              <c:symbol val="circle"/>
              <c:size val="6"/>
              <c:spPr>
                <a:solidFill>
                  <a:schemeClr val="accent3">
                    <a:lumMod val="40000"/>
                    <a:lumOff val="60000"/>
                  </a:schemeClr>
                </a:solidFill>
                <a:ln w="15875">
                  <a:solidFill>
                    <a:schemeClr val="accent3">
                      <a:lumMod val="40000"/>
                      <a:lumOff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3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69-4660-8EA9-E9D3CFC46938}"/>
              </c:ext>
            </c:extLst>
          </c:dPt>
          <c:cat>
            <c:numRef>
              <c:f>'Track 1 Ex '!$E$2:$AH$2</c:f>
              <c:numCache>
                <c:formatCode>_(* #,##0.00_);_(* \(#,##0.00\);_(* "-"??_);_(@_)</c:formatCode>
                <c:ptCount val="30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  <c:pt idx="17">
                  <c:v>21.5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23.5</c:v>
                </c:pt>
                <c:pt idx="22">
                  <c:v>24</c:v>
                </c:pt>
                <c:pt idx="23">
                  <c:v>24.5</c:v>
                </c:pt>
                <c:pt idx="24">
                  <c:v>25</c:v>
                </c:pt>
                <c:pt idx="25">
                  <c:v>25.5</c:v>
                </c:pt>
                <c:pt idx="26">
                  <c:v>26</c:v>
                </c:pt>
                <c:pt idx="27">
                  <c:v>26.5</c:v>
                </c:pt>
                <c:pt idx="28">
                  <c:v>27</c:v>
                </c:pt>
                <c:pt idx="29">
                  <c:v>27.5</c:v>
                </c:pt>
              </c:numCache>
            </c:numRef>
          </c:cat>
          <c:val>
            <c:numRef>
              <c:f>'Track 1 Ex '!$E$4:$AH$4</c:f>
              <c:numCache>
                <c:formatCode>_(* #,##0.00_);_(* \(#,##0.00\);_(* "-"??_);_(@_)</c:formatCode>
                <c:ptCount val="30"/>
                <c:pt idx="14">
                  <c:v>30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9-4660-8EA9-E9D3CFC46938}"/>
            </c:ext>
          </c:extLst>
        </c:ser>
        <c:ser>
          <c:idx val="2"/>
          <c:order val="2"/>
          <c:tx>
            <c:v>Dirección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'Track 1 Ex '!$E$2:$AH$2</c:f>
              <c:numCache>
                <c:formatCode>_(* #,##0.00_);_(* \(#,##0.00\);_(* "-"??_);_(@_)</c:formatCode>
                <c:ptCount val="30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  <c:pt idx="17">
                  <c:v>21.5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23.5</c:v>
                </c:pt>
                <c:pt idx="22">
                  <c:v>24</c:v>
                </c:pt>
                <c:pt idx="23">
                  <c:v>24.5</c:v>
                </c:pt>
                <c:pt idx="24">
                  <c:v>25</c:v>
                </c:pt>
                <c:pt idx="25">
                  <c:v>25.5</c:v>
                </c:pt>
                <c:pt idx="26">
                  <c:v>26</c:v>
                </c:pt>
                <c:pt idx="27">
                  <c:v>26.5</c:v>
                </c:pt>
                <c:pt idx="28">
                  <c:v>27</c:v>
                </c:pt>
                <c:pt idx="29">
                  <c:v>27.5</c:v>
                </c:pt>
              </c:numCache>
            </c:numRef>
          </c:cat>
          <c:val>
            <c:numRef>
              <c:f>'Track 1 Ex '!$E$5:$AH$5</c:f>
              <c:numCache>
                <c:formatCode>_(* #,##0.00_);_(* \(#,##0.00\);_(* "-"??_);_(@_)</c:formatCode>
                <c:ptCount val="30"/>
                <c:pt idx="14">
                  <c:v>30</c:v>
                </c:pt>
                <c:pt idx="15">
                  <c:v>29.26829268292683</c:v>
                </c:pt>
                <c:pt idx="16">
                  <c:v>28.571428571428573</c:v>
                </c:pt>
                <c:pt idx="17">
                  <c:v>27.906976744186046</c:v>
                </c:pt>
                <c:pt idx="18">
                  <c:v>27.272727272727273</c:v>
                </c:pt>
                <c:pt idx="19">
                  <c:v>26.666666666666668</c:v>
                </c:pt>
                <c:pt idx="20">
                  <c:v>26.086956521739129</c:v>
                </c:pt>
                <c:pt idx="21">
                  <c:v>25.531914893617021</c:v>
                </c:pt>
                <c:pt idx="22">
                  <c:v>25</c:v>
                </c:pt>
                <c:pt idx="23">
                  <c:v>24.489795918367346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9-4660-8EA9-E9D3CFC4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386847"/>
        <c:axId val="1713381567"/>
      </c:lineChart>
      <c:catAx>
        <c:axId val="17133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81567"/>
        <c:crosses val="autoZero"/>
        <c:auto val="1"/>
        <c:lblAlgn val="ctr"/>
        <c:lblOffset val="100"/>
        <c:noMultiLvlLbl val="0"/>
      </c:catAx>
      <c:valAx>
        <c:axId val="17133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86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Price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v>Area</c:v>
          </c:tx>
          <c:spPr>
            <a:solidFill>
              <a:schemeClr val="accent1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cat>
            <c:numRef>
              <c:f>'Track 1 Ex '!$E$2:$AH$2</c:f>
              <c:numCache>
                <c:formatCode>_(* #,##0.00_);_(* \(#,##0.00\);_(* "-"??_);_(@_)</c:formatCode>
                <c:ptCount val="30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  <c:pt idx="17">
                  <c:v>21.5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23.5</c:v>
                </c:pt>
                <c:pt idx="22">
                  <c:v>24</c:v>
                </c:pt>
                <c:pt idx="23">
                  <c:v>24.5</c:v>
                </c:pt>
                <c:pt idx="24">
                  <c:v>25</c:v>
                </c:pt>
                <c:pt idx="25">
                  <c:v>25.5</c:v>
                </c:pt>
                <c:pt idx="26">
                  <c:v>26</c:v>
                </c:pt>
                <c:pt idx="27">
                  <c:v>26.5</c:v>
                </c:pt>
                <c:pt idx="28">
                  <c:v>27</c:v>
                </c:pt>
                <c:pt idx="29">
                  <c:v>27.5</c:v>
                </c:pt>
              </c:numCache>
            </c:numRef>
          </c:cat>
          <c:val>
            <c:numRef>
              <c:f>'Track 1 Ex '!$E$9:$AH$9</c:f>
              <c:numCache>
                <c:formatCode>General</c:formatCode>
                <c:ptCount val="30"/>
                <c:pt idx="14" formatCode="_(* #,##0.00_);_(* \(#,##0.00\);_(* &quot;-&quot;??_);_(@_)">
                  <c:v>-1.5</c:v>
                </c:pt>
                <c:pt idx="15" formatCode="_(* #,##0.00_);_(* \(#,##0.00\);_(* &quot;-&quot;??_);_(@_)">
                  <c:v>-1.4277215942891137</c:v>
                </c:pt>
                <c:pt idx="16" formatCode="_(* #,##0.00_);_(* \(#,##0.00\);_(* &quot;-&quot;??_);_(@_)">
                  <c:v>-1.360544217687075</c:v>
                </c:pt>
                <c:pt idx="17" formatCode="_(* #,##0.00_);_(* \(#,##0.00\);_(* &quot;-&quot;??_);_(@_)">
                  <c:v>-1.2979989183342346</c:v>
                </c:pt>
                <c:pt idx="18" formatCode="_(* #,##0.00_);_(* \(#,##0.00\);_(* &quot;-&quot;??_);_(@_)">
                  <c:v>-1.2396694214876034</c:v>
                </c:pt>
                <c:pt idx="19" formatCode="_(* #,##0.00_);_(* \(#,##0.00\);_(* &quot;-&quot;??_);_(@_)">
                  <c:v>-1.1851851851851853</c:v>
                </c:pt>
                <c:pt idx="20" formatCode="_(* #,##0.00_);_(* \(#,##0.00\);_(* &quot;-&quot;??_);_(@_)">
                  <c:v>-1.1342155009451795</c:v>
                </c:pt>
                <c:pt idx="21" formatCode="_(* #,##0.00_);_(* \(#,##0.00\);_(* &quot;-&quot;??_);_(@_)">
                  <c:v>-1.0864644635581711</c:v>
                </c:pt>
                <c:pt idx="22" formatCode="_(* #,##0.00_);_(* \(#,##0.00\);_(* &quot;-&quot;??_);_(@_)">
                  <c:v>-1.0416666666666667</c:v>
                </c:pt>
                <c:pt idx="23" formatCode="_(* #,##0.00_);_(* \(#,##0.00\);_(* &quot;-&quot;??_);_(@_)">
                  <c:v>-0.9995835068721366</c:v>
                </c:pt>
                <c:pt idx="24" formatCode="_(* #,##0.00_);_(* \(#,##0.00\);_(* &quot;-&quot;??_);_(@_)">
                  <c:v>-0.96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0-4CEE-AACF-344694C3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2256"/>
        <c:axId val="1262766496"/>
      </c:area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'Track 1 Ex '!$E$2:$AH$2</c:f>
              <c:numCache>
                <c:formatCode>_(* #,##0.00_);_(* \(#,##0.00\);_(* "-"??_);_(@_)</c:formatCode>
                <c:ptCount val="30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  <c:pt idx="17">
                  <c:v>21.5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23.5</c:v>
                </c:pt>
                <c:pt idx="22">
                  <c:v>24</c:v>
                </c:pt>
                <c:pt idx="23">
                  <c:v>24.5</c:v>
                </c:pt>
                <c:pt idx="24">
                  <c:v>25</c:v>
                </c:pt>
                <c:pt idx="25">
                  <c:v>25.5</c:v>
                </c:pt>
                <c:pt idx="26">
                  <c:v>26</c:v>
                </c:pt>
                <c:pt idx="27">
                  <c:v>26.5</c:v>
                </c:pt>
                <c:pt idx="28">
                  <c:v>27</c:v>
                </c:pt>
                <c:pt idx="29">
                  <c:v>27.5</c:v>
                </c:pt>
              </c:numCache>
            </c:numRef>
          </c:cat>
          <c:val>
            <c:numRef>
              <c:f>'Track 1 Ex '!$E$7:$AH$7</c:f>
              <c:numCache>
                <c:formatCode>_(* #,##0.00_);_(* \(#,##0.00\);_(* "-"??_);_(@_)</c:formatCode>
                <c:ptCount val="30"/>
                <c:pt idx="0">
                  <c:v>-3.5502958579881656</c:v>
                </c:pt>
                <c:pt idx="1">
                  <c:v>-3.2921810699588474</c:v>
                </c:pt>
                <c:pt idx="2">
                  <c:v>-3.0612244897959182</c:v>
                </c:pt>
                <c:pt idx="3">
                  <c:v>-2.853745541022592</c:v>
                </c:pt>
                <c:pt idx="4">
                  <c:v>-2.6666666666666665</c:v>
                </c:pt>
                <c:pt idx="5">
                  <c:v>-2.4973985431841834</c:v>
                </c:pt>
                <c:pt idx="6">
                  <c:v>-2.34375</c:v>
                </c:pt>
                <c:pt idx="7">
                  <c:v>-2.2038567493112948</c:v>
                </c:pt>
                <c:pt idx="8">
                  <c:v>-2.0761245674740487</c:v>
                </c:pt>
                <c:pt idx="9">
                  <c:v>-1.9591836734693877</c:v>
                </c:pt>
                <c:pt idx="10">
                  <c:v>-1.8518518518518521</c:v>
                </c:pt>
                <c:pt idx="11">
                  <c:v>-1.7531044558071587</c:v>
                </c:pt>
                <c:pt idx="12">
                  <c:v>-1.6620498614958448</c:v>
                </c:pt>
                <c:pt idx="13">
                  <c:v>-1.5779092702169626</c:v>
                </c:pt>
                <c:pt idx="14">
                  <c:v>-1.5</c:v>
                </c:pt>
                <c:pt idx="15">
                  <c:v>-1.4277215942891137</c:v>
                </c:pt>
                <c:pt idx="16">
                  <c:v>-1.360544217687075</c:v>
                </c:pt>
                <c:pt idx="17">
                  <c:v>-1.2979989183342346</c:v>
                </c:pt>
                <c:pt idx="18">
                  <c:v>-1.2396694214876034</c:v>
                </c:pt>
                <c:pt idx="19">
                  <c:v>-1.1851851851851853</c:v>
                </c:pt>
                <c:pt idx="20">
                  <c:v>-1.1342155009451795</c:v>
                </c:pt>
                <c:pt idx="21">
                  <c:v>-1.0864644635581711</c:v>
                </c:pt>
                <c:pt idx="22">
                  <c:v>-1.0416666666666667</c:v>
                </c:pt>
                <c:pt idx="23">
                  <c:v>-0.9995835068721366</c:v>
                </c:pt>
                <c:pt idx="24">
                  <c:v>-0.96</c:v>
                </c:pt>
                <c:pt idx="25">
                  <c:v>-0.92272202998846609</c:v>
                </c:pt>
                <c:pt idx="26">
                  <c:v>-0.8875739644970414</c:v>
                </c:pt>
                <c:pt idx="27">
                  <c:v>-0.85439658241367034</c:v>
                </c:pt>
                <c:pt idx="28">
                  <c:v>-0.82304526748971185</c:v>
                </c:pt>
                <c:pt idx="29">
                  <c:v>-0.79338842975206603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0-4CEE-AACF-344694C39CE5}"/>
            </c:ext>
          </c:extLst>
        </c:ser>
        <c:ser>
          <c:idx val="1"/>
          <c:order val="1"/>
          <c:tx>
            <c:v>Final Balance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Pt>
            <c:idx val="14"/>
            <c:marker>
              <c:symbol val="circle"/>
              <c:size val="6"/>
              <c:spPr>
                <a:solidFill>
                  <a:schemeClr val="accent3">
                    <a:lumMod val="40000"/>
                    <a:lumOff val="60000"/>
                  </a:schemeClr>
                </a:solidFill>
                <a:ln w="15875">
                  <a:solidFill>
                    <a:schemeClr val="accent3">
                      <a:lumMod val="60000"/>
                      <a:lumOff val="4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50-4CEE-AACF-344694C39CE5}"/>
              </c:ext>
            </c:extLst>
          </c:dPt>
          <c:cat>
            <c:numRef>
              <c:f>'Track 1 Ex '!$E$2:$AH$2</c:f>
              <c:numCache>
                <c:formatCode>_(* #,##0.00_);_(* \(#,##0.00\);_(* "-"??_);_(@_)</c:formatCode>
                <c:ptCount val="30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  <c:pt idx="17">
                  <c:v>21.5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23.5</c:v>
                </c:pt>
                <c:pt idx="22">
                  <c:v>24</c:v>
                </c:pt>
                <c:pt idx="23">
                  <c:v>24.5</c:v>
                </c:pt>
                <c:pt idx="24">
                  <c:v>25</c:v>
                </c:pt>
                <c:pt idx="25">
                  <c:v>25.5</c:v>
                </c:pt>
                <c:pt idx="26">
                  <c:v>26</c:v>
                </c:pt>
                <c:pt idx="27">
                  <c:v>26.5</c:v>
                </c:pt>
                <c:pt idx="28">
                  <c:v>27</c:v>
                </c:pt>
                <c:pt idx="29">
                  <c:v>27.5</c:v>
                </c:pt>
              </c:numCache>
            </c:numRef>
          </c:cat>
          <c:val>
            <c:numRef>
              <c:f>'Track 1 Ex '!$E$8:$AH$8</c:f>
              <c:numCache>
                <c:formatCode>General</c:formatCode>
                <c:ptCount val="30"/>
                <c:pt idx="14" formatCode="_(* #,##0.00_);_(* \(#,##0.00\);_(* &quot;-&quot;??_);_(@_)">
                  <c:v>-1.5</c:v>
                </c:pt>
                <c:pt idx="24" formatCode="_-* #,##0.00\ _€_-;\-* #,##0.00\ _€_-;_-* &quot;-&quot;??\ _€_-;_-@_-">
                  <c:v>-0.96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0-4CEE-AACF-344694C3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72256"/>
        <c:axId val="1262766496"/>
      </c:lineChart>
      <c:catAx>
        <c:axId val="12627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 X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66496"/>
        <c:crosses val="autoZero"/>
        <c:auto val="1"/>
        <c:lblAlgn val="ctr"/>
        <c:lblOffset val="100"/>
        <c:noMultiLvlLbl val="0"/>
      </c:catAx>
      <c:valAx>
        <c:axId val="12627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Marginal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72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Bonding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2688726511315"/>
          <c:y val="0.13857210225607622"/>
          <c:w val="0.84990522689675663"/>
          <c:h val="0.80023476273718186"/>
        </c:manualLayout>
      </c:layout>
      <c:lineChart>
        <c:grouping val="standard"/>
        <c:varyColors val="0"/>
        <c:ser>
          <c:idx val="0"/>
          <c:order val="0"/>
          <c:tx>
            <c:v>Original pool</c:v>
          </c:tx>
          <c:spPr>
            <a:ln w="22225" cap="rnd">
              <a:solidFill>
                <a:schemeClr val="accent1">
                  <a:alpha val="43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'Track 2 Ex_1'!$E$16:$CI$16</c:f>
              <c:numCache>
                <c:formatCode>General</c:formatCode>
                <c:ptCount val="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</c:numCache>
            </c:numRef>
          </c:cat>
          <c:val>
            <c:numRef>
              <c:f>'Track 2 Ex_1'!$E$6:$CI$6</c:f>
              <c:numCache>
                <c:formatCode>_(* #,##0.00_);_(* \(#,##0.00\);_(* "-"??_);_(@_)</c:formatCode>
                <c:ptCount val="83"/>
                <c:pt idx="0">
                  <c:v>100</c:v>
                </c:pt>
                <c:pt idx="1">
                  <c:v>85.714285714285708</c:v>
                </c:pt>
                <c:pt idx="2">
                  <c:v>75</c:v>
                </c:pt>
                <c:pt idx="3">
                  <c:v>66.666666666666671</c:v>
                </c:pt>
                <c:pt idx="4">
                  <c:v>60</c:v>
                </c:pt>
                <c:pt idx="5">
                  <c:v>54.545454545454547</c:v>
                </c:pt>
                <c:pt idx="6">
                  <c:v>50</c:v>
                </c:pt>
                <c:pt idx="7">
                  <c:v>46.153846153846153</c:v>
                </c:pt>
                <c:pt idx="8">
                  <c:v>42.857142857142854</c:v>
                </c:pt>
                <c:pt idx="9">
                  <c:v>40</c:v>
                </c:pt>
                <c:pt idx="10">
                  <c:v>37.5</c:v>
                </c:pt>
                <c:pt idx="11">
                  <c:v>35.294117647058826</c:v>
                </c:pt>
                <c:pt idx="12">
                  <c:v>33.333333333333336</c:v>
                </c:pt>
                <c:pt idx="13">
                  <c:v>31.578947368421051</c:v>
                </c:pt>
                <c:pt idx="14">
                  <c:v>30</c:v>
                </c:pt>
                <c:pt idx="15">
                  <c:v>28.571428571428573</c:v>
                </c:pt>
                <c:pt idx="16">
                  <c:v>27.272727272727273</c:v>
                </c:pt>
                <c:pt idx="17">
                  <c:v>26.086956521739129</c:v>
                </c:pt>
                <c:pt idx="18">
                  <c:v>25</c:v>
                </c:pt>
                <c:pt idx="19">
                  <c:v>24</c:v>
                </c:pt>
                <c:pt idx="20">
                  <c:v>23.076923076923077</c:v>
                </c:pt>
                <c:pt idx="21">
                  <c:v>22.222222222222221</c:v>
                </c:pt>
                <c:pt idx="22">
                  <c:v>21.428571428571427</c:v>
                </c:pt>
                <c:pt idx="23">
                  <c:v>20.689655172413794</c:v>
                </c:pt>
                <c:pt idx="24">
                  <c:v>20</c:v>
                </c:pt>
                <c:pt idx="25">
                  <c:v>19.35483870967742</c:v>
                </c:pt>
                <c:pt idx="26">
                  <c:v>18.75</c:v>
                </c:pt>
                <c:pt idx="27">
                  <c:v>18.181818181818183</c:v>
                </c:pt>
                <c:pt idx="28">
                  <c:v>17.647058823529413</c:v>
                </c:pt>
                <c:pt idx="29">
                  <c:v>17.142857142857142</c:v>
                </c:pt>
                <c:pt idx="30">
                  <c:v>16.666666666666668</c:v>
                </c:pt>
                <c:pt idx="31">
                  <c:v>16.216216216216218</c:v>
                </c:pt>
                <c:pt idx="32">
                  <c:v>15.789473684210526</c:v>
                </c:pt>
                <c:pt idx="33">
                  <c:v>15.384615384615385</c:v>
                </c:pt>
                <c:pt idx="34">
                  <c:v>15</c:v>
                </c:pt>
                <c:pt idx="35">
                  <c:v>14.634146341463415</c:v>
                </c:pt>
                <c:pt idx="36">
                  <c:v>14.285714285714286</c:v>
                </c:pt>
                <c:pt idx="37">
                  <c:v>13.953488372093023</c:v>
                </c:pt>
                <c:pt idx="38">
                  <c:v>13.636363636363637</c:v>
                </c:pt>
                <c:pt idx="39">
                  <c:v>13.333333333333334</c:v>
                </c:pt>
                <c:pt idx="40">
                  <c:v>13.043478260869565</c:v>
                </c:pt>
                <c:pt idx="41">
                  <c:v>12.76595744680851</c:v>
                </c:pt>
                <c:pt idx="42">
                  <c:v>12.5</c:v>
                </c:pt>
                <c:pt idx="43">
                  <c:v>12.244897959183673</c:v>
                </c:pt>
                <c:pt idx="44">
                  <c:v>12</c:v>
                </c:pt>
                <c:pt idx="45">
                  <c:v>11.764705882352942</c:v>
                </c:pt>
                <c:pt idx="46">
                  <c:v>11.538461538461538</c:v>
                </c:pt>
                <c:pt idx="47">
                  <c:v>11.320754716981131</c:v>
                </c:pt>
                <c:pt idx="48">
                  <c:v>11.111111111111111</c:v>
                </c:pt>
                <c:pt idx="49">
                  <c:v>10.909090909090908</c:v>
                </c:pt>
                <c:pt idx="50">
                  <c:v>10.714285714285714</c:v>
                </c:pt>
                <c:pt idx="51">
                  <c:v>10.526315789473685</c:v>
                </c:pt>
                <c:pt idx="52">
                  <c:v>10.344827586206897</c:v>
                </c:pt>
                <c:pt idx="53">
                  <c:v>10.169491525423728</c:v>
                </c:pt>
                <c:pt idx="54">
                  <c:v>10</c:v>
                </c:pt>
                <c:pt idx="55">
                  <c:v>9.8360655737704921</c:v>
                </c:pt>
                <c:pt idx="56">
                  <c:v>9.67741935483871</c:v>
                </c:pt>
                <c:pt idx="57">
                  <c:v>9.5238095238095237</c:v>
                </c:pt>
                <c:pt idx="58">
                  <c:v>9.375</c:v>
                </c:pt>
                <c:pt idx="59">
                  <c:v>9.2307692307692299</c:v>
                </c:pt>
                <c:pt idx="60">
                  <c:v>9.0909090909090917</c:v>
                </c:pt>
                <c:pt idx="61">
                  <c:v>8.9552238805970141</c:v>
                </c:pt>
                <c:pt idx="62">
                  <c:v>8.8235294117647065</c:v>
                </c:pt>
                <c:pt idx="63">
                  <c:v>8.695652173913043</c:v>
                </c:pt>
                <c:pt idx="64">
                  <c:v>8.5714285714285712</c:v>
                </c:pt>
                <c:pt idx="65">
                  <c:v>8.4507042253521121</c:v>
                </c:pt>
                <c:pt idx="66">
                  <c:v>8.3333333333333339</c:v>
                </c:pt>
                <c:pt idx="67">
                  <c:v>8.2191780821917817</c:v>
                </c:pt>
                <c:pt idx="68">
                  <c:v>8.1081081081081088</c:v>
                </c:pt>
                <c:pt idx="69">
                  <c:v>8</c:v>
                </c:pt>
                <c:pt idx="70">
                  <c:v>7.8947368421052628</c:v>
                </c:pt>
                <c:pt idx="71">
                  <c:v>7.7922077922077921</c:v>
                </c:pt>
                <c:pt idx="72">
                  <c:v>7.6923076923076925</c:v>
                </c:pt>
                <c:pt idx="73">
                  <c:v>7.5949367088607591</c:v>
                </c:pt>
                <c:pt idx="74">
                  <c:v>7.5</c:v>
                </c:pt>
                <c:pt idx="75">
                  <c:v>7.4074074074074074</c:v>
                </c:pt>
                <c:pt idx="76">
                  <c:v>7.3170731707317076</c:v>
                </c:pt>
                <c:pt idx="77">
                  <c:v>7.2289156626506026</c:v>
                </c:pt>
                <c:pt idx="78">
                  <c:v>7.1428571428571432</c:v>
                </c:pt>
                <c:pt idx="79">
                  <c:v>7.0588235294117645</c:v>
                </c:pt>
                <c:pt idx="80">
                  <c:v>6.9767441860465116</c:v>
                </c:pt>
                <c:pt idx="81">
                  <c:v>6.8965517241379306</c:v>
                </c:pt>
                <c:pt idx="82">
                  <c:v>6.8181818181818183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1E-4DE9-94CF-90B5D0142324}"/>
            </c:ext>
          </c:extLst>
        </c:ser>
        <c:ser>
          <c:idx val="1"/>
          <c:order val="1"/>
          <c:tx>
            <c:v>Augmented Pool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'Track 2 Ex_1'!$E$16:$CI$16</c:f>
              <c:numCache>
                <c:formatCode>General</c:formatCode>
                <c:ptCount val="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</c:numCache>
            </c:numRef>
          </c:cat>
          <c:val>
            <c:numRef>
              <c:f>'Track 2 Ex_1'!$E$17:$CI$17</c:f>
              <c:numCache>
                <c:formatCode>_(* #,##0.00_);_(* \(#,##0.00\);_(* "-"??_);_(@_)</c:formatCode>
                <c:ptCount val="83"/>
                <c:pt idx="0">
                  <c:v>400</c:v>
                </c:pt>
                <c:pt idx="1">
                  <c:v>342.85714285714283</c:v>
                </c:pt>
                <c:pt idx="2">
                  <c:v>300</c:v>
                </c:pt>
                <c:pt idx="3">
                  <c:v>266.66666666666669</c:v>
                </c:pt>
                <c:pt idx="4">
                  <c:v>240</c:v>
                </c:pt>
                <c:pt idx="5">
                  <c:v>218.18181818181819</c:v>
                </c:pt>
                <c:pt idx="6">
                  <c:v>200</c:v>
                </c:pt>
                <c:pt idx="7">
                  <c:v>184.61538461538461</c:v>
                </c:pt>
                <c:pt idx="8">
                  <c:v>171.42857142857142</c:v>
                </c:pt>
                <c:pt idx="9">
                  <c:v>160</c:v>
                </c:pt>
                <c:pt idx="10">
                  <c:v>150</c:v>
                </c:pt>
                <c:pt idx="11">
                  <c:v>141.1764705882353</c:v>
                </c:pt>
                <c:pt idx="12">
                  <c:v>133.33333333333334</c:v>
                </c:pt>
                <c:pt idx="13">
                  <c:v>126.31578947368421</c:v>
                </c:pt>
                <c:pt idx="14">
                  <c:v>120</c:v>
                </c:pt>
                <c:pt idx="15">
                  <c:v>114.28571428571429</c:v>
                </c:pt>
                <c:pt idx="16">
                  <c:v>109.09090909090909</c:v>
                </c:pt>
                <c:pt idx="17">
                  <c:v>104.34782608695652</c:v>
                </c:pt>
                <c:pt idx="18">
                  <c:v>100</c:v>
                </c:pt>
                <c:pt idx="19">
                  <c:v>96</c:v>
                </c:pt>
                <c:pt idx="20">
                  <c:v>92.307692307692307</c:v>
                </c:pt>
                <c:pt idx="21">
                  <c:v>88.888888888888886</c:v>
                </c:pt>
                <c:pt idx="22">
                  <c:v>85.714285714285708</c:v>
                </c:pt>
                <c:pt idx="23">
                  <c:v>82.758620689655174</c:v>
                </c:pt>
                <c:pt idx="24">
                  <c:v>80</c:v>
                </c:pt>
                <c:pt idx="25">
                  <c:v>77.41935483870968</c:v>
                </c:pt>
                <c:pt idx="26">
                  <c:v>75</c:v>
                </c:pt>
                <c:pt idx="27">
                  <c:v>72.727272727272734</c:v>
                </c:pt>
                <c:pt idx="28">
                  <c:v>70.588235294117652</c:v>
                </c:pt>
                <c:pt idx="29">
                  <c:v>68.571428571428569</c:v>
                </c:pt>
                <c:pt idx="30">
                  <c:v>66.666666666666671</c:v>
                </c:pt>
                <c:pt idx="31">
                  <c:v>64.86486486486487</c:v>
                </c:pt>
                <c:pt idx="32">
                  <c:v>63.157894736842103</c:v>
                </c:pt>
                <c:pt idx="33">
                  <c:v>61.53846153846154</c:v>
                </c:pt>
                <c:pt idx="34">
                  <c:v>60</c:v>
                </c:pt>
                <c:pt idx="35">
                  <c:v>58.536585365853661</c:v>
                </c:pt>
                <c:pt idx="36">
                  <c:v>57.142857142857146</c:v>
                </c:pt>
                <c:pt idx="37">
                  <c:v>55.813953488372093</c:v>
                </c:pt>
                <c:pt idx="38">
                  <c:v>54.545454545454547</c:v>
                </c:pt>
                <c:pt idx="39">
                  <c:v>53.333333333333336</c:v>
                </c:pt>
                <c:pt idx="40">
                  <c:v>52.173913043478258</c:v>
                </c:pt>
                <c:pt idx="41">
                  <c:v>51.063829787234042</c:v>
                </c:pt>
                <c:pt idx="42">
                  <c:v>50</c:v>
                </c:pt>
                <c:pt idx="43">
                  <c:v>48.979591836734691</c:v>
                </c:pt>
                <c:pt idx="44">
                  <c:v>48</c:v>
                </c:pt>
                <c:pt idx="45">
                  <c:v>47.058823529411768</c:v>
                </c:pt>
                <c:pt idx="46">
                  <c:v>46.153846153846153</c:v>
                </c:pt>
                <c:pt idx="47">
                  <c:v>45.283018867924525</c:v>
                </c:pt>
                <c:pt idx="48">
                  <c:v>44.444444444444443</c:v>
                </c:pt>
                <c:pt idx="49">
                  <c:v>43.636363636363633</c:v>
                </c:pt>
                <c:pt idx="50">
                  <c:v>42.857142857142854</c:v>
                </c:pt>
                <c:pt idx="51">
                  <c:v>42.10526315789474</c:v>
                </c:pt>
                <c:pt idx="52">
                  <c:v>41.379310344827587</c:v>
                </c:pt>
                <c:pt idx="53">
                  <c:v>40.677966101694913</c:v>
                </c:pt>
                <c:pt idx="54">
                  <c:v>40</c:v>
                </c:pt>
                <c:pt idx="55">
                  <c:v>39.344262295081968</c:v>
                </c:pt>
                <c:pt idx="56">
                  <c:v>38.70967741935484</c:v>
                </c:pt>
                <c:pt idx="57">
                  <c:v>38.095238095238095</c:v>
                </c:pt>
                <c:pt idx="58">
                  <c:v>37.5</c:v>
                </c:pt>
                <c:pt idx="59">
                  <c:v>36.92307692307692</c:v>
                </c:pt>
                <c:pt idx="60">
                  <c:v>36.363636363636367</c:v>
                </c:pt>
                <c:pt idx="61">
                  <c:v>35.820895522388057</c:v>
                </c:pt>
                <c:pt idx="62">
                  <c:v>35.294117647058826</c:v>
                </c:pt>
                <c:pt idx="63">
                  <c:v>34.782608695652172</c:v>
                </c:pt>
                <c:pt idx="64">
                  <c:v>34.285714285714285</c:v>
                </c:pt>
                <c:pt idx="65">
                  <c:v>33.802816901408448</c:v>
                </c:pt>
                <c:pt idx="66">
                  <c:v>33.333333333333336</c:v>
                </c:pt>
                <c:pt idx="67">
                  <c:v>32.876712328767127</c:v>
                </c:pt>
                <c:pt idx="68">
                  <c:v>32.432432432432435</c:v>
                </c:pt>
                <c:pt idx="69">
                  <c:v>32</c:v>
                </c:pt>
                <c:pt idx="70">
                  <c:v>31.578947368421051</c:v>
                </c:pt>
                <c:pt idx="71">
                  <c:v>31.168831168831169</c:v>
                </c:pt>
                <c:pt idx="72">
                  <c:v>30.76923076923077</c:v>
                </c:pt>
                <c:pt idx="73">
                  <c:v>30.379746835443036</c:v>
                </c:pt>
                <c:pt idx="74">
                  <c:v>30</c:v>
                </c:pt>
                <c:pt idx="75">
                  <c:v>29.62962962962963</c:v>
                </c:pt>
                <c:pt idx="76">
                  <c:v>29.26829268292683</c:v>
                </c:pt>
                <c:pt idx="77">
                  <c:v>28.91566265060241</c:v>
                </c:pt>
                <c:pt idx="78">
                  <c:v>28.571428571428573</c:v>
                </c:pt>
                <c:pt idx="79">
                  <c:v>28.235294117647058</c:v>
                </c:pt>
                <c:pt idx="80">
                  <c:v>27.906976744186046</c:v>
                </c:pt>
                <c:pt idx="81">
                  <c:v>27.586206896551722</c:v>
                </c:pt>
                <c:pt idx="82">
                  <c:v>27.272727272727273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1E-4DE9-94CF-90B5D0142324}"/>
            </c:ext>
          </c:extLst>
        </c:ser>
        <c:ser>
          <c:idx val="2"/>
          <c:order val="2"/>
          <c:tx>
            <c:v>X0,Y0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'Track 2 Ex_1'!$E$16:$CI$16</c:f>
              <c:numCache>
                <c:formatCode>General</c:formatCode>
                <c:ptCount val="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</c:numCache>
            </c:numRef>
          </c:cat>
          <c:val>
            <c:numRef>
              <c:f>'Track 2 Ex_1'!$E$8:$BG$8</c:f>
              <c:numCache>
                <c:formatCode>_(* #,##0.00_);_(* \(#,##0.00\);_(* "-"??_);_(@_)</c:formatCode>
                <c:ptCount val="55"/>
                <c:pt idx="4">
                  <c:v>60</c:v>
                </c:pt>
                <c:pt idx="14">
                  <c:v>30</c:v>
                </c:pt>
                <c:pt idx="33">
                  <c:v>15.384615384615385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1E-4DE9-94CF-90B5D0142324}"/>
            </c:ext>
          </c:extLst>
        </c:ser>
        <c:ser>
          <c:idx val="3"/>
          <c:order val="3"/>
          <c:tx>
            <c:v>Xv0,Yv0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dPt>
            <c:idx val="39"/>
            <c:marker>
              <c:symbol val="circle"/>
              <c:size val="6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15875">
                  <a:solidFill>
                    <a:schemeClr val="accent4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6E-4AA2-8474-A0E9A2E3B3DD}"/>
              </c:ext>
            </c:extLst>
          </c:dPt>
          <c:cat>
            <c:numRef>
              <c:f>'Track 2 Ex_1'!$E$16:$CI$16</c:f>
              <c:numCache>
                <c:formatCode>General</c:formatCode>
                <c:ptCount val="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</c:numCache>
            </c:numRef>
          </c:cat>
          <c:val>
            <c:numRef>
              <c:f>'Track 2 Ex_1'!$E$19:$CI$19</c:f>
              <c:numCache>
                <c:formatCode>_(* #,##0.00_);_(* \(#,##0.00\);_(* "-"??_);_(@_)</c:formatCode>
                <c:ptCount val="83"/>
                <c:pt idx="14">
                  <c:v>120</c:v>
                </c:pt>
                <c:pt idx="34">
                  <c:v>60</c:v>
                </c:pt>
                <c:pt idx="39">
                  <c:v>53.333333333333336</c:v>
                </c:pt>
                <c:pt idx="7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1E-4DE9-94CF-90B5D0142324}"/>
            </c:ext>
          </c:extLst>
        </c:ser>
        <c:ser>
          <c:idx val="5"/>
          <c:order val="4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'Track 2 Ex_1'!$E$16:$CI$16</c:f>
              <c:numCache>
                <c:formatCode>General</c:formatCode>
                <c:ptCount val="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</c:numCache>
            </c:numRef>
          </c:cat>
          <c:val>
            <c:numRef>
              <c:f>'Track 2 Ex_1'!$E$20:$CI$20</c:f>
              <c:numCache>
                <c:formatCode>_(* #,##0.00_);_(* \(#,##0.00\);_(* "-"??_);_(@_)</c:formatCode>
                <c:ptCount val="83"/>
                <c:pt idx="34">
                  <c:v>60</c:v>
                </c:pt>
                <c:pt idx="35">
                  <c:v>58.536585365853661</c:v>
                </c:pt>
                <c:pt idx="36">
                  <c:v>57.142857142857146</c:v>
                </c:pt>
                <c:pt idx="37">
                  <c:v>55.813953488372093</c:v>
                </c:pt>
                <c:pt idx="38">
                  <c:v>54.545454545454547</c:v>
                </c:pt>
                <c:pt idx="39">
                  <c:v>53.333333333333336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E-4AA2-8474-A0E9A2E3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386847"/>
        <c:axId val="1713381567"/>
        <c:extLst/>
      </c:lineChart>
      <c:catAx>
        <c:axId val="171338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81567"/>
        <c:crosses val="autoZero"/>
        <c:auto val="1"/>
        <c:lblAlgn val="ctr"/>
        <c:lblOffset val="100"/>
        <c:noMultiLvlLbl val="0"/>
      </c:catAx>
      <c:valAx>
        <c:axId val="17133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86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Price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07121316547"/>
          <c:y val="7.3479427770771405E-2"/>
          <c:w val="0.86710690862822271"/>
          <c:h val="0.87631202989674128"/>
        </c:manualLayout>
      </c:layout>
      <c:areaChart>
        <c:grouping val="standard"/>
        <c:varyColors val="0"/>
        <c:ser>
          <c:idx val="4"/>
          <c:order val="3"/>
          <c:spPr>
            <a:solidFill>
              <a:schemeClr val="accent1">
                <a:lumMod val="40000"/>
                <a:lumOff val="60000"/>
                <a:alpha val="48000"/>
              </a:schemeClr>
            </a:solidFill>
            <a:ln>
              <a:noFill/>
            </a:ln>
            <a:effectLst/>
          </c:spPr>
          <c:cat>
            <c:numRef>
              <c:f>'Track 2 Ex_1'!$W$16:$CI$16</c:f>
              <c:numCache>
                <c:formatCode>General</c:formatCode>
                <c:ptCount val="6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</c:numCache>
            </c:numRef>
          </c:cat>
          <c:val>
            <c:numRef>
              <c:f>'Track 2 Ex_1'!$W$22:$CI$22</c:f>
              <c:numCache>
                <c:formatCode>_(* #,##0.00_);_(* \(#,##0.00\);_(* "-"??_);_(@_)</c:formatCode>
                <c:ptCount val="65"/>
                <c:pt idx="16">
                  <c:v>-1.5</c:v>
                </c:pt>
                <c:pt idx="17">
                  <c:v>-1.4277215942891137</c:v>
                </c:pt>
                <c:pt idx="18">
                  <c:v>-1.360544217687075</c:v>
                </c:pt>
                <c:pt idx="19">
                  <c:v>-1.2979989183342346</c:v>
                </c:pt>
                <c:pt idx="20">
                  <c:v>-1.2396694214876034</c:v>
                </c:pt>
                <c:pt idx="21">
                  <c:v>-1.1851851851851853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A-4BA1-997B-C72D9AC3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2256"/>
        <c:axId val="1262766496"/>
      </c:area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>
                  <a:alpha val="58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'Track 2 Ex_1'!$W$16:$CI$16</c:f>
              <c:numCache>
                <c:formatCode>General</c:formatCode>
                <c:ptCount val="6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</c:numCache>
            </c:numRef>
          </c:cat>
          <c:val>
            <c:numRef>
              <c:f>'Track 2 Ex_1'!$W$7:$CI$7</c:f>
              <c:numCache>
                <c:formatCode>_(* #,##0.00_);_(* \(#,##0.00\);_(* "-"??_);_(@_)</c:formatCode>
                <c:ptCount val="65"/>
                <c:pt idx="0">
                  <c:v>-1.0416666666666667</c:v>
                </c:pt>
                <c:pt idx="1">
                  <c:v>-0.96</c:v>
                </c:pt>
                <c:pt idx="2">
                  <c:v>-0.8875739644970414</c:v>
                </c:pt>
                <c:pt idx="3">
                  <c:v>-0.82304526748971185</c:v>
                </c:pt>
                <c:pt idx="4">
                  <c:v>-0.76530612244897955</c:v>
                </c:pt>
                <c:pt idx="5">
                  <c:v>-0.71343638525564801</c:v>
                </c:pt>
                <c:pt idx="6">
                  <c:v>-0.66666666666666663</c:v>
                </c:pt>
                <c:pt idx="7">
                  <c:v>-0.62434963579604585</c:v>
                </c:pt>
                <c:pt idx="8">
                  <c:v>-0.5859375</c:v>
                </c:pt>
                <c:pt idx="9">
                  <c:v>-0.55096418732782371</c:v>
                </c:pt>
                <c:pt idx="10">
                  <c:v>-0.51903114186851218</c:v>
                </c:pt>
                <c:pt idx="11">
                  <c:v>-0.48979591836734693</c:v>
                </c:pt>
                <c:pt idx="12">
                  <c:v>-0.46296296296296302</c:v>
                </c:pt>
                <c:pt idx="13">
                  <c:v>-0.43827611395178967</c:v>
                </c:pt>
                <c:pt idx="14">
                  <c:v>-0.41551246537396119</c:v>
                </c:pt>
                <c:pt idx="15">
                  <c:v>-0.39447731755424065</c:v>
                </c:pt>
                <c:pt idx="16">
                  <c:v>-0.375</c:v>
                </c:pt>
                <c:pt idx="17">
                  <c:v>-0.35693039857227843</c:v>
                </c:pt>
                <c:pt idx="18">
                  <c:v>-0.34013605442176875</c:v>
                </c:pt>
                <c:pt idx="19">
                  <c:v>-0.32449972958355866</c:v>
                </c:pt>
                <c:pt idx="20">
                  <c:v>-0.30991735537190085</c:v>
                </c:pt>
                <c:pt idx="21">
                  <c:v>-0.29629629629629634</c:v>
                </c:pt>
                <c:pt idx="22">
                  <c:v>-0.28355387523629488</c:v>
                </c:pt>
                <c:pt idx="23">
                  <c:v>-0.27161611588954276</c:v>
                </c:pt>
                <c:pt idx="24">
                  <c:v>-0.26041666666666669</c:v>
                </c:pt>
                <c:pt idx="25">
                  <c:v>-0.24989587671803415</c:v>
                </c:pt>
                <c:pt idx="26">
                  <c:v>-0.24</c:v>
                </c:pt>
                <c:pt idx="27">
                  <c:v>-0.23068050749711652</c:v>
                </c:pt>
                <c:pt idx="28">
                  <c:v>-0.22189349112426035</c:v>
                </c:pt>
                <c:pt idx="29">
                  <c:v>-0.21359914560341758</c:v>
                </c:pt>
                <c:pt idx="30">
                  <c:v>-0.20576131687242796</c:v>
                </c:pt>
                <c:pt idx="31">
                  <c:v>-0.19834710743801651</c:v>
                </c:pt>
                <c:pt idx="32">
                  <c:v>-0.19132653061224489</c:v>
                </c:pt>
                <c:pt idx="33">
                  <c:v>-0.18467220683287167</c:v>
                </c:pt>
                <c:pt idx="34">
                  <c:v>-0.178359096313912</c:v>
                </c:pt>
                <c:pt idx="35">
                  <c:v>-0.17236426314277506</c:v>
                </c:pt>
                <c:pt idx="36">
                  <c:v>-0.16666666666666666</c:v>
                </c:pt>
                <c:pt idx="37">
                  <c:v>-0.16124697661918838</c:v>
                </c:pt>
                <c:pt idx="38">
                  <c:v>-0.15608740894901146</c:v>
                </c:pt>
                <c:pt idx="39">
                  <c:v>-0.15117157974300832</c:v>
                </c:pt>
                <c:pt idx="40">
                  <c:v>-0.146484375</c:v>
                </c:pt>
                <c:pt idx="41">
                  <c:v>-0.1420118343195266</c:v>
                </c:pt>
                <c:pt idx="42">
                  <c:v>-0.13774104683195593</c:v>
                </c:pt>
                <c:pt idx="43">
                  <c:v>-0.13366005791935842</c:v>
                </c:pt>
                <c:pt idx="44">
                  <c:v>-0.12975778546712805</c:v>
                </c:pt>
                <c:pt idx="45">
                  <c:v>-0.12602394454946439</c:v>
                </c:pt>
                <c:pt idx="46">
                  <c:v>-0.12244897959183673</c:v>
                </c:pt>
                <c:pt idx="47">
                  <c:v>-0.11902400317397341</c:v>
                </c:pt>
                <c:pt idx="48">
                  <c:v>-0.11574074074074076</c:v>
                </c:pt>
                <c:pt idx="49">
                  <c:v>-0.11259148057796961</c:v>
                </c:pt>
                <c:pt idx="50">
                  <c:v>-0.10956902848794742</c:v>
                </c:pt>
                <c:pt idx="51">
                  <c:v>-0.10666666666666667</c:v>
                </c:pt>
                <c:pt idx="52">
                  <c:v>-0.1038781163434903</c:v>
                </c:pt>
                <c:pt idx="53">
                  <c:v>-0.10119750379490638</c:v>
                </c:pt>
                <c:pt idx="54">
                  <c:v>-9.8619329388560162E-2</c:v>
                </c:pt>
                <c:pt idx="55">
                  <c:v>-9.6138439352667832E-2</c:v>
                </c:pt>
                <c:pt idx="56">
                  <c:v>-9.375E-2</c:v>
                </c:pt>
                <c:pt idx="57">
                  <c:v>-9.1449474165523542E-2</c:v>
                </c:pt>
                <c:pt idx="58">
                  <c:v>-8.9232599643069607E-2</c:v>
                </c:pt>
                <c:pt idx="59">
                  <c:v>-8.7095369429525338E-2</c:v>
                </c:pt>
                <c:pt idx="60">
                  <c:v>-8.5034013605442188E-2</c:v>
                </c:pt>
                <c:pt idx="61">
                  <c:v>-8.3044982698961933E-2</c:v>
                </c:pt>
                <c:pt idx="62">
                  <c:v>-8.1124932395889665E-2</c:v>
                </c:pt>
                <c:pt idx="63">
                  <c:v>-7.9270709472849782E-2</c:v>
                </c:pt>
                <c:pt idx="64">
                  <c:v>-7.7479338842975212E-2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4-47DE-80A4-7784074DFE7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'Track 2 Ex_1'!$W$16:$CI$16</c:f>
              <c:numCache>
                <c:formatCode>General</c:formatCode>
                <c:ptCount val="6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</c:numCache>
            </c:numRef>
          </c:cat>
          <c:val>
            <c:numRef>
              <c:f>'Track 2 Ex_1'!$W$18:$CI$18</c:f>
              <c:numCache>
                <c:formatCode>_(* #,##0.00_);_(* \(#,##0.00\);_(* "-"??_);_(@_)</c:formatCode>
                <c:ptCount val="65"/>
                <c:pt idx="0">
                  <c:v>-4.166666666666667</c:v>
                </c:pt>
                <c:pt idx="1">
                  <c:v>-3.84</c:v>
                </c:pt>
                <c:pt idx="2">
                  <c:v>-3.5502958579881656</c:v>
                </c:pt>
                <c:pt idx="3">
                  <c:v>-3.2921810699588474</c:v>
                </c:pt>
                <c:pt idx="4">
                  <c:v>-3.0612244897959182</c:v>
                </c:pt>
                <c:pt idx="5">
                  <c:v>-2.853745541022592</c:v>
                </c:pt>
                <c:pt idx="6">
                  <c:v>-2.6666666666666665</c:v>
                </c:pt>
                <c:pt idx="7">
                  <c:v>-2.4973985431841834</c:v>
                </c:pt>
                <c:pt idx="8">
                  <c:v>-2.34375</c:v>
                </c:pt>
                <c:pt idx="9">
                  <c:v>-2.2038567493112948</c:v>
                </c:pt>
                <c:pt idx="10">
                  <c:v>-2.0761245674740487</c:v>
                </c:pt>
                <c:pt idx="11">
                  <c:v>-1.9591836734693877</c:v>
                </c:pt>
                <c:pt idx="12">
                  <c:v>-1.8518518518518521</c:v>
                </c:pt>
                <c:pt idx="13">
                  <c:v>-1.7531044558071587</c:v>
                </c:pt>
                <c:pt idx="14">
                  <c:v>-1.6620498614958448</c:v>
                </c:pt>
                <c:pt idx="15">
                  <c:v>-1.5779092702169626</c:v>
                </c:pt>
                <c:pt idx="16">
                  <c:v>-1.5</c:v>
                </c:pt>
                <c:pt idx="17">
                  <c:v>-1.4277215942891137</c:v>
                </c:pt>
                <c:pt idx="18">
                  <c:v>-1.360544217687075</c:v>
                </c:pt>
                <c:pt idx="19">
                  <c:v>-1.2979989183342346</c:v>
                </c:pt>
                <c:pt idx="20">
                  <c:v>-1.2396694214876034</c:v>
                </c:pt>
                <c:pt idx="21">
                  <c:v>-1.1851851851851853</c:v>
                </c:pt>
                <c:pt idx="22">
                  <c:v>-1.1342155009451795</c:v>
                </c:pt>
                <c:pt idx="23">
                  <c:v>-1.0864644635581711</c:v>
                </c:pt>
                <c:pt idx="24">
                  <c:v>-1.0416666666666667</c:v>
                </c:pt>
                <c:pt idx="25">
                  <c:v>-0.9995835068721366</c:v>
                </c:pt>
                <c:pt idx="26">
                  <c:v>-0.96</c:v>
                </c:pt>
                <c:pt idx="27">
                  <c:v>-0.92272202998846609</c:v>
                </c:pt>
                <c:pt idx="28">
                  <c:v>-0.8875739644970414</c:v>
                </c:pt>
                <c:pt idx="29">
                  <c:v>-0.85439658241367034</c:v>
                </c:pt>
                <c:pt idx="30">
                  <c:v>-0.82304526748971185</c:v>
                </c:pt>
                <c:pt idx="31">
                  <c:v>-0.79338842975206603</c:v>
                </c:pt>
                <c:pt idx="32">
                  <c:v>-0.76530612244897955</c:v>
                </c:pt>
                <c:pt idx="33">
                  <c:v>-0.73868882733148666</c:v>
                </c:pt>
                <c:pt idx="34">
                  <c:v>-0.71343638525564801</c:v>
                </c:pt>
                <c:pt idx="35">
                  <c:v>-0.68945705257110024</c:v>
                </c:pt>
                <c:pt idx="36">
                  <c:v>-0.66666666666666663</c:v>
                </c:pt>
                <c:pt idx="37">
                  <c:v>-0.64498790647675353</c:v>
                </c:pt>
                <c:pt idx="38">
                  <c:v>-0.62434963579604585</c:v>
                </c:pt>
                <c:pt idx="39">
                  <c:v>-0.60468631897203329</c:v>
                </c:pt>
                <c:pt idx="40">
                  <c:v>-0.5859375</c:v>
                </c:pt>
                <c:pt idx="41">
                  <c:v>-0.56804733727810641</c:v>
                </c:pt>
                <c:pt idx="42">
                  <c:v>-0.55096418732782371</c:v>
                </c:pt>
                <c:pt idx="43">
                  <c:v>-0.53464023167743369</c:v>
                </c:pt>
                <c:pt idx="44">
                  <c:v>-0.51903114186851218</c:v>
                </c:pt>
                <c:pt idx="45">
                  <c:v>-0.50409577819785756</c:v>
                </c:pt>
                <c:pt idx="46">
                  <c:v>-0.48979591836734693</c:v>
                </c:pt>
                <c:pt idx="47">
                  <c:v>-0.47609601269589363</c:v>
                </c:pt>
                <c:pt idx="48">
                  <c:v>-0.46296296296296302</c:v>
                </c:pt>
                <c:pt idx="49">
                  <c:v>-0.45036592231187844</c:v>
                </c:pt>
                <c:pt idx="50">
                  <c:v>-0.43827611395178967</c:v>
                </c:pt>
                <c:pt idx="51">
                  <c:v>-0.42666666666666669</c:v>
                </c:pt>
                <c:pt idx="52">
                  <c:v>-0.41551246537396119</c:v>
                </c:pt>
                <c:pt idx="53">
                  <c:v>-0.40479001517962554</c:v>
                </c:pt>
                <c:pt idx="54">
                  <c:v>-0.39447731755424065</c:v>
                </c:pt>
                <c:pt idx="55">
                  <c:v>-0.38455375741067133</c:v>
                </c:pt>
                <c:pt idx="56">
                  <c:v>-0.375</c:v>
                </c:pt>
                <c:pt idx="57">
                  <c:v>-0.36579789666209417</c:v>
                </c:pt>
                <c:pt idx="58">
                  <c:v>-0.35693039857227843</c:v>
                </c:pt>
                <c:pt idx="59">
                  <c:v>-0.34838147771810135</c:v>
                </c:pt>
                <c:pt idx="60">
                  <c:v>-0.34013605442176875</c:v>
                </c:pt>
                <c:pt idx="61">
                  <c:v>-0.33217993079584773</c:v>
                </c:pt>
                <c:pt idx="62">
                  <c:v>-0.32449972958355866</c:v>
                </c:pt>
                <c:pt idx="63">
                  <c:v>-0.31708283789139913</c:v>
                </c:pt>
                <c:pt idx="64">
                  <c:v>-0.30991735537190085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74-47DE-80A4-7784074DFE71}"/>
            </c:ext>
          </c:extLst>
        </c:ser>
        <c:ser>
          <c:idx val="3"/>
          <c:order val="2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'Track 2 Ex_1'!$W$16:$CI$16</c:f>
              <c:numCache>
                <c:formatCode>General</c:formatCode>
                <c:ptCount val="6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</c:numCache>
            </c:numRef>
          </c:cat>
          <c:val>
            <c:numRef>
              <c:f>'Track 2 Ex_1'!$W$21:$CI$21</c:f>
              <c:numCache>
                <c:formatCode>_(* #,##0.00_);_(* \(#,##0.00\);_(* "-"??_);_(@_)</c:formatCode>
                <c:ptCount val="65"/>
                <c:pt idx="16">
                  <c:v>-1.5</c:v>
                </c:pt>
                <c:pt idx="21">
                  <c:v>-1.1851851851851853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A-4BA1-997B-C72D9AC3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72256"/>
        <c:axId val="1262766496"/>
        <c:extLst/>
      </c:lineChart>
      <c:catAx>
        <c:axId val="12627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 X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cap="none" spc="0" normalizeH="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66496"/>
        <c:crosses val="autoZero"/>
        <c:auto val="1"/>
        <c:lblAlgn val="ctr"/>
        <c:lblOffset val="100"/>
        <c:noMultiLvlLbl val="0"/>
      </c:catAx>
      <c:valAx>
        <c:axId val="12627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Marginal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72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Bonding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2688726511315"/>
          <c:y val="0.13857210225607622"/>
          <c:w val="0.84990522689675663"/>
          <c:h val="0.80023476273718186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'Track 2 Ex_2'!$E$5:$BM$5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'Track 2 Ex_2'!$E$6:$BM$6</c:f>
              <c:numCache>
                <c:formatCode>_(* #,##0.00_);_(* \(#,##0.00\);_(* "-"??_);_(@_)</c:formatCode>
                <c:ptCount val="61"/>
                <c:pt idx="0">
                  <c:v>90</c:v>
                </c:pt>
                <c:pt idx="1">
                  <c:v>84.285714285714292</c:v>
                </c:pt>
                <c:pt idx="2">
                  <c:v>79.090909090909093</c:v>
                </c:pt>
                <c:pt idx="3">
                  <c:v>74.347826086956516</c:v>
                </c:pt>
                <c:pt idx="4">
                  <c:v>70</c:v>
                </c:pt>
                <c:pt idx="5">
                  <c:v>66</c:v>
                </c:pt>
                <c:pt idx="6">
                  <c:v>62.307692307692307</c:v>
                </c:pt>
                <c:pt idx="7">
                  <c:v>58.888888888888886</c:v>
                </c:pt>
                <c:pt idx="8">
                  <c:v>55.714285714285708</c:v>
                </c:pt>
                <c:pt idx="9">
                  <c:v>52.758620689655174</c:v>
                </c:pt>
                <c:pt idx="10">
                  <c:v>50</c:v>
                </c:pt>
                <c:pt idx="11">
                  <c:v>47.41935483870968</c:v>
                </c:pt>
                <c:pt idx="12">
                  <c:v>45</c:v>
                </c:pt>
                <c:pt idx="13">
                  <c:v>42.727272727272734</c:v>
                </c:pt>
                <c:pt idx="14">
                  <c:v>40.588235294117652</c:v>
                </c:pt>
                <c:pt idx="15">
                  <c:v>38.571428571428569</c:v>
                </c:pt>
                <c:pt idx="16">
                  <c:v>36.666666666666671</c:v>
                </c:pt>
                <c:pt idx="17">
                  <c:v>34.86486486486487</c:v>
                </c:pt>
                <c:pt idx="18">
                  <c:v>33.157894736842103</c:v>
                </c:pt>
                <c:pt idx="19">
                  <c:v>31.53846153846154</c:v>
                </c:pt>
                <c:pt idx="20">
                  <c:v>30</c:v>
                </c:pt>
                <c:pt idx="21">
                  <c:v>28.536585365853661</c:v>
                </c:pt>
                <c:pt idx="22">
                  <c:v>27.142857142857146</c:v>
                </c:pt>
                <c:pt idx="23">
                  <c:v>25.813953488372093</c:v>
                </c:pt>
                <c:pt idx="24">
                  <c:v>24.545454545454547</c:v>
                </c:pt>
                <c:pt idx="25">
                  <c:v>23.333333333333336</c:v>
                </c:pt>
                <c:pt idx="26">
                  <c:v>22.173913043478258</c:v>
                </c:pt>
                <c:pt idx="27">
                  <c:v>21.063829787234042</c:v>
                </c:pt>
                <c:pt idx="28">
                  <c:v>20</c:v>
                </c:pt>
                <c:pt idx="29">
                  <c:v>18.979591836734691</c:v>
                </c:pt>
                <c:pt idx="30">
                  <c:v>18</c:v>
                </c:pt>
                <c:pt idx="31">
                  <c:v>17.058823529411768</c:v>
                </c:pt>
                <c:pt idx="32">
                  <c:v>16.153846153846153</c:v>
                </c:pt>
                <c:pt idx="33">
                  <c:v>15.283018867924525</c:v>
                </c:pt>
                <c:pt idx="34">
                  <c:v>14.444444444444443</c:v>
                </c:pt>
                <c:pt idx="35">
                  <c:v>13.636363636363633</c:v>
                </c:pt>
                <c:pt idx="36">
                  <c:v>12.857142857142854</c:v>
                </c:pt>
                <c:pt idx="37">
                  <c:v>12.10526315789474</c:v>
                </c:pt>
                <c:pt idx="38">
                  <c:v>11.379310344827587</c:v>
                </c:pt>
                <c:pt idx="39">
                  <c:v>10.677966101694913</c:v>
                </c:pt>
                <c:pt idx="40">
                  <c:v>10</c:v>
                </c:pt>
                <c:pt idx="41">
                  <c:v>9.3442622950819683</c:v>
                </c:pt>
                <c:pt idx="42">
                  <c:v>8.7096774193548399</c:v>
                </c:pt>
                <c:pt idx="43">
                  <c:v>8.0952380952380949</c:v>
                </c:pt>
                <c:pt idx="44">
                  <c:v>7.5</c:v>
                </c:pt>
                <c:pt idx="45">
                  <c:v>6.9230769230769198</c:v>
                </c:pt>
                <c:pt idx="46">
                  <c:v>6.3636363636363669</c:v>
                </c:pt>
                <c:pt idx="47">
                  <c:v>5.8208955223880565</c:v>
                </c:pt>
                <c:pt idx="48">
                  <c:v>5.294117647058826</c:v>
                </c:pt>
                <c:pt idx="49">
                  <c:v>4.7826086956521721</c:v>
                </c:pt>
                <c:pt idx="50">
                  <c:v>4.2857142857142847</c:v>
                </c:pt>
                <c:pt idx="51">
                  <c:v>3.8028169014084483</c:v>
                </c:pt>
                <c:pt idx="52">
                  <c:v>3.3333333333333357</c:v>
                </c:pt>
                <c:pt idx="53">
                  <c:v>2.8767123287671268</c:v>
                </c:pt>
                <c:pt idx="54">
                  <c:v>2.4324324324324351</c:v>
                </c:pt>
                <c:pt idx="55">
                  <c:v>2</c:v>
                </c:pt>
                <c:pt idx="56">
                  <c:v>1.5789473684210513</c:v>
                </c:pt>
                <c:pt idx="57">
                  <c:v>1.1688311688311686</c:v>
                </c:pt>
                <c:pt idx="58">
                  <c:v>0.76923076923077005</c:v>
                </c:pt>
                <c:pt idx="59">
                  <c:v>0.37974683544303645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62-4269-8DC0-ADB44895A11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'Track 2 Ex_2'!$E$5:$BM$5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'Track 2 Ex_2'!$E$8:$BM$8</c:f>
              <c:numCache>
                <c:formatCode>General</c:formatCode>
                <c:ptCount val="61"/>
                <c:pt idx="20" formatCode="_(* #,##0.00_);_(* \(#,##0.00\);_(* &quot;-&quot;??_);_(@_)">
                  <c:v>30</c:v>
                </c:pt>
                <c:pt idx="25" formatCode="_(* #,##0.00_);_(* \(#,##0.00\);_(* &quot;-&quot;??_);_(@_)">
                  <c:v>23.333333333333336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62-4269-8DC0-ADB44895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386847"/>
        <c:axId val="171338156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'Track 2 Ex_2'!$E$5:$BM$5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'Track 2 Ex_2'!$E$9:$BM$9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20" formatCode="_(* #,##0.00_);_(* \(#,##0.00\);_(* &quot;-&quot;??_);_(@_)">
                        <c:v>30</c:v>
                      </c:pt>
                      <c:pt idx="21" formatCode="_(* #,##0.00_);_(* \(#,##0.00\);_(* &quot;-&quot;??_);_(@_)">
                        <c:v>28.536585365853661</c:v>
                      </c:pt>
                      <c:pt idx="22" formatCode="_(* #,##0.00_);_(* \(#,##0.00\);_(* &quot;-&quot;??_);_(@_)">
                        <c:v>27.142857142857146</c:v>
                      </c:pt>
                      <c:pt idx="23" formatCode="_(* #,##0.00_);_(* \(#,##0.00\);_(* &quot;-&quot;??_);_(@_)">
                        <c:v>25.813953488372093</c:v>
                      </c:pt>
                      <c:pt idx="24" formatCode="_(* #,##0.00_);_(* \(#,##0.00\);_(* &quot;-&quot;??_);_(@_)">
                        <c:v>24.545454545454547</c:v>
                      </c:pt>
                      <c:pt idx="25" formatCode="_(* #,##0.00_);_(* \(#,##0.00\);_(* &quot;-&quot;??_);_(@_)">
                        <c:v>23.333333333333336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262-4269-8DC0-ADB44895A111}"/>
                  </c:ext>
                </c:extLst>
              </c15:ser>
            </c15:filteredLineSeries>
          </c:ext>
        </c:extLst>
      </c:lineChart>
      <c:catAx>
        <c:axId val="171338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81567"/>
        <c:crosses val="autoZero"/>
        <c:auto val="1"/>
        <c:lblAlgn val="ctr"/>
        <c:lblOffset val="100"/>
        <c:noMultiLvlLbl val="0"/>
      </c:catAx>
      <c:valAx>
        <c:axId val="17133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86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Price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07121316547"/>
          <c:y val="7.3479427770771405E-2"/>
          <c:w val="0.86710690862822271"/>
          <c:h val="0.87631202989674128"/>
        </c:manualLayout>
      </c:layout>
      <c:areaChart>
        <c:grouping val="standard"/>
        <c:varyColors val="0"/>
        <c:ser>
          <c:idx val="2"/>
          <c:order val="2"/>
          <c:spPr>
            <a:solidFill>
              <a:schemeClr val="accent1">
                <a:lumMod val="40000"/>
                <a:lumOff val="60000"/>
                <a:alpha val="45000"/>
              </a:schemeClr>
            </a:solidFill>
            <a:ln>
              <a:solidFill>
                <a:schemeClr val="accent6">
                  <a:lumMod val="40000"/>
                  <a:lumOff val="60000"/>
                  <a:alpha val="68000"/>
                </a:schemeClr>
              </a:solidFill>
            </a:ln>
            <a:effectLst/>
          </c:spPr>
          <c:cat>
            <c:numRef>
              <c:f>'Track 2 Ex_2'!$E$5:$BM$5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'Track 2 Ex_2'!$E$11:$BM$11</c:f>
              <c:numCache>
                <c:formatCode>_(* #,##0.00_);_(* \(#,##0.00\);_(* "-"??_);_(@_)</c:formatCode>
                <c:ptCount val="61"/>
                <c:pt idx="20">
                  <c:v>-1.5</c:v>
                </c:pt>
                <c:pt idx="21">
                  <c:v>-1.4277215942891137</c:v>
                </c:pt>
                <c:pt idx="22">
                  <c:v>-1.360544217687075</c:v>
                </c:pt>
                <c:pt idx="23">
                  <c:v>-1.2979989183342346</c:v>
                </c:pt>
                <c:pt idx="24">
                  <c:v>-1.2396694214876034</c:v>
                </c:pt>
                <c:pt idx="25">
                  <c:v>-1.1851851851851853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05-41CA-AC2E-8FBF80D4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2256"/>
        <c:axId val="1262766496"/>
      </c:area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'Track 2 Ex_2'!$E$5:$BM$5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'Track 2 Ex_2'!$E$7:$BM$7</c:f>
              <c:numCache>
                <c:formatCode>_(* #,##0.00_);_(* \(#,##0.00\);_(* "-"??_);_(@_)</c:formatCode>
                <c:ptCount val="61"/>
                <c:pt idx="0">
                  <c:v>-6</c:v>
                </c:pt>
                <c:pt idx="1">
                  <c:v>-5.4421768707483</c:v>
                </c:pt>
                <c:pt idx="2">
                  <c:v>-4.9586776859504136</c:v>
                </c:pt>
                <c:pt idx="3">
                  <c:v>-4.5368620037807181</c:v>
                </c:pt>
                <c:pt idx="4">
                  <c:v>-4.166666666666667</c:v>
                </c:pt>
                <c:pt idx="5">
                  <c:v>-3.84</c:v>
                </c:pt>
                <c:pt idx="6">
                  <c:v>-3.5502958579881656</c:v>
                </c:pt>
                <c:pt idx="7">
                  <c:v>-3.2921810699588474</c:v>
                </c:pt>
                <c:pt idx="8">
                  <c:v>-3.0612244897959182</c:v>
                </c:pt>
                <c:pt idx="9">
                  <c:v>-2.853745541022592</c:v>
                </c:pt>
                <c:pt idx="10">
                  <c:v>-2.6666666666666665</c:v>
                </c:pt>
                <c:pt idx="11">
                  <c:v>-2.4973985431841834</c:v>
                </c:pt>
                <c:pt idx="12">
                  <c:v>-2.34375</c:v>
                </c:pt>
                <c:pt idx="13">
                  <c:v>-2.2038567493112948</c:v>
                </c:pt>
                <c:pt idx="14">
                  <c:v>-2.0761245674740487</c:v>
                </c:pt>
                <c:pt idx="15">
                  <c:v>-1.9591836734693877</c:v>
                </c:pt>
                <c:pt idx="16">
                  <c:v>-1.8518518518518521</c:v>
                </c:pt>
                <c:pt idx="17">
                  <c:v>-1.7531044558071587</c:v>
                </c:pt>
                <c:pt idx="18">
                  <c:v>-1.6620498614958448</c:v>
                </c:pt>
                <c:pt idx="19">
                  <c:v>-1.5779092702169626</c:v>
                </c:pt>
                <c:pt idx="20">
                  <c:v>-1.5</c:v>
                </c:pt>
                <c:pt idx="21">
                  <c:v>-1.4277215942891137</c:v>
                </c:pt>
                <c:pt idx="22">
                  <c:v>-1.360544217687075</c:v>
                </c:pt>
                <c:pt idx="23">
                  <c:v>-1.2979989183342346</c:v>
                </c:pt>
                <c:pt idx="24">
                  <c:v>-1.2396694214876034</c:v>
                </c:pt>
                <c:pt idx="25">
                  <c:v>-1.1851851851851853</c:v>
                </c:pt>
                <c:pt idx="26">
                  <c:v>-1.1342155009451795</c:v>
                </c:pt>
                <c:pt idx="27">
                  <c:v>-1.0864644635581711</c:v>
                </c:pt>
                <c:pt idx="28">
                  <c:v>-1.0416666666666667</c:v>
                </c:pt>
                <c:pt idx="29">
                  <c:v>-0.9995835068721366</c:v>
                </c:pt>
                <c:pt idx="30">
                  <c:v>-0.96</c:v>
                </c:pt>
                <c:pt idx="31">
                  <c:v>-0.92272202998846609</c:v>
                </c:pt>
                <c:pt idx="32">
                  <c:v>-0.8875739644970414</c:v>
                </c:pt>
                <c:pt idx="33">
                  <c:v>-0.85439658241367034</c:v>
                </c:pt>
                <c:pt idx="34">
                  <c:v>-0.82304526748971185</c:v>
                </c:pt>
                <c:pt idx="35">
                  <c:v>-0.79338842975206603</c:v>
                </c:pt>
                <c:pt idx="36">
                  <c:v>-0.76530612244897955</c:v>
                </c:pt>
                <c:pt idx="37">
                  <c:v>-0.73868882733148666</c:v>
                </c:pt>
                <c:pt idx="38">
                  <c:v>-0.71343638525564801</c:v>
                </c:pt>
                <c:pt idx="39">
                  <c:v>-0.68945705257110024</c:v>
                </c:pt>
                <c:pt idx="40">
                  <c:v>-0.66666666666666663</c:v>
                </c:pt>
                <c:pt idx="41">
                  <c:v>-0.64498790647675353</c:v>
                </c:pt>
                <c:pt idx="42">
                  <c:v>-0.62434963579604585</c:v>
                </c:pt>
                <c:pt idx="43">
                  <c:v>-0.60468631897203329</c:v>
                </c:pt>
                <c:pt idx="44">
                  <c:v>-0.5859375</c:v>
                </c:pt>
                <c:pt idx="45">
                  <c:v>-0.56804733727810641</c:v>
                </c:pt>
                <c:pt idx="46">
                  <c:v>-0.55096418732782371</c:v>
                </c:pt>
                <c:pt idx="47">
                  <c:v>-0.53464023167743369</c:v>
                </c:pt>
                <c:pt idx="48">
                  <c:v>-0.51903114186851218</c:v>
                </c:pt>
                <c:pt idx="49">
                  <c:v>-0.50409577819785756</c:v>
                </c:pt>
                <c:pt idx="50">
                  <c:v>-0.48979591836734693</c:v>
                </c:pt>
                <c:pt idx="51">
                  <c:v>-0.47609601269589363</c:v>
                </c:pt>
                <c:pt idx="52">
                  <c:v>-0.46296296296296302</c:v>
                </c:pt>
                <c:pt idx="53">
                  <c:v>-0.45036592231187844</c:v>
                </c:pt>
                <c:pt idx="54">
                  <c:v>-0.43827611395178967</c:v>
                </c:pt>
                <c:pt idx="55">
                  <c:v>-0.42666666666666669</c:v>
                </c:pt>
                <c:pt idx="56">
                  <c:v>-0.41551246537396119</c:v>
                </c:pt>
                <c:pt idx="57">
                  <c:v>-0.40479001517962554</c:v>
                </c:pt>
                <c:pt idx="58">
                  <c:v>-0.39447731755424065</c:v>
                </c:pt>
                <c:pt idx="59">
                  <c:v>-0.38455375741067133</c:v>
                </c:pt>
                <c:pt idx="60">
                  <c:v>-0.375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05-41CA-AC2E-8FBF80D4B37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'Track 2 Ex_2'!$E$5:$BM$5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'Track 2 Ex_2'!$E$10:$BM$10</c:f>
              <c:numCache>
                <c:formatCode>_(* #,##0.00_);_(* \(#,##0.00\);_(* "-"??_);_(@_)</c:formatCode>
                <c:ptCount val="61"/>
                <c:pt idx="20">
                  <c:v>-1.5</c:v>
                </c:pt>
                <c:pt idx="25">
                  <c:v>-1.1851851851851853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05-41CA-AC2E-8FBF80D4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72256"/>
        <c:axId val="1262766496"/>
        <c:extLst/>
      </c:lineChart>
      <c:catAx>
        <c:axId val="12627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 X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cap="none" spc="0" normalizeH="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66496"/>
        <c:crosses val="autoZero"/>
        <c:auto val="1"/>
        <c:lblAlgn val="ctr"/>
        <c:lblOffset val="100"/>
        <c:noMultiLvlLbl val="0"/>
      </c:catAx>
      <c:valAx>
        <c:axId val="12627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Marginal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72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30955</xdr:colOff>
      <xdr:row>9</xdr:row>
      <xdr:rowOff>171450</xdr:rowOff>
    </xdr:from>
    <xdr:to>
      <xdr:col>34</xdr:col>
      <xdr:colOff>195263</xdr:colOff>
      <xdr:row>30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54280-D077-4DC3-AF1B-FED6DE75D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11905</xdr:colOff>
      <xdr:row>9</xdr:row>
      <xdr:rowOff>157163</xdr:rowOff>
    </xdr:from>
    <xdr:to>
      <xdr:col>13</xdr:col>
      <xdr:colOff>180975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52B5C9-A282-4AB7-A643-9C9EE9C17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193925</xdr:colOff>
      <xdr:row>18</xdr:row>
      <xdr:rowOff>174964</xdr:rowOff>
    </xdr:from>
    <xdr:to>
      <xdr:col>28</xdr:col>
      <xdr:colOff>21665</xdr:colOff>
      <xdr:row>19</xdr:row>
      <xdr:rowOff>116240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CA49AE45-ACC0-4E0A-989A-E4C26BF69B47}"/>
            </a:ext>
          </a:extLst>
        </xdr:cNvPr>
        <xdr:cNvSpPr/>
      </xdr:nvSpPr>
      <xdr:spPr>
        <a:xfrm rot="6486221">
          <a:off x="10145551" y="3429751"/>
          <a:ext cx="122251" cy="127777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6</xdr:col>
      <xdr:colOff>22451</xdr:colOff>
      <xdr:row>14</xdr:row>
      <xdr:rowOff>114300</xdr:rowOff>
    </xdr:from>
    <xdr:ext cx="657906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41E3E68-3CAF-417F-9971-926A697414F8}"/>
                </a:ext>
              </a:extLst>
            </xdr:cNvPr>
            <xdr:cNvSpPr txBox="1"/>
          </xdr:nvSpPr>
          <xdr:spPr>
            <a:xfrm>
              <a:off x="3670526" y="2647950"/>
              <a:ext cx="65790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1" i="1">
                        <a:latin typeface="Cambria Math" panose="02040503050406030204" pitchFamily="18" charset="0"/>
                      </a:rPr>
                      <m:t>𝜟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s-ES" sz="16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41E3E68-3CAF-417F-9971-926A697414F8}"/>
                </a:ext>
              </a:extLst>
            </xdr:cNvPr>
            <xdr:cNvSpPr txBox="1"/>
          </xdr:nvSpPr>
          <xdr:spPr>
            <a:xfrm>
              <a:off x="3670526" y="2647950"/>
              <a:ext cx="65790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600" b="1" i="0">
                  <a:latin typeface="Cambria Math" panose="02040503050406030204" pitchFamily="18" charset="0"/>
                </a:rPr>
                <a:t>𝜟𝒚</a:t>
              </a:r>
              <a:endParaRPr lang="es-ES" sz="1600" b="1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0.65658</cdr:x>
      <cdr:y>0.35302</cdr:y>
    </cdr:from>
    <cdr:to>
      <cdr:x>0.67808</cdr:x>
      <cdr:y>0.38837</cdr:y>
    </cdr:to>
    <cdr:sp macro="" textlink="">
      <cdr:nvSpPr>
        <cdr:cNvPr id="2" name="Triángulo isósceles 1">
          <a:extLst xmlns:a="http://schemas.openxmlformats.org/drawingml/2006/main">
            <a:ext uri="{FF2B5EF4-FFF2-40B4-BE49-F238E27FC236}">
              <a16:creationId xmlns:a16="http://schemas.microsoft.com/office/drawing/2014/main" id="{C677F12F-A195-3EED-F664-AFB29B64F1D3}"/>
            </a:ext>
          </a:extLst>
        </cdr:cNvPr>
        <cdr:cNvSpPr/>
      </cdr:nvSpPr>
      <cdr:spPr>
        <a:xfrm xmlns:a="http://schemas.openxmlformats.org/drawingml/2006/main" rot="4732140">
          <a:off x="3882273" y="1247166"/>
          <a:ext cx="124973" cy="127097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73602</xdr:colOff>
      <xdr:row>33</xdr:row>
      <xdr:rowOff>95251</xdr:rowOff>
    </xdr:from>
    <xdr:to>
      <xdr:col>18</xdr:col>
      <xdr:colOff>173181</xdr:colOff>
      <xdr:row>68</xdr:row>
      <xdr:rowOff>60614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BA17E3-7274-DF66-1DD6-31AA9EC8A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254359</xdr:colOff>
      <xdr:row>33</xdr:row>
      <xdr:rowOff>105211</xdr:rowOff>
    </xdr:from>
    <xdr:to>
      <xdr:col>35</xdr:col>
      <xdr:colOff>190499</xdr:colOff>
      <xdr:row>68</xdr:row>
      <xdr:rowOff>60614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931293-B264-9594-F907-63013A261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24</xdr:col>
      <xdr:colOff>0</xdr:colOff>
      <xdr:row>41</xdr:row>
      <xdr:rowOff>0</xdr:rowOff>
    </xdr:from>
    <xdr:ext cx="657906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CC61517-143E-4281-B09B-F23D67204492}"/>
                </a:ext>
              </a:extLst>
            </xdr:cNvPr>
            <xdr:cNvSpPr txBox="1"/>
          </xdr:nvSpPr>
          <xdr:spPr>
            <a:xfrm>
              <a:off x="11609917" y="7376583"/>
              <a:ext cx="65790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1" i="1">
                        <a:latin typeface="Cambria Math" panose="02040503050406030204" pitchFamily="18" charset="0"/>
                      </a:rPr>
                      <m:t>𝜟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s-ES" sz="16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CC61517-143E-4281-B09B-F23D67204492}"/>
                </a:ext>
              </a:extLst>
            </xdr:cNvPr>
            <xdr:cNvSpPr txBox="1"/>
          </xdr:nvSpPr>
          <xdr:spPr>
            <a:xfrm>
              <a:off x="11609917" y="7376583"/>
              <a:ext cx="657906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600" b="1" i="0">
                  <a:latin typeface="Cambria Math" panose="02040503050406030204" pitchFamily="18" charset="0"/>
                </a:rPr>
                <a:t>𝜟𝒚</a:t>
              </a:r>
              <a:endParaRPr lang="es-ES" sz="1600" b="1"/>
            </a:p>
          </xdr:txBody>
        </xdr:sp>
      </mc:Fallback>
    </mc:AlternateContent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0.51159</cdr:x>
      <cdr:y>0.83</cdr:y>
    </cdr:from>
    <cdr:to>
      <cdr:x>0.52015</cdr:x>
      <cdr:y>0.84566</cdr:y>
    </cdr:to>
    <cdr:sp macro="" textlink="">
      <cdr:nvSpPr>
        <cdr:cNvPr id="2" name="Triángulo isósceles 1">
          <a:extLst xmlns:a="http://schemas.openxmlformats.org/drawingml/2006/main">
            <a:ext uri="{FF2B5EF4-FFF2-40B4-BE49-F238E27FC236}">
              <a16:creationId xmlns:a16="http://schemas.microsoft.com/office/drawing/2014/main" id="{CA49AE45-ACC0-4E0A-989A-E4C26BF69B47}"/>
            </a:ext>
          </a:extLst>
        </cdr:cNvPr>
        <cdr:cNvSpPr/>
      </cdr:nvSpPr>
      <cdr:spPr>
        <a:xfrm xmlns:a="http://schemas.openxmlformats.org/drawingml/2006/main" rot="6220340">
          <a:off x="4751241" y="5310480"/>
          <a:ext cx="100003" cy="79668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0.37953</cdr:x>
      <cdr:y>0.31042</cdr:y>
    </cdr:from>
    <cdr:to>
      <cdr:x>0.3928</cdr:x>
      <cdr:y>0.32591</cdr:y>
    </cdr:to>
    <cdr:sp macro="" textlink="">
      <cdr:nvSpPr>
        <cdr:cNvPr id="2" name="Triángulo isósceles 1">
          <a:extLst xmlns:a="http://schemas.openxmlformats.org/drawingml/2006/main">
            <a:ext uri="{FF2B5EF4-FFF2-40B4-BE49-F238E27FC236}">
              <a16:creationId xmlns:a16="http://schemas.microsoft.com/office/drawing/2014/main" id="{58DCA6D9-06BC-ADDE-2D1B-7DABD44737E5}"/>
            </a:ext>
          </a:extLst>
        </cdr:cNvPr>
        <cdr:cNvSpPr/>
      </cdr:nvSpPr>
      <cdr:spPr>
        <a:xfrm xmlns:a="http://schemas.openxmlformats.org/drawingml/2006/main" rot="2952347">
          <a:off x="2428062" y="1946760"/>
          <a:ext cx="96892" cy="85104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73602</xdr:colOff>
      <xdr:row>14</xdr:row>
      <xdr:rowOff>95251</xdr:rowOff>
    </xdr:from>
    <xdr:to>
      <xdr:col>18</xdr:col>
      <xdr:colOff>173181</xdr:colOff>
      <xdr:row>49</xdr:row>
      <xdr:rowOff>60614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EF4D3-21A0-452C-87F7-8C9BBB04C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254359</xdr:colOff>
      <xdr:row>14</xdr:row>
      <xdr:rowOff>105211</xdr:rowOff>
    </xdr:from>
    <xdr:to>
      <xdr:col>35</xdr:col>
      <xdr:colOff>190499</xdr:colOff>
      <xdr:row>49</xdr:row>
      <xdr:rowOff>60614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03399D-3B27-45AE-8B55-E301DA7B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249638</xdr:colOff>
      <xdr:row>5</xdr:row>
      <xdr:rowOff>109970</xdr:rowOff>
    </xdr:from>
    <xdr:ext cx="1350177" cy="357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8667A26-7F1F-4F19-828D-A7066A7E138C}"/>
                </a:ext>
              </a:extLst>
            </xdr:cNvPr>
            <xdr:cNvSpPr txBox="1"/>
          </xdr:nvSpPr>
          <xdr:spPr>
            <a:xfrm>
              <a:off x="1964138" y="7348970"/>
              <a:ext cx="1350177" cy="3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ES" sz="110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E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E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num>
                      <m:den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E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E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es-ES" sz="110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8667A26-7F1F-4F19-828D-A7066A7E138C}"/>
                </a:ext>
              </a:extLst>
            </xdr:cNvPr>
            <xdr:cNvSpPr txBox="1"/>
          </xdr:nvSpPr>
          <xdr:spPr>
            <a:xfrm>
              <a:off x="1964138" y="7348970"/>
              <a:ext cx="1350177" cy="3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</a:rPr>
                <a:t>ⅆ𝑦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ES" sz="1100" i="0">
                  <a:latin typeface="Cambria Math" panose="02040503050406030204" pitchFamily="18" charset="0"/>
                </a:rPr>
                <a:t>ⅆ𝑥=−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100" i="0">
                  <a:latin typeface="Cambria Math" panose="02040503050406030204" pitchFamily="18" charset="0"/>
                </a:rPr>
                <a:t>𝑦+𝑦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100" i="0">
                  <a:latin typeface="Cambria Math" panose="02040503050406030204" pitchFamily="18" charset="0"/>
                </a:rPr>
                <a:t>0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ES" sz="1100" i="0">
                  <a:latin typeface="Cambria Math" panose="02040503050406030204" pitchFamily="18" charset="0"/>
                </a:rPr>
                <a:t>𝐴−1)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s-ES" sz="1100" i="0">
                  <a:latin typeface="Cambria Math" panose="02040503050406030204" pitchFamily="18" charset="0"/>
                </a:rPr>
                <a:t>𝑥+𝑥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100" i="0">
                  <a:latin typeface="Cambria Math" panose="02040503050406030204" pitchFamily="18" charset="0"/>
                </a:rPr>
                <a:t>0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ES" sz="1100" i="0">
                  <a:latin typeface="Cambria Math" panose="02040503050406030204" pitchFamily="18" charset="0"/>
                </a:rPr>
                <a:t>𝐴−1) </a:t>
              </a:r>
              <a:r>
                <a:rPr lang="es-E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0.45095</cdr:x>
      <cdr:y>0.71818</cdr:y>
    </cdr:from>
    <cdr:to>
      <cdr:x>0.45951</cdr:x>
      <cdr:y>0.73384</cdr:y>
    </cdr:to>
    <cdr:sp macro="" textlink="">
      <cdr:nvSpPr>
        <cdr:cNvPr id="2" name="Triángulo isósceles 1">
          <a:extLst xmlns:a="http://schemas.openxmlformats.org/drawingml/2006/main">
            <a:ext uri="{FF2B5EF4-FFF2-40B4-BE49-F238E27FC236}">
              <a16:creationId xmlns:a16="http://schemas.microsoft.com/office/drawing/2014/main" id="{CA49AE45-ACC0-4E0A-989A-E4C26BF69B47}"/>
            </a:ext>
          </a:extLst>
        </cdr:cNvPr>
        <cdr:cNvSpPr/>
      </cdr:nvSpPr>
      <cdr:spPr>
        <a:xfrm xmlns:a="http://schemas.openxmlformats.org/drawingml/2006/main" rot="7047268">
          <a:off x="4240852" y="4506240"/>
          <a:ext cx="98070" cy="80665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0.43761</cdr:x>
      <cdr:y>0.23117</cdr:y>
    </cdr:from>
    <cdr:to>
      <cdr:x>0.45088</cdr:x>
      <cdr:y>0.24667</cdr:y>
    </cdr:to>
    <cdr:sp macro="" textlink="">
      <cdr:nvSpPr>
        <cdr:cNvPr id="2" name="Triángulo isósceles 1">
          <a:extLst xmlns:a="http://schemas.openxmlformats.org/drawingml/2006/main">
            <a:ext uri="{FF2B5EF4-FFF2-40B4-BE49-F238E27FC236}">
              <a16:creationId xmlns:a16="http://schemas.microsoft.com/office/drawing/2014/main" id="{58DCA6D9-06BC-ADDE-2D1B-7DABD44737E5}"/>
            </a:ext>
          </a:extLst>
        </cdr:cNvPr>
        <cdr:cNvSpPr/>
      </cdr:nvSpPr>
      <cdr:spPr>
        <a:xfrm xmlns:a="http://schemas.openxmlformats.org/drawingml/2006/main" rot="3350592">
          <a:off x="2800528" y="1451270"/>
          <a:ext cx="96914" cy="8510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0.39243</cdr:x>
      <cdr:y>0.14905</cdr:y>
    </cdr:from>
    <cdr:to>
      <cdr:x>0.49502</cdr:x>
      <cdr:y>0.18949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5">
              <a:extLst xmlns:a="http://schemas.openxmlformats.org/drawingml/2006/main">
                <a:ext uri="{FF2B5EF4-FFF2-40B4-BE49-F238E27FC236}">
                  <a16:creationId xmlns:a16="http://schemas.microsoft.com/office/drawing/2014/main" id="{941E3E68-3CAF-417F-9971-926A697414F8}"/>
                </a:ext>
              </a:extLst>
            </cdr:cNvPr>
            <cdr:cNvSpPr txBox="1"/>
          </cdr:nvSpPr>
          <cdr:spPr>
            <a:xfrm xmlns:a="http://schemas.openxmlformats.org/drawingml/2006/main">
              <a:off x="2516735" y="931956"/>
              <a:ext cx="657906" cy="25282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1" i="1">
                        <a:latin typeface="Cambria Math" panose="02040503050406030204" pitchFamily="18" charset="0"/>
                      </a:rPr>
                      <m:t>𝜟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s-ES" sz="1600" b="1"/>
            </a:p>
          </cdr:txBody>
        </cdr:sp>
      </mc:Choice>
      <mc:Fallback xmlns="">
        <cdr:sp macro="" textlink="">
          <cdr:nvSpPr>
            <cdr:cNvPr id="3" name="CuadroTexto 5">
              <a:extLst xmlns:a="http://schemas.openxmlformats.org/drawingml/2006/main">
                <a:ext uri="{FF2B5EF4-FFF2-40B4-BE49-F238E27FC236}">
                  <a16:creationId xmlns:a16="http://schemas.microsoft.com/office/drawing/2014/main" id="{941E3E68-3CAF-417F-9971-926A697414F8}"/>
                </a:ext>
              </a:extLst>
            </cdr:cNvPr>
            <cdr:cNvSpPr txBox="1"/>
          </cdr:nvSpPr>
          <cdr:spPr>
            <a:xfrm xmlns:a="http://schemas.openxmlformats.org/drawingml/2006/main">
              <a:off x="2516735" y="931956"/>
              <a:ext cx="657906" cy="25282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ES" sz="1600" b="1" i="0">
                  <a:latin typeface="Cambria Math" panose="02040503050406030204" pitchFamily="18" charset="0"/>
                </a:rPr>
                <a:t>𝜟𝒚</a:t>
              </a:r>
              <a:endParaRPr lang="es-ES" sz="1600" b="1"/>
            </a:p>
          </cdr:txBody>
        </cdr:sp>
      </mc:Fallback>
    </mc:AlternateContent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233362</xdr:colOff>
      <xdr:row>0</xdr:row>
      <xdr:rowOff>99392</xdr:rowOff>
    </xdr:from>
    <xdr:to>
      <xdr:col>10</xdr:col>
      <xdr:colOff>738349</xdr:colOff>
      <xdr:row>18</xdr:row>
      <xdr:rowOff>152400</xdr:rowOff>
    </xdr:to>
    <xdr:pic>
      <xdr:nvPicPr>
        <xdr:cNvPr id="3" name="Imagen 2" descr="Imagen que contiene Texto&#10;&#10;Descripción generada automáticamente">
          <a:extLst>
            <a:ext uri="{FF2B5EF4-FFF2-40B4-BE49-F238E27FC236}">
              <a16:creationId xmlns:a16="http://schemas.microsoft.com/office/drawing/2014/main" id="{832DA58C-BE14-5D82-983F-6F7454968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362" y="99392"/>
          <a:ext cx="8124987" cy="3310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5546-D27F-400E-94AF-A50812519196}">
  <dimension ref="A1:AH51"/>
  <sheetViews>
    <sheetView topLeftCell="A20" zoomScale="70" zoomScaleNormal="70" workbookViewId="0">
      <selection activeCell="T38" sqref="T38"/>
    </sheetView>
  </sheetViews>
  <sheetFormatPr defaultColWidth="10.90625" defaultRowHeight="14.5" x14ac:dyDescent="0.35"/>
  <cols>
    <col min="5" max="34" width="4.1796875" customWidth="1"/>
  </cols>
  <sheetData>
    <row r="1" spans="1:34" x14ac:dyDescent="0.35">
      <c r="C1" s="3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 s="3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4" s="1" customFormat="1" x14ac:dyDescent="0.35">
      <c r="D2" s="1" t="s">
        <v>5</v>
      </c>
      <c r="E2" s="2">
        <f t="shared" ref="E2:Q2" si="0">+F2-0.5</f>
        <v>13</v>
      </c>
      <c r="F2" s="2">
        <f t="shared" si="0"/>
        <v>13.5</v>
      </c>
      <c r="G2" s="2">
        <f t="shared" si="0"/>
        <v>14</v>
      </c>
      <c r="H2" s="2">
        <f t="shared" si="0"/>
        <v>14.5</v>
      </c>
      <c r="I2" s="2">
        <f t="shared" si="0"/>
        <v>15</v>
      </c>
      <c r="J2" s="2">
        <f t="shared" si="0"/>
        <v>15.5</v>
      </c>
      <c r="K2" s="2">
        <f t="shared" si="0"/>
        <v>16</v>
      </c>
      <c r="L2" s="2">
        <f t="shared" si="0"/>
        <v>16.5</v>
      </c>
      <c r="M2" s="2">
        <f t="shared" si="0"/>
        <v>17</v>
      </c>
      <c r="N2" s="2">
        <f t="shared" si="0"/>
        <v>17.5</v>
      </c>
      <c r="O2" s="2">
        <f t="shared" si="0"/>
        <v>18</v>
      </c>
      <c r="P2" s="2">
        <f t="shared" si="0"/>
        <v>18.5</v>
      </c>
      <c r="Q2" s="2">
        <f t="shared" si="0"/>
        <v>19</v>
      </c>
      <c r="R2" s="2">
        <f>+S2-0.5</f>
        <v>19.5</v>
      </c>
      <c r="S2" s="5">
        <f>+B38</f>
        <v>20</v>
      </c>
      <c r="T2" s="2">
        <f>+S2+0.5</f>
        <v>20.5</v>
      </c>
      <c r="U2" s="2">
        <f t="shared" ref="U2:AH2" si="1">+T2+0.5</f>
        <v>21</v>
      </c>
      <c r="V2" s="2">
        <f t="shared" si="1"/>
        <v>21.5</v>
      </c>
      <c r="W2" s="2">
        <f t="shared" si="1"/>
        <v>22</v>
      </c>
      <c r="X2" s="2">
        <f t="shared" si="1"/>
        <v>22.5</v>
      </c>
      <c r="Y2" s="2">
        <f t="shared" si="1"/>
        <v>23</v>
      </c>
      <c r="Z2" s="2">
        <f t="shared" si="1"/>
        <v>23.5</v>
      </c>
      <c r="AA2" s="2">
        <f t="shared" si="1"/>
        <v>24</v>
      </c>
      <c r="AB2" s="2">
        <f t="shared" si="1"/>
        <v>24.5</v>
      </c>
      <c r="AC2" s="2">
        <f t="shared" si="1"/>
        <v>25</v>
      </c>
      <c r="AD2" s="2">
        <f t="shared" si="1"/>
        <v>25.5</v>
      </c>
      <c r="AE2" s="2">
        <f t="shared" si="1"/>
        <v>26</v>
      </c>
      <c r="AF2" s="2">
        <f t="shared" si="1"/>
        <v>26.5</v>
      </c>
      <c r="AG2" s="2">
        <f t="shared" si="1"/>
        <v>27</v>
      </c>
      <c r="AH2" s="2">
        <f t="shared" si="1"/>
        <v>27.5</v>
      </c>
    </row>
    <row r="3" spans="1:34" s="1" customFormat="1" x14ac:dyDescent="0.35">
      <c r="D3" s="1" t="s">
        <v>7</v>
      </c>
      <c r="E3" s="2">
        <f t="shared" ref="E3:R3" si="2">+E6/E2</f>
        <v>46.153846153846153</v>
      </c>
      <c r="F3" s="2">
        <f t="shared" si="2"/>
        <v>44.444444444444443</v>
      </c>
      <c r="G3" s="2">
        <f t="shared" si="2"/>
        <v>42.857142857142854</v>
      </c>
      <c r="H3" s="2">
        <f t="shared" si="2"/>
        <v>41.379310344827587</v>
      </c>
      <c r="I3" s="2">
        <f t="shared" si="2"/>
        <v>40</v>
      </c>
      <c r="J3" s="2">
        <f t="shared" si="2"/>
        <v>38.70967741935484</v>
      </c>
      <c r="K3" s="2">
        <f t="shared" si="2"/>
        <v>37.5</v>
      </c>
      <c r="L3" s="2">
        <f t="shared" si="2"/>
        <v>36.363636363636367</v>
      </c>
      <c r="M3" s="2">
        <f t="shared" si="2"/>
        <v>35.294117647058826</v>
      </c>
      <c r="N3" s="2">
        <f t="shared" si="2"/>
        <v>34.285714285714285</v>
      </c>
      <c r="O3" s="2">
        <f t="shared" si="2"/>
        <v>33.333333333333336</v>
      </c>
      <c r="P3" s="2">
        <f t="shared" si="2"/>
        <v>32.432432432432435</v>
      </c>
      <c r="Q3" s="2">
        <f t="shared" si="2"/>
        <v>31.578947368421051</v>
      </c>
      <c r="R3" s="2">
        <f t="shared" si="2"/>
        <v>30.76923076923077</v>
      </c>
      <c r="S3" s="5">
        <f>+S6/S2</f>
        <v>30</v>
      </c>
      <c r="T3" s="2">
        <f t="shared" ref="T3:AH3" si="3">+T6/T2</f>
        <v>29.26829268292683</v>
      </c>
      <c r="U3" s="2">
        <f t="shared" si="3"/>
        <v>28.571428571428573</v>
      </c>
      <c r="V3" s="2">
        <f t="shared" si="3"/>
        <v>27.906976744186046</v>
      </c>
      <c r="W3" s="2">
        <f t="shared" si="3"/>
        <v>27.272727272727273</v>
      </c>
      <c r="X3" s="2">
        <f t="shared" si="3"/>
        <v>26.666666666666668</v>
      </c>
      <c r="Y3" s="2">
        <f t="shared" si="3"/>
        <v>26.086956521739129</v>
      </c>
      <c r="Z3" s="2">
        <f t="shared" si="3"/>
        <v>25.531914893617021</v>
      </c>
      <c r="AA3" s="2">
        <f t="shared" si="3"/>
        <v>25</v>
      </c>
      <c r="AB3" s="2">
        <f t="shared" si="3"/>
        <v>24.489795918367346</v>
      </c>
      <c r="AC3" s="2">
        <f t="shared" si="3"/>
        <v>24</v>
      </c>
      <c r="AD3" s="2">
        <f t="shared" si="3"/>
        <v>23.529411764705884</v>
      </c>
      <c r="AE3" s="2">
        <f t="shared" si="3"/>
        <v>23.076923076923077</v>
      </c>
      <c r="AF3" s="2">
        <f t="shared" si="3"/>
        <v>22.641509433962263</v>
      </c>
      <c r="AG3" s="2">
        <f t="shared" si="3"/>
        <v>22.222222222222221</v>
      </c>
      <c r="AH3" s="2">
        <f t="shared" si="3"/>
        <v>21.818181818181817</v>
      </c>
    </row>
    <row r="4" spans="1:34" s="14" customFormat="1" x14ac:dyDescent="0.35">
      <c r="A4" s="7" t="s">
        <v>15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>
        <v>30</v>
      </c>
      <c r="T4" s="9"/>
      <c r="U4" s="9"/>
      <c r="V4" s="9"/>
      <c r="W4" s="9"/>
      <c r="X4" s="9"/>
      <c r="Y4" s="9"/>
      <c r="Z4" s="9"/>
      <c r="AA4" s="9"/>
      <c r="AB4" s="9"/>
      <c r="AC4" s="9">
        <v>24</v>
      </c>
      <c r="AD4" s="9"/>
      <c r="AE4" s="9"/>
      <c r="AF4" s="9"/>
      <c r="AG4" s="9"/>
      <c r="AH4" s="9"/>
    </row>
    <row r="5" spans="1:34" s="14" customFormat="1" x14ac:dyDescent="0.35">
      <c r="A5" s="7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>
        <f>+S3</f>
        <v>30</v>
      </c>
      <c r="T5" s="10">
        <f t="shared" ref="T5:AC5" si="4">+T3</f>
        <v>29.26829268292683</v>
      </c>
      <c r="U5" s="10">
        <f t="shared" si="4"/>
        <v>28.571428571428573</v>
      </c>
      <c r="V5" s="10">
        <f t="shared" si="4"/>
        <v>27.906976744186046</v>
      </c>
      <c r="W5" s="10">
        <f t="shared" si="4"/>
        <v>27.272727272727273</v>
      </c>
      <c r="X5" s="10">
        <f t="shared" si="4"/>
        <v>26.666666666666668</v>
      </c>
      <c r="Y5" s="10">
        <f t="shared" si="4"/>
        <v>26.086956521739129</v>
      </c>
      <c r="Z5" s="10">
        <f t="shared" si="4"/>
        <v>25.531914893617021</v>
      </c>
      <c r="AA5" s="10">
        <f t="shared" si="4"/>
        <v>25</v>
      </c>
      <c r="AB5" s="10">
        <f t="shared" si="4"/>
        <v>24.489795918367346</v>
      </c>
      <c r="AC5" s="10">
        <f t="shared" si="4"/>
        <v>24</v>
      </c>
      <c r="AD5" s="9"/>
      <c r="AE5" s="9"/>
      <c r="AF5" s="9"/>
      <c r="AG5" s="9"/>
      <c r="AH5" s="9"/>
    </row>
    <row r="6" spans="1:34" s="14" customFormat="1" x14ac:dyDescent="0.35">
      <c r="A6" s="1"/>
      <c r="B6" s="1"/>
      <c r="C6" s="1"/>
      <c r="D6" s="1" t="s">
        <v>6</v>
      </c>
      <c r="E6" s="2">
        <f t="shared" ref="E6:AH6" si="5">+$B$40</f>
        <v>600</v>
      </c>
      <c r="F6" s="2">
        <f t="shared" si="5"/>
        <v>600</v>
      </c>
      <c r="G6" s="2">
        <f t="shared" si="5"/>
        <v>600</v>
      </c>
      <c r="H6" s="2">
        <f t="shared" si="5"/>
        <v>600</v>
      </c>
      <c r="I6" s="2">
        <f t="shared" si="5"/>
        <v>600</v>
      </c>
      <c r="J6" s="2">
        <f t="shared" si="5"/>
        <v>600</v>
      </c>
      <c r="K6" s="2">
        <f t="shared" si="5"/>
        <v>600</v>
      </c>
      <c r="L6" s="2">
        <f t="shared" si="5"/>
        <v>600</v>
      </c>
      <c r="M6" s="2">
        <f t="shared" si="5"/>
        <v>600</v>
      </c>
      <c r="N6" s="2">
        <f t="shared" si="5"/>
        <v>600</v>
      </c>
      <c r="O6" s="2">
        <f t="shared" si="5"/>
        <v>600</v>
      </c>
      <c r="P6" s="2">
        <f t="shared" si="5"/>
        <v>600</v>
      </c>
      <c r="Q6" s="2">
        <f t="shared" si="5"/>
        <v>600</v>
      </c>
      <c r="R6" s="2">
        <f t="shared" si="5"/>
        <v>600</v>
      </c>
      <c r="S6" s="5">
        <f t="shared" si="5"/>
        <v>600</v>
      </c>
      <c r="T6" s="2">
        <f t="shared" si="5"/>
        <v>600</v>
      </c>
      <c r="U6" s="2">
        <f t="shared" si="5"/>
        <v>600</v>
      </c>
      <c r="V6" s="2">
        <f t="shared" si="5"/>
        <v>600</v>
      </c>
      <c r="W6" s="2">
        <f t="shared" si="5"/>
        <v>600</v>
      </c>
      <c r="X6" s="2">
        <f t="shared" si="5"/>
        <v>600</v>
      </c>
      <c r="Y6" s="2">
        <f t="shared" si="5"/>
        <v>600</v>
      </c>
      <c r="Z6" s="2">
        <f t="shared" si="5"/>
        <v>600</v>
      </c>
      <c r="AA6" s="2">
        <f t="shared" si="5"/>
        <v>600</v>
      </c>
      <c r="AB6" s="2">
        <f t="shared" si="5"/>
        <v>600</v>
      </c>
      <c r="AC6" s="2">
        <f t="shared" si="5"/>
        <v>600</v>
      </c>
      <c r="AD6" s="2">
        <f t="shared" si="5"/>
        <v>600</v>
      </c>
      <c r="AE6" s="2">
        <f t="shared" si="5"/>
        <v>600</v>
      </c>
      <c r="AF6" s="2">
        <f t="shared" si="5"/>
        <v>600</v>
      </c>
      <c r="AG6" s="2">
        <f t="shared" si="5"/>
        <v>600</v>
      </c>
      <c r="AH6" s="2">
        <f t="shared" si="5"/>
        <v>600</v>
      </c>
    </row>
    <row r="7" spans="1:34" s="14" customFormat="1" x14ac:dyDescent="0.35">
      <c r="A7" s="1"/>
      <c r="B7" s="1"/>
      <c r="C7" s="1"/>
      <c r="D7" s="1" t="s">
        <v>3</v>
      </c>
      <c r="E7" s="2">
        <f t="shared" ref="E7:R7" si="6">-E3/E2</f>
        <v>-3.5502958579881656</v>
      </c>
      <c r="F7" s="2">
        <f t="shared" si="6"/>
        <v>-3.2921810699588474</v>
      </c>
      <c r="G7" s="2">
        <f t="shared" si="6"/>
        <v>-3.0612244897959182</v>
      </c>
      <c r="H7" s="2">
        <f t="shared" si="6"/>
        <v>-2.853745541022592</v>
      </c>
      <c r="I7" s="2">
        <f t="shared" si="6"/>
        <v>-2.6666666666666665</v>
      </c>
      <c r="J7" s="2">
        <f t="shared" si="6"/>
        <v>-2.4973985431841834</v>
      </c>
      <c r="K7" s="2">
        <f t="shared" si="6"/>
        <v>-2.34375</v>
      </c>
      <c r="L7" s="2">
        <f t="shared" si="6"/>
        <v>-2.2038567493112948</v>
      </c>
      <c r="M7" s="2">
        <f t="shared" si="6"/>
        <v>-2.0761245674740487</v>
      </c>
      <c r="N7" s="2">
        <f t="shared" si="6"/>
        <v>-1.9591836734693877</v>
      </c>
      <c r="O7" s="2">
        <f t="shared" si="6"/>
        <v>-1.8518518518518521</v>
      </c>
      <c r="P7" s="2">
        <f t="shared" si="6"/>
        <v>-1.7531044558071587</v>
      </c>
      <c r="Q7" s="2">
        <f t="shared" si="6"/>
        <v>-1.6620498614958448</v>
      </c>
      <c r="R7" s="2">
        <f t="shared" si="6"/>
        <v>-1.5779092702169626</v>
      </c>
      <c r="S7" s="5">
        <f>-S3/S2</f>
        <v>-1.5</v>
      </c>
      <c r="T7" s="2">
        <f t="shared" ref="T7:AH7" si="7">-T3/T2</f>
        <v>-1.4277215942891137</v>
      </c>
      <c r="U7" s="2">
        <f t="shared" si="7"/>
        <v>-1.360544217687075</v>
      </c>
      <c r="V7" s="2">
        <f t="shared" si="7"/>
        <v>-1.2979989183342346</v>
      </c>
      <c r="W7" s="2">
        <f t="shared" si="7"/>
        <v>-1.2396694214876034</v>
      </c>
      <c r="X7" s="2">
        <f t="shared" si="7"/>
        <v>-1.1851851851851853</v>
      </c>
      <c r="Y7" s="2">
        <f t="shared" si="7"/>
        <v>-1.1342155009451795</v>
      </c>
      <c r="Z7" s="2">
        <f t="shared" si="7"/>
        <v>-1.0864644635581711</v>
      </c>
      <c r="AA7" s="2">
        <f t="shared" si="7"/>
        <v>-1.0416666666666667</v>
      </c>
      <c r="AB7" s="2">
        <f t="shared" si="7"/>
        <v>-0.9995835068721366</v>
      </c>
      <c r="AC7" s="2">
        <f t="shared" si="7"/>
        <v>-0.96</v>
      </c>
      <c r="AD7" s="2">
        <f t="shared" si="7"/>
        <v>-0.92272202998846609</v>
      </c>
      <c r="AE7" s="2">
        <f t="shared" si="7"/>
        <v>-0.8875739644970414</v>
      </c>
      <c r="AF7" s="2">
        <f t="shared" si="7"/>
        <v>-0.85439658241367034</v>
      </c>
      <c r="AG7" s="2">
        <f t="shared" si="7"/>
        <v>-0.82304526748971185</v>
      </c>
      <c r="AH7" s="2">
        <f t="shared" si="7"/>
        <v>-0.79338842975206603</v>
      </c>
    </row>
    <row r="8" spans="1:34" x14ac:dyDescent="0.35">
      <c r="A8" s="7" t="s">
        <v>14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>
        <f>+S7</f>
        <v>-1.5</v>
      </c>
      <c r="T8" s="11"/>
      <c r="U8" s="11"/>
      <c r="V8" s="11"/>
      <c r="W8" s="11"/>
      <c r="X8" s="11"/>
      <c r="Y8" s="11"/>
      <c r="Z8" s="11"/>
      <c r="AA8" s="11"/>
      <c r="AB8" s="11"/>
      <c r="AC8" s="13">
        <f>+B51</f>
        <v>-0.96</v>
      </c>
      <c r="AD8" s="11"/>
      <c r="AE8" s="11"/>
      <c r="AF8" s="11"/>
      <c r="AG8" s="11"/>
      <c r="AH8" s="11"/>
    </row>
    <row r="9" spans="1:34" x14ac:dyDescent="0.35">
      <c r="A9" s="7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>
        <f>+S7</f>
        <v>-1.5</v>
      </c>
      <c r="T9" s="12">
        <f t="shared" ref="T9:AC9" si="8">+T7</f>
        <v>-1.4277215942891137</v>
      </c>
      <c r="U9" s="12">
        <f t="shared" si="8"/>
        <v>-1.360544217687075</v>
      </c>
      <c r="V9" s="12">
        <f t="shared" si="8"/>
        <v>-1.2979989183342346</v>
      </c>
      <c r="W9" s="12">
        <f t="shared" si="8"/>
        <v>-1.2396694214876034</v>
      </c>
      <c r="X9" s="12">
        <f t="shared" si="8"/>
        <v>-1.1851851851851853</v>
      </c>
      <c r="Y9" s="12">
        <f t="shared" si="8"/>
        <v>-1.1342155009451795</v>
      </c>
      <c r="Z9" s="12">
        <f t="shared" si="8"/>
        <v>-1.0864644635581711</v>
      </c>
      <c r="AA9" s="12">
        <f t="shared" si="8"/>
        <v>-1.0416666666666667</v>
      </c>
      <c r="AB9" s="12">
        <f t="shared" si="8"/>
        <v>-0.9995835068721366</v>
      </c>
      <c r="AC9" s="12">
        <f t="shared" si="8"/>
        <v>-0.96</v>
      </c>
      <c r="AD9" s="11"/>
      <c r="AE9" s="11"/>
      <c r="AF9" s="11"/>
      <c r="AG9" s="11"/>
      <c r="AH9" s="11"/>
    </row>
    <row r="32" spans="1:1" x14ac:dyDescent="0.35">
      <c r="A32" s="3" t="s">
        <v>8</v>
      </c>
    </row>
    <row r="34" spans="1:4" x14ac:dyDescent="0.35">
      <c r="A34" t="s">
        <v>29</v>
      </c>
    </row>
    <row r="35" spans="1:4" x14ac:dyDescent="0.35">
      <c r="A35" t="s">
        <v>16</v>
      </c>
    </row>
    <row r="37" spans="1:4" x14ac:dyDescent="0.35">
      <c r="B37" s="3" t="s">
        <v>4</v>
      </c>
    </row>
    <row r="38" spans="1:4" x14ac:dyDescent="0.35">
      <c r="A38" s="4" t="s">
        <v>0</v>
      </c>
      <c r="B38" s="1">
        <v>20</v>
      </c>
      <c r="D38" t="s">
        <v>25</v>
      </c>
    </row>
    <row r="39" spans="1:4" x14ac:dyDescent="0.35">
      <c r="A39" s="4" t="s">
        <v>1</v>
      </c>
      <c r="B39" s="1">
        <v>30</v>
      </c>
      <c r="D39" t="s">
        <v>26</v>
      </c>
    </row>
    <row r="40" spans="1:4" x14ac:dyDescent="0.35">
      <c r="A40" s="4" t="s">
        <v>2</v>
      </c>
      <c r="B40" s="1">
        <f>+B38*B39</f>
        <v>600</v>
      </c>
    </row>
    <row r="41" spans="1:4" x14ac:dyDescent="0.35">
      <c r="A41" s="4" t="s">
        <v>42</v>
      </c>
      <c r="B41" s="1">
        <f>+B39/B38</f>
        <v>1.5</v>
      </c>
      <c r="C41" s="3" t="s">
        <v>20</v>
      </c>
    </row>
    <row r="43" spans="1:4" x14ac:dyDescent="0.35">
      <c r="B43" s="3" t="s">
        <v>17</v>
      </c>
    </row>
    <row r="44" spans="1:4" x14ac:dyDescent="0.35">
      <c r="A44" t="s">
        <v>9</v>
      </c>
      <c r="B44" s="6">
        <v>5</v>
      </c>
      <c r="D44" t="s">
        <v>22</v>
      </c>
    </row>
    <row r="45" spans="1:4" x14ac:dyDescent="0.35">
      <c r="A45" t="s">
        <v>10</v>
      </c>
      <c r="B45" s="6">
        <f>-(B44*B39)/(B44+B38)</f>
        <v>-6</v>
      </c>
      <c r="D45" t="s">
        <v>21</v>
      </c>
    </row>
    <row r="46" spans="1:4" x14ac:dyDescent="0.35">
      <c r="A46" t="s">
        <v>43</v>
      </c>
      <c r="B46" s="6">
        <f>+B45/B44</f>
        <v>-1.2</v>
      </c>
      <c r="C46" s="3" t="s">
        <v>23</v>
      </c>
      <c r="D46" t="s">
        <v>24</v>
      </c>
    </row>
    <row r="48" spans="1:4" x14ac:dyDescent="0.35">
      <c r="B48" s="3" t="s">
        <v>18</v>
      </c>
    </row>
    <row r="49" spans="1:4" x14ac:dyDescent="0.35">
      <c r="A49" t="s">
        <v>12</v>
      </c>
      <c r="B49" s="6">
        <f>B44+B38</f>
        <v>25</v>
      </c>
      <c r="D49" t="s">
        <v>27</v>
      </c>
    </row>
    <row r="50" spans="1:4" x14ac:dyDescent="0.35">
      <c r="A50" t="s">
        <v>11</v>
      </c>
      <c r="B50" s="6">
        <f>B45+B39</f>
        <v>24</v>
      </c>
      <c r="D50" t="s">
        <v>28</v>
      </c>
    </row>
    <row r="51" spans="1:4" x14ac:dyDescent="0.35">
      <c r="A51" s="4" t="s">
        <v>42</v>
      </c>
      <c r="B51" s="1">
        <f>-B50/B49</f>
        <v>-0.96</v>
      </c>
      <c r="C51" s="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9133-F039-4280-8152-D42F5E77730B}">
  <dimension ref="A1:CI97"/>
  <sheetViews>
    <sheetView tabSelected="1" zoomScale="90" zoomScaleNormal="90" zoomScaleSheetLayoutView="80" workbookViewId="0">
      <selection activeCell="AK61" sqref="AK61"/>
    </sheetView>
  </sheetViews>
  <sheetFormatPr defaultColWidth="10.90625" defaultRowHeight="14.5" x14ac:dyDescent="0.35"/>
  <cols>
    <col min="1" max="1" width="13.36328125" customWidth="1"/>
    <col min="3" max="3" width="17.6328125" customWidth="1"/>
    <col min="5" max="11" width="5.81640625" customWidth="1"/>
    <col min="12" max="12" width="5.81640625" style="16" customWidth="1"/>
    <col min="13" max="58" width="5.36328125" style="16" customWidth="1"/>
    <col min="59" max="59" width="4.81640625" style="16" customWidth="1"/>
    <col min="60" max="87" width="4.81640625" customWidth="1"/>
  </cols>
  <sheetData>
    <row r="1" spans="1:87" x14ac:dyDescent="0.35">
      <c r="A1" s="4" t="s">
        <v>0</v>
      </c>
      <c r="B1" s="1">
        <v>20</v>
      </c>
    </row>
    <row r="2" spans="1:87" x14ac:dyDescent="0.35">
      <c r="A2" s="4" t="s">
        <v>1</v>
      </c>
      <c r="B2" s="1">
        <v>30</v>
      </c>
    </row>
    <row r="3" spans="1:87" x14ac:dyDescent="0.35">
      <c r="A3" s="4" t="s">
        <v>2</v>
      </c>
      <c r="B3" s="1">
        <f>+B1*B2</f>
        <v>600</v>
      </c>
    </row>
    <row r="5" spans="1:87" x14ac:dyDescent="0.35">
      <c r="A5" s="3" t="s">
        <v>40</v>
      </c>
      <c r="E5" s="16">
        <v>6</v>
      </c>
      <c r="F5" s="16">
        <v>7</v>
      </c>
      <c r="G5" s="16">
        <v>8</v>
      </c>
      <c r="H5" s="16">
        <v>9</v>
      </c>
      <c r="I5" s="16">
        <v>10</v>
      </c>
      <c r="J5" s="16">
        <v>11</v>
      </c>
      <c r="K5" s="16">
        <v>12</v>
      </c>
      <c r="L5" s="16">
        <v>13</v>
      </c>
      <c r="M5" s="16">
        <v>14</v>
      </c>
      <c r="N5" s="16">
        <v>15</v>
      </c>
      <c r="O5" s="16">
        <v>16</v>
      </c>
      <c r="P5" s="16">
        <v>17</v>
      </c>
      <c r="Q5" s="16">
        <v>18</v>
      </c>
      <c r="R5" s="16">
        <v>19</v>
      </c>
      <c r="S5" s="16">
        <v>20</v>
      </c>
      <c r="T5" s="16">
        <v>21</v>
      </c>
      <c r="U5" s="16">
        <v>22</v>
      </c>
      <c r="V5" s="16">
        <v>23</v>
      </c>
      <c r="W5" s="16">
        <v>24</v>
      </c>
      <c r="X5" s="16">
        <v>25</v>
      </c>
      <c r="Y5" s="16">
        <v>26</v>
      </c>
      <c r="Z5" s="16">
        <v>27</v>
      </c>
      <c r="AA5" s="16">
        <v>28</v>
      </c>
      <c r="AB5" s="16">
        <v>29</v>
      </c>
      <c r="AC5" s="16">
        <v>30</v>
      </c>
      <c r="AD5" s="16">
        <v>31</v>
      </c>
      <c r="AE5" s="16">
        <v>32</v>
      </c>
      <c r="AF5" s="16">
        <v>33</v>
      </c>
      <c r="AG5" s="16">
        <v>34</v>
      </c>
      <c r="AH5" s="16">
        <v>35</v>
      </c>
      <c r="AI5" s="16">
        <v>36</v>
      </c>
      <c r="AJ5" s="16">
        <v>37</v>
      </c>
      <c r="AK5" s="16">
        <v>38</v>
      </c>
      <c r="AL5" s="16">
        <v>39</v>
      </c>
      <c r="AM5" s="16">
        <v>40</v>
      </c>
      <c r="AN5" s="16">
        <v>41</v>
      </c>
      <c r="AO5" s="16">
        <v>42</v>
      </c>
      <c r="AP5" s="16">
        <v>43</v>
      </c>
      <c r="AQ5" s="16">
        <v>44</v>
      </c>
      <c r="AR5" s="16">
        <v>45</v>
      </c>
      <c r="AS5" s="16">
        <v>46</v>
      </c>
      <c r="AT5" s="16">
        <v>47</v>
      </c>
      <c r="AU5" s="16">
        <v>48</v>
      </c>
      <c r="AV5" s="16">
        <v>49</v>
      </c>
      <c r="AW5" s="16">
        <v>50</v>
      </c>
      <c r="AX5" s="16">
        <v>51</v>
      </c>
      <c r="AY5" s="16">
        <v>52</v>
      </c>
      <c r="AZ5" s="16">
        <v>53</v>
      </c>
      <c r="BA5" s="16">
        <v>54</v>
      </c>
      <c r="BB5" s="16">
        <v>55</v>
      </c>
      <c r="BC5" s="16">
        <v>56</v>
      </c>
      <c r="BD5" s="16">
        <v>57</v>
      </c>
      <c r="BE5" s="16">
        <v>58</v>
      </c>
      <c r="BF5" s="16">
        <v>59</v>
      </c>
      <c r="BG5" s="16">
        <v>60</v>
      </c>
      <c r="BH5" s="16">
        <v>61</v>
      </c>
      <c r="BI5" s="16">
        <v>62</v>
      </c>
      <c r="BJ5" s="16">
        <v>63</v>
      </c>
      <c r="BK5" s="16">
        <v>64</v>
      </c>
      <c r="BL5" s="16">
        <v>65</v>
      </c>
      <c r="BM5" s="16">
        <v>66</v>
      </c>
      <c r="BN5" s="16">
        <v>67</v>
      </c>
      <c r="BO5" s="16">
        <v>68</v>
      </c>
      <c r="BP5" s="16">
        <v>69</v>
      </c>
      <c r="BQ5" s="16">
        <v>70</v>
      </c>
      <c r="BR5" s="16">
        <v>71</v>
      </c>
      <c r="BS5" s="16">
        <v>72</v>
      </c>
      <c r="BT5" s="16">
        <v>73</v>
      </c>
      <c r="BU5" s="16">
        <v>74</v>
      </c>
      <c r="BV5" s="16">
        <v>75</v>
      </c>
      <c r="BW5" s="16">
        <v>76</v>
      </c>
      <c r="BX5" s="16">
        <v>77</v>
      </c>
      <c r="BY5" s="16">
        <v>78</v>
      </c>
      <c r="BZ5" s="16">
        <v>79</v>
      </c>
      <c r="CA5" s="16">
        <v>80</v>
      </c>
      <c r="CB5" s="16">
        <v>81</v>
      </c>
      <c r="CC5" s="16">
        <v>82</v>
      </c>
      <c r="CD5" s="16">
        <v>83</v>
      </c>
      <c r="CE5" s="16">
        <v>84</v>
      </c>
      <c r="CF5" s="16">
        <v>85</v>
      </c>
      <c r="CG5" s="16">
        <v>86</v>
      </c>
      <c r="CH5" s="16">
        <v>87</v>
      </c>
      <c r="CI5" s="16">
        <v>88</v>
      </c>
    </row>
    <row r="6" spans="1:87" x14ac:dyDescent="0.35">
      <c r="A6" s="4" t="s">
        <v>41</v>
      </c>
      <c r="E6" s="17">
        <f t="shared" ref="E6:AJ6" si="0">+$B$3/E5</f>
        <v>100</v>
      </c>
      <c r="F6" s="17">
        <f t="shared" si="0"/>
        <v>85.714285714285708</v>
      </c>
      <c r="G6" s="17">
        <f t="shared" si="0"/>
        <v>75</v>
      </c>
      <c r="H6" s="17">
        <f t="shared" si="0"/>
        <v>66.666666666666671</v>
      </c>
      <c r="I6" s="17">
        <f t="shared" si="0"/>
        <v>60</v>
      </c>
      <c r="J6" s="17">
        <f t="shared" si="0"/>
        <v>54.545454545454547</v>
      </c>
      <c r="K6" s="17">
        <f t="shared" si="0"/>
        <v>50</v>
      </c>
      <c r="L6" s="17">
        <f t="shared" si="0"/>
        <v>46.153846153846153</v>
      </c>
      <c r="M6" s="17">
        <f t="shared" si="0"/>
        <v>42.857142857142854</v>
      </c>
      <c r="N6" s="17">
        <f t="shared" si="0"/>
        <v>40</v>
      </c>
      <c r="O6" s="17">
        <f t="shared" si="0"/>
        <v>37.5</v>
      </c>
      <c r="P6" s="17">
        <f t="shared" si="0"/>
        <v>35.294117647058826</v>
      </c>
      <c r="Q6" s="17">
        <f t="shared" si="0"/>
        <v>33.333333333333336</v>
      </c>
      <c r="R6" s="17">
        <f t="shared" si="0"/>
        <v>31.578947368421051</v>
      </c>
      <c r="S6" s="17">
        <f t="shared" si="0"/>
        <v>30</v>
      </c>
      <c r="T6" s="17">
        <f t="shared" si="0"/>
        <v>28.571428571428573</v>
      </c>
      <c r="U6" s="17">
        <f t="shared" si="0"/>
        <v>27.272727272727273</v>
      </c>
      <c r="V6" s="17">
        <f t="shared" si="0"/>
        <v>26.086956521739129</v>
      </c>
      <c r="W6" s="17">
        <f t="shared" si="0"/>
        <v>25</v>
      </c>
      <c r="X6" s="17">
        <f t="shared" si="0"/>
        <v>24</v>
      </c>
      <c r="Y6" s="17">
        <f t="shared" si="0"/>
        <v>23.076923076923077</v>
      </c>
      <c r="Z6" s="17">
        <f t="shared" si="0"/>
        <v>22.222222222222221</v>
      </c>
      <c r="AA6" s="17">
        <f t="shared" si="0"/>
        <v>21.428571428571427</v>
      </c>
      <c r="AB6" s="17">
        <f t="shared" si="0"/>
        <v>20.689655172413794</v>
      </c>
      <c r="AC6" s="17">
        <f t="shared" si="0"/>
        <v>20</v>
      </c>
      <c r="AD6" s="17">
        <f t="shared" si="0"/>
        <v>19.35483870967742</v>
      </c>
      <c r="AE6" s="17">
        <f t="shared" si="0"/>
        <v>18.75</v>
      </c>
      <c r="AF6" s="17">
        <f t="shared" si="0"/>
        <v>18.181818181818183</v>
      </c>
      <c r="AG6" s="17">
        <f t="shared" si="0"/>
        <v>17.647058823529413</v>
      </c>
      <c r="AH6" s="17">
        <f t="shared" si="0"/>
        <v>17.142857142857142</v>
      </c>
      <c r="AI6" s="17">
        <f t="shared" si="0"/>
        <v>16.666666666666668</v>
      </c>
      <c r="AJ6" s="17">
        <f t="shared" si="0"/>
        <v>16.216216216216218</v>
      </c>
      <c r="AK6" s="17">
        <f t="shared" ref="AK6:BP6" si="1">+$B$3/AK5</f>
        <v>15.789473684210526</v>
      </c>
      <c r="AL6" s="17">
        <f t="shared" si="1"/>
        <v>15.384615384615385</v>
      </c>
      <c r="AM6" s="17">
        <f t="shared" si="1"/>
        <v>15</v>
      </c>
      <c r="AN6" s="17">
        <f t="shared" si="1"/>
        <v>14.634146341463415</v>
      </c>
      <c r="AO6" s="17">
        <f t="shared" si="1"/>
        <v>14.285714285714286</v>
      </c>
      <c r="AP6" s="17">
        <f t="shared" si="1"/>
        <v>13.953488372093023</v>
      </c>
      <c r="AQ6" s="17">
        <f t="shared" si="1"/>
        <v>13.636363636363637</v>
      </c>
      <c r="AR6" s="17">
        <f t="shared" si="1"/>
        <v>13.333333333333334</v>
      </c>
      <c r="AS6" s="17">
        <f t="shared" si="1"/>
        <v>13.043478260869565</v>
      </c>
      <c r="AT6" s="17">
        <f t="shared" si="1"/>
        <v>12.76595744680851</v>
      </c>
      <c r="AU6" s="17">
        <f t="shared" si="1"/>
        <v>12.5</v>
      </c>
      <c r="AV6" s="17">
        <f t="shared" si="1"/>
        <v>12.244897959183673</v>
      </c>
      <c r="AW6" s="17">
        <f t="shared" si="1"/>
        <v>12</v>
      </c>
      <c r="AX6" s="17">
        <f t="shared" si="1"/>
        <v>11.764705882352942</v>
      </c>
      <c r="AY6" s="17">
        <f t="shared" si="1"/>
        <v>11.538461538461538</v>
      </c>
      <c r="AZ6" s="17">
        <f t="shared" si="1"/>
        <v>11.320754716981131</v>
      </c>
      <c r="BA6" s="17">
        <f t="shared" si="1"/>
        <v>11.111111111111111</v>
      </c>
      <c r="BB6" s="17">
        <f t="shared" si="1"/>
        <v>10.909090909090908</v>
      </c>
      <c r="BC6" s="17">
        <f t="shared" si="1"/>
        <v>10.714285714285714</v>
      </c>
      <c r="BD6" s="17">
        <f t="shared" si="1"/>
        <v>10.526315789473685</v>
      </c>
      <c r="BE6" s="17">
        <f t="shared" si="1"/>
        <v>10.344827586206897</v>
      </c>
      <c r="BF6" s="17">
        <f t="shared" si="1"/>
        <v>10.169491525423728</v>
      </c>
      <c r="BG6" s="17">
        <f t="shared" si="1"/>
        <v>10</v>
      </c>
      <c r="BH6" s="17">
        <f t="shared" si="1"/>
        <v>9.8360655737704921</v>
      </c>
      <c r="BI6" s="17">
        <f t="shared" si="1"/>
        <v>9.67741935483871</v>
      </c>
      <c r="BJ6" s="17">
        <f t="shared" si="1"/>
        <v>9.5238095238095237</v>
      </c>
      <c r="BK6" s="17">
        <f t="shared" si="1"/>
        <v>9.375</v>
      </c>
      <c r="BL6" s="17">
        <f t="shared" si="1"/>
        <v>9.2307692307692299</v>
      </c>
      <c r="BM6" s="17">
        <f t="shared" si="1"/>
        <v>9.0909090909090917</v>
      </c>
      <c r="BN6" s="17">
        <f t="shared" si="1"/>
        <v>8.9552238805970141</v>
      </c>
      <c r="BO6" s="17">
        <f t="shared" si="1"/>
        <v>8.8235294117647065</v>
      </c>
      <c r="BP6" s="17">
        <f t="shared" si="1"/>
        <v>8.695652173913043</v>
      </c>
      <c r="BQ6" s="17">
        <f t="shared" ref="BQ6:CI6" si="2">+$B$3/BQ5</f>
        <v>8.5714285714285712</v>
      </c>
      <c r="BR6" s="17">
        <f t="shared" si="2"/>
        <v>8.4507042253521121</v>
      </c>
      <c r="BS6" s="17">
        <f t="shared" si="2"/>
        <v>8.3333333333333339</v>
      </c>
      <c r="BT6" s="17">
        <f t="shared" si="2"/>
        <v>8.2191780821917817</v>
      </c>
      <c r="BU6" s="17">
        <f t="shared" si="2"/>
        <v>8.1081081081081088</v>
      </c>
      <c r="BV6" s="17">
        <f t="shared" si="2"/>
        <v>8</v>
      </c>
      <c r="BW6" s="17">
        <f t="shared" si="2"/>
        <v>7.8947368421052628</v>
      </c>
      <c r="BX6" s="17">
        <f t="shared" si="2"/>
        <v>7.7922077922077921</v>
      </c>
      <c r="BY6" s="17">
        <f t="shared" si="2"/>
        <v>7.6923076923076925</v>
      </c>
      <c r="BZ6" s="17">
        <f t="shared" si="2"/>
        <v>7.5949367088607591</v>
      </c>
      <c r="CA6" s="17">
        <f t="shared" si="2"/>
        <v>7.5</v>
      </c>
      <c r="CB6" s="17">
        <f t="shared" si="2"/>
        <v>7.4074074074074074</v>
      </c>
      <c r="CC6" s="17">
        <f t="shared" si="2"/>
        <v>7.3170731707317076</v>
      </c>
      <c r="CD6" s="17">
        <f t="shared" si="2"/>
        <v>7.2289156626506026</v>
      </c>
      <c r="CE6" s="17">
        <f t="shared" si="2"/>
        <v>7.1428571428571432</v>
      </c>
      <c r="CF6" s="17">
        <f t="shared" si="2"/>
        <v>7.0588235294117645</v>
      </c>
      <c r="CG6" s="17">
        <f t="shared" si="2"/>
        <v>6.9767441860465116</v>
      </c>
      <c r="CH6" s="17">
        <f t="shared" si="2"/>
        <v>6.8965517241379306</v>
      </c>
      <c r="CI6" s="17">
        <f t="shared" si="2"/>
        <v>6.8181818181818183</v>
      </c>
    </row>
    <row r="7" spans="1:87" x14ac:dyDescent="0.35">
      <c r="A7" s="4" t="s">
        <v>42</v>
      </c>
      <c r="B7" s="1">
        <f>-B2/B1</f>
        <v>-1.5</v>
      </c>
      <c r="C7" s="3"/>
      <c r="E7" s="17">
        <f t="shared" ref="E7:AJ7" si="3">-E6/E5</f>
        <v>-16.666666666666668</v>
      </c>
      <c r="F7" s="17">
        <f t="shared" si="3"/>
        <v>-12.244897959183673</v>
      </c>
      <c r="G7" s="17">
        <f t="shared" si="3"/>
        <v>-9.375</v>
      </c>
      <c r="H7" s="17">
        <f t="shared" si="3"/>
        <v>-7.4074074074074083</v>
      </c>
      <c r="I7" s="17">
        <f t="shared" si="3"/>
        <v>-6</v>
      </c>
      <c r="J7" s="17">
        <f t="shared" si="3"/>
        <v>-4.9586776859504136</v>
      </c>
      <c r="K7" s="17">
        <f t="shared" si="3"/>
        <v>-4.166666666666667</v>
      </c>
      <c r="L7" s="17">
        <f t="shared" si="3"/>
        <v>-3.5502958579881656</v>
      </c>
      <c r="M7" s="17">
        <f t="shared" si="3"/>
        <v>-3.0612244897959182</v>
      </c>
      <c r="N7" s="17">
        <f t="shared" si="3"/>
        <v>-2.6666666666666665</v>
      </c>
      <c r="O7" s="17">
        <f t="shared" si="3"/>
        <v>-2.34375</v>
      </c>
      <c r="P7" s="17">
        <f t="shared" si="3"/>
        <v>-2.0761245674740487</v>
      </c>
      <c r="Q7" s="17">
        <f t="shared" si="3"/>
        <v>-1.8518518518518521</v>
      </c>
      <c r="R7" s="17">
        <f t="shared" si="3"/>
        <v>-1.6620498614958448</v>
      </c>
      <c r="S7" s="17">
        <f t="shared" si="3"/>
        <v>-1.5</v>
      </c>
      <c r="T7" s="17">
        <f t="shared" si="3"/>
        <v>-1.360544217687075</v>
      </c>
      <c r="U7" s="17">
        <f t="shared" si="3"/>
        <v>-1.2396694214876034</v>
      </c>
      <c r="V7" s="17">
        <f t="shared" si="3"/>
        <v>-1.1342155009451795</v>
      </c>
      <c r="W7" s="17">
        <f t="shared" si="3"/>
        <v>-1.0416666666666667</v>
      </c>
      <c r="X7" s="17">
        <f t="shared" si="3"/>
        <v>-0.96</v>
      </c>
      <c r="Y7" s="17">
        <f t="shared" si="3"/>
        <v>-0.8875739644970414</v>
      </c>
      <c r="Z7" s="17">
        <f t="shared" si="3"/>
        <v>-0.82304526748971185</v>
      </c>
      <c r="AA7" s="17">
        <f t="shared" si="3"/>
        <v>-0.76530612244897955</v>
      </c>
      <c r="AB7" s="17">
        <f t="shared" si="3"/>
        <v>-0.71343638525564801</v>
      </c>
      <c r="AC7" s="17">
        <f t="shared" si="3"/>
        <v>-0.66666666666666663</v>
      </c>
      <c r="AD7" s="17">
        <f t="shared" si="3"/>
        <v>-0.62434963579604585</v>
      </c>
      <c r="AE7" s="17">
        <f t="shared" si="3"/>
        <v>-0.5859375</v>
      </c>
      <c r="AF7" s="17">
        <f t="shared" si="3"/>
        <v>-0.55096418732782371</v>
      </c>
      <c r="AG7" s="17">
        <f t="shared" si="3"/>
        <v>-0.51903114186851218</v>
      </c>
      <c r="AH7" s="17">
        <f t="shared" si="3"/>
        <v>-0.48979591836734693</v>
      </c>
      <c r="AI7" s="17">
        <f t="shared" si="3"/>
        <v>-0.46296296296296302</v>
      </c>
      <c r="AJ7" s="17">
        <f t="shared" si="3"/>
        <v>-0.43827611395178967</v>
      </c>
      <c r="AK7" s="17">
        <f t="shared" ref="AK7:BP7" si="4">-AK6/AK5</f>
        <v>-0.41551246537396119</v>
      </c>
      <c r="AL7" s="17">
        <f t="shared" si="4"/>
        <v>-0.39447731755424065</v>
      </c>
      <c r="AM7" s="17">
        <f t="shared" si="4"/>
        <v>-0.375</v>
      </c>
      <c r="AN7" s="17">
        <f t="shared" si="4"/>
        <v>-0.35693039857227843</v>
      </c>
      <c r="AO7" s="17">
        <f t="shared" si="4"/>
        <v>-0.34013605442176875</v>
      </c>
      <c r="AP7" s="17">
        <f t="shared" si="4"/>
        <v>-0.32449972958355866</v>
      </c>
      <c r="AQ7" s="17">
        <f t="shared" si="4"/>
        <v>-0.30991735537190085</v>
      </c>
      <c r="AR7" s="17">
        <f t="shared" si="4"/>
        <v>-0.29629629629629634</v>
      </c>
      <c r="AS7" s="17">
        <f t="shared" si="4"/>
        <v>-0.28355387523629488</v>
      </c>
      <c r="AT7" s="17">
        <f t="shared" si="4"/>
        <v>-0.27161611588954276</v>
      </c>
      <c r="AU7" s="17">
        <f t="shared" si="4"/>
        <v>-0.26041666666666669</v>
      </c>
      <c r="AV7" s="17">
        <f t="shared" si="4"/>
        <v>-0.24989587671803415</v>
      </c>
      <c r="AW7" s="17">
        <f t="shared" si="4"/>
        <v>-0.24</v>
      </c>
      <c r="AX7" s="17">
        <f t="shared" si="4"/>
        <v>-0.23068050749711652</v>
      </c>
      <c r="AY7" s="17">
        <f t="shared" si="4"/>
        <v>-0.22189349112426035</v>
      </c>
      <c r="AZ7" s="17">
        <f t="shared" si="4"/>
        <v>-0.21359914560341758</v>
      </c>
      <c r="BA7" s="17">
        <f t="shared" si="4"/>
        <v>-0.20576131687242796</v>
      </c>
      <c r="BB7" s="17">
        <f t="shared" si="4"/>
        <v>-0.19834710743801651</v>
      </c>
      <c r="BC7" s="17">
        <f t="shared" si="4"/>
        <v>-0.19132653061224489</v>
      </c>
      <c r="BD7" s="17">
        <f t="shared" si="4"/>
        <v>-0.18467220683287167</v>
      </c>
      <c r="BE7" s="17">
        <f t="shared" si="4"/>
        <v>-0.178359096313912</v>
      </c>
      <c r="BF7" s="17">
        <f t="shared" si="4"/>
        <v>-0.17236426314277506</v>
      </c>
      <c r="BG7" s="17">
        <f t="shared" si="4"/>
        <v>-0.16666666666666666</v>
      </c>
      <c r="BH7" s="17">
        <f t="shared" si="4"/>
        <v>-0.16124697661918838</v>
      </c>
      <c r="BI7" s="17">
        <f t="shared" si="4"/>
        <v>-0.15608740894901146</v>
      </c>
      <c r="BJ7" s="17">
        <f t="shared" si="4"/>
        <v>-0.15117157974300832</v>
      </c>
      <c r="BK7" s="17">
        <f t="shared" si="4"/>
        <v>-0.146484375</v>
      </c>
      <c r="BL7" s="17">
        <f t="shared" si="4"/>
        <v>-0.1420118343195266</v>
      </c>
      <c r="BM7" s="17">
        <f t="shared" si="4"/>
        <v>-0.13774104683195593</v>
      </c>
      <c r="BN7" s="17">
        <f t="shared" si="4"/>
        <v>-0.13366005791935842</v>
      </c>
      <c r="BO7" s="17">
        <f t="shared" si="4"/>
        <v>-0.12975778546712805</v>
      </c>
      <c r="BP7" s="17">
        <f t="shared" si="4"/>
        <v>-0.12602394454946439</v>
      </c>
      <c r="BQ7" s="17">
        <f t="shared" ref="BQ7:CI7" si="5">-BQ6/BQ5</f>
        <v>-0.12244897959183673</v>
      </c>
      <c r="BR7" s="17">
        <f t="shared" si="5"/>
        <v>-0.11902400317397341</v>
      </c>
      <c r="BS7" s="17">
        <f t="shared" si="5"/>
        <v>-0.11574074074074076</v>
      </c>
      <c r="BT7" s="17">
        <f t="shared" si="5"/>
        <v>-0.11259148057796961</v>
      </c>
      <c r="BU7" s="17">
        <f t="shared" si="5"/>
        <v>-0.10956902848794742</v>
      </c>
      <c r="BV7" s="17">
        <f t="shared" si="5"/>
        <v>-0.10666666666666667</v>
      </c>
      <c r="BW7" s="17">
        <f t="shared" si="5"/>
        <v>-0.1038781163434903</v>
      </c>
      <c r="BX7" s="17">
        <f t="shared" si="5"/>
        <v>-0.10119750379490638</v>
      </c>
      <c r="BY7" s="17">
        <f t="shared" si="5"/>
        <v>-9.8619329388560162E-2</v>
      </c>
      <c r="BZ7" s="17">
        <f t="shared" si="5"/>
        <v>-9.6138439352667832E-2</v>
      </c>
      <c r="CA7" s="17">
        <f t="shared" si="5"/>
        <v>-9.375E-2</v>
      </c>
      <c r="CB7" s="17">
        <f t="shared" si="5"/>
        <v>-9.1449474165523542E-2</v>
      </c>
      <c r="CC7" s="17">
        <f t="shared" si="5"/>
        <v>-8.9232599643069607E-2</v>
      </c>
      <c r="CD7" s="17">
        <f t="shared" si="5"/>
        <v>-8.7095369429525338E-2</v>
      </c>
      <c r="CE7" s="17">
        <f t="shared" si="5"/>
        <v>-8.5034013605442188E-2</v>
      </c>
      <c r="CF7" s="17">
        <f t="shared" si="5"/>
        <v>-8.3044982698961933E-2</v>
      </c>
      <c r="CG7" s="17">
        <f t="shared" si="5"/>
        <v>-8.1124932395889665E-2</v>
      </c>
      <c r="CH7" s="17">
        <f t="shared" si="5"/>
        <v>-7.9270709472849782E-2</v>
      </c>
      <c r="CI7" s="17">
        <f t="shared" si="5"/>
        <v>-7.7479338842975212E-2</v>
      </c>
    </row>
    <row r="8" spans="1:87" x14ac:dyDescent="0.35">
      <c r="A8" s="4"/>
      <c r="B8" s="1"/>
      <c r="C8" s="3"/>
      <c r="E8" s="17"/>
      <c r="F8" s="17"/>
      <c r="G8" s="17"/>
      <c r="H8" s="17"/>
      <c r="I8" s="17">
        <f>+I6</f>
        <v>60</v>
      </c>
      <c r="J8" s="17"/>
      <c r="K8" s="17"/>
      <c r="L8" s="17"/>
      <c r="M8" s="17"/>
      <c r="N8" s="17"/>
      <c r="O8" s="17"/>
      <c r="P8" s="17"/>
      <c r="Q8" s="17"/>
      <c r="R8" s="17"/>
      <c r="S8" s="17">
        <f>IF($B$1=S5,S6,"")</f>
        <v>30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>
        <f>+AL6</f>
        <v>15.384615384615385</v>
      </c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</row>
    <row r="9" spans="1:87" x14ac:dyDescent="0.35">
      <c r="E9" s="16"/>
      <c r="F9" s="16"/>
      <c r="G9" s="16"/>
      <c r="H9" s="16"/>
      <c r="I9" s="16"/>
      <c r="J9" s="16"/>
      <c r="K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</row>
    <row r="11" spans="1:87" x14ac:dyDescent="0.35">
      <c r="A11" s="4" t="s">
        <v>30</v>
      </c>
      <c r="B11" s="1">
        <v>2</v>
      </c>
      <c r="E11" s="16"/>
      <c r="F11" s="16"/>
      <c r="G11" s="16"/>
      <c r="H11" s="16"/>
      <c r="I11" s="16"/>
      <c r="J11" s="16"/>
      <c r="K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1:87" x14ac:dyDescent="0.35">
      <c r="A12" s="4" t="s">
        <v>31</v>
      </c>
      <c r="B12" s="1">
        <f>+B1*B11</f>
        <v>40</v>
      </c>
      <c r="G12" s="16"/>
      <c r="H12" s="16"/>
      <c r="I12" s="16"/>
      <c r="J12" s="16"/>
      <c r="K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1:87" x14ac:dyDescent="0.35">
      <c r="A13" s="4" t="s">
        <v>32</v>
      </c>
      <c r="B13" s="1">
        <f>+B2*B11</f>
        <v>60</v>
      </c>
    </row>
    <row r="14" spans="1:87" x14ac:dyDescent="0.35">
      <c r="A14" s="4" t="s">
        <v>33</v>
      </c>
      <c r="B14" s="1">
        <f>+B3*B11^2</f>
        <v>2400</v>
      </c>
    </row>
    <row r="15" spans="1:87" x14ac:dyDescent="0.35">
      <c r="A15" s="4"/>
      <c r="B15" s="1"/>
    </row>
    <row r="16" spans="1:87" x14ac:dyDescent="0.35">
      <c r="A16" s="3" t="s">
        <v>40</v>
      </c>
      <c r="E16" s="16">
        <v>6</v>
      </c>
      <c r="F16" s="16">
        <v>7</v>
      </c>
      <c r="G16" s="16">
        <v>8</v>
      </c>
      <c r="H16" s="16">
        <v>9</v>
      </c>
      <c r="I16" s="16">
        <v>10</v>
      </c>
      <c r="J16" s="16">
        <v>11</v>
      </c>
      <c r="K16" s="16">
        <v>12</v>
      </c>
      <c r="L16" s="16">
        <v>13</v>
      </c>
      <c r="M16" s="16">
        <v>14</v>
      </c>
      <c r="N16" s="16">
        <v>15</v>
      </c>
      <c r="O16" s="16">
        <v>16</v>
      </c>
      <c r="P16" s="16">
        <v>17</v>
      </c>
      <c r="Q16" s="16">
        <v>18</v>
      </c>
      <c r="R16" s="16">
        <v>19</v>
      </c>
      <c r="S16" s="16">
        <v>20</v>
      </c>
      <c r="T16" s="16">
        <v>21</v>
      </c>
      <c r="U16" s="16">
        <v>22</v>
      </c>
      <c r="V16" s="16">
        <v>23</v>
      </c>
      <c r="W16" s="16">
        <v>24</v>
      </c>
      <c r="X16" s="16">
        <v>25</v>
      </c>
      <c r="Y16" s="16">
        <v>26</v>
      </c>
      <c r="Z16" s="16">
        <v>27</v>
      </c>
      <c r="AA16" s="16">
        <v>28</v>
      </c>
      <c r="AB16" s="16">
        <v>29</v>
      </c>
      <c r="AC16" s="16">
        <v>30</v>
      </c>
      <c r="AD16" s="16">
        <v>31</v>
      </c>
      <c r="AE16" s="16">
        <v>32</v>
      </c>
      <c r="AF16" s="16">
        <v>33</v>
      </c>
      <c r="AG16" s="16">
        <v>34</v>
      </c>
      <c r="AH16" s="16">
        <v>35</v>
      </c>
      <c r="AI16" s="16">
        <v>36</v>
      </c>
      <c r="AJ16" s="16">
        <v>37</v>
      </c>
      <c r="AK16" s="16">
        <v>38</v>
      </c>
      <c r="AL16" s="16">
        <v>39</v>
      </c>
      <c r="AM16" s="16">
        <v>40</v>
      </c>
      <c r="AN16" s="16">
        <v>41</v>
      </c>
      <c r="AO16" s="16">
        <v>42</v>
      </c>
      <c r="AP16" s="16">
        <v>43</v>
      </c>
      <c r="AQ16" s="16">
        <v>44</v>
      </c>
      <c r="AR16" s="16">
        <v>45</v>
      </c>
      <c r="AS16" s="16">
        <v>46</v>
      </c>
      <c r="AT16" s="16">
        <v>47</v>
      </c>
      <c r="AU16" s="16">
        <v>48</v>
      </c>
      <c r="AV16" s="16">
        <v>49</v>
      </c>
      <c r="AW16" s="16">
        <v>50</v>
      </c>
      <c r="AX16" s="16">
        <v>51</v>
      </c>
      <c r="AY16" s="16">
        <v>52</v>
      </c>
      <c r="AZ16" s="16">
        <v>53</v>
      </c>
      <c r="BA16" s="16">
        <v>54</v>
      </c>
      <c r="BB16" s="16">
        <v>55</v>
      </c>
      <c r="BC16" s="16">
        <v>56</v>
      </c>
      <c r="BD16" s="16">
        <v>57</v>
      </c>
      <c r="BE16" s="16">
        <v>58</v>
      </c>
      <c r="BF16" s="16">
        <v>59</v>
      </c>
      <c r="BG16" s="16">
        <v>60</v>
      </c>
      <c r="BH16" s="16">
        <v>61</v>
      </c>
      <c r="BI16" s="16">
        <v>62</v>
      </c>
      <c r="BJ16" s="16">
        <v>63</v>
      </c>
      <c r="BK16" s="16">
        <v>64</v>
      </c>
      <c r="BL16" s="16">
        <v>65</v>
      </c>
      <c r="BM16" s="16">
        <v>66</v>
      </c>
      <c r="BN16" s="16">
        <v>67</v>
      </c>
      <c r="BO16" s="16">
        <v>68</v>
      </c>
      <c r="BP16" s="16">
        <v>69</v>
      </c>
      <c r="BQ16" s="16">
        <v>70</v>
      </c>
      <c r="BR16" s="16">
        <v>71</v>
      </c>
      <c r="BS16" s="16">
        <v>72</v>
      </c>
      <c r="BT16" s="16">
        <v>73</v>
      </c>
      <c r="BU16" s="16">
        <v>74</v>
      </c>
      <c r="BV16" s="16">
        <v>75</v>
      </c>
      <c r="BW16" s="16">
        <v>76</v>
      </c>
      <c r="BX16" s="16">
        <v>77</v>
      </c>
      <c r="BY16" s="16">
        <v>78</v>
      </c>
      <c r="BZ16" s="16">
        <v>79</v>
      </c>
      <c r="CA16" s="16">
        <v>80</v>
      </c>
      <c r="CB16" s="16">
        <v>81</v>
      </c>
      <c r="CC16" s="16">
        <v>82</v>
      </c>
      <c r="CD16" s="16">
        <v>83</v>
      </c>
      <c r="CE16" s="16">
        <v>84</v>
      </c>
      <c r="CF16" s="16">
        <v>85</v>
      </c>
      <c r="CG16" s="16">
        <v>86</v>
      </c>
      <c r="CH16" s="16">
        <v>87</v>
      </c>
      <c r="CI16" s="16">
        <v>88</v>
      </c>
    </row>
    <row r="17" spans="1:87" x14ac:dyDescent="0.35">
      <c r="A17" s="4" t="s">
        <v>41</v>
      </c>
      <c r="E17" s="17">
        <f t="shared" ref="E17:AJ17" si="6">+$B$14/E5</f>
        <v>400</v>
      </c>
      <c r="F17" s="17">
        <f t="shared" si="6"/>
        <v>342.85714285714283</v>
      </c>
      <c r="G17" s="17">
        <f t="shared" si="6"/>
        <v>300</v>
      </c>
      <c r="H17" s="17">
        <f t="shared" si="6"/>
        <v>266.66666666666669</v>
      </c>
      <c r="I17" s="17">
        <f t="shared" si="6"/>
        <v>240</v>
      </c>
      <c r="J17" s="17">
        <f t="shared" si="6"/>
        <v>218.18181818181819</v>
      </c>
      <c r="K17" s="17">
        <f t="shared" si="6"/>
        <v>200</v>
      </c>
      <c r="L17" s="17">
        <f t="shared" si="6"/>
        <v>184.61538461538461</v>
      </c>
      <c r="M17" s="17">
        <f t="shared" si="6"/>
        <v>171.42857142857142</v>
      </c>
      <c r="N17" s="17">
        <f t="shared" si="6"/>
        <v>160</v>
      </c>
      <c r="O17" s="17">
        <f t="shared" si="6"/>
        <v>150</v>
      </c>
      <c r="P17" s="17">
        <f t="shared" si="6"/>
        <v>141.1764705882353</v>
      </c>
      <c r="Q17" s="17">
        <f t="shared" si="6"/>
        <v>133.33333333333334</v>
      </c>
      <c r="R17" s="17">
        <f t="shared" si="6"/>
        <v>126.31578947368421</v>
      </c>
      <c r="S17" s="17">
        <f t="shared" si="6"/>
        <v>120</v>
      </c>
      <c r="T17" s="17">
        <f t="shared" si="6"/>
        <v>114.28571428571429</v>
      </c>
      <c r="U17" s="17">
        <f t="shared" si="6"/>
        <v>109.09090909090909</v>
      </c>
      <c r="V17" s="17">
        <f t="shared" si="6"/>
        <v>104.34782608695652</v>
      </c>
      <c r="W17" s="17">
        <f t="shared" si="6"/>
        <v>100</v>
      </c>
      <c r="X17" s="17">
        <f t="shared" si="6"/>
        <v>96</v>
      </c>
      <c r="Y17" s="17">
        <f t="shared" si="6"/>
        <v>92.307692307692307</v>
      </c>
      <c r="Z17" s="17">
        <f t="shared" si="6"/>
        <v>88.888888888888886</v>
      </c>
      <c r="AA17" s="17">
        <f t="shared" si="6"/>
        <v>85.714285714285708</v>
      </c>
      <c r="AB17" s="17">
        <f t="shared" si="6"/>
        <v>82.758620689655174</v>
      </c>
      <c r="AC17" s="17">
        <f t="shared" si="6"/>
        <v>80</v>
      </c>
      <c r="AD17" s="17">
        <f t="shared" si="6"/>
        <v>77.41935483870968</v>
      </c>
      <c r="AE17" s="17">
        <f t="shared" si="6"/>
        <v>75</v>
      </c>
      <c r="AF17" s="17">
        <f t="shared" si="6"/>
        <v>72.727272727272734</v>
      </c>
      <c r="AG17" s="17">
        <f t="shared" si="6"/>
        <v>70.588235294117652</v>
      </c>
      <c r="AH17" s="17">
        <f t="shared" si="6"/>
        <v>68.571428571428569</v>
      </c>
      <c r="AI17" s="17">
        <f t="shared" si="6"/>
        <v>66.666666666666671</v>
      </c>
      <c r="AJ17" s="17">
        <f t="shared" si="6"/>
        <v>64.86486486486487</v>
      </c>
      <c r="AK17" s="17">
        <f t="shared" ref="AK17:BP17" si="7">+$B$14/AK5</f>
        <v>63.157894736842103</v>
      </c>
      <c r="AL17" s="17">
        <f t="shared" si="7"/>
        <v>61.53846153846154</v>
      </c>
      <c r="AM17" s="17">
        <f t="shared" si="7"/>
        <v>60</v>
      </c>
      <c r="AN17" s="17">
        <f t="shared" si="7"/>
        <v>58.536585365853661</v>
      </c>
      <c r="AO17" s="17">
        <f t="shared" si="7"/>
        <v>57.142857142857146</v>
      </c>
      <c r="AP17" s="17">
        <f t="shared" si="7"/>
        <v>55.813953488372093</v>
      </c>
      <c r="AQ17" s="17">
        <f t="shared" si="7"/>
        <v>54.545454545454547</v>
      </c>
      <c r="AR17" s="17">
        <f t="shared" si="7"/>
        <v>53.333333333333336</v>
      </c>
      <c r="AS17" s="17">
        <f t="shared" si="7"/>
        <v>52.173913043478258</v>
      </c>
      <c r="AT17" s="17">
        <f t="shared" si="7"/>
        <v>51.063829787234042</v>
      </c>
      <c r="AU17" s="17">
        <f t="shared" si="7"/>
        <v>50</v>
      </c>
      <c r="AV17" s="17">
        <f t="shared" si="7"/>
        <v>48.979591836734691</v>
      </c>
      <c r="AW17" s="17">
        <f t="shared" si="7"/>
        <v>48</v>
      </c>
      <c r="AX17" s="17">
        <f t="shared" si="7"/>
        <v>47.058823529411768</v>
      </c>
      <c r="AY17" s="17">
        <f t="shared" si="7"/>
        <v>46.153846153846153</v>
      </c>
      <c r="AZ17" s="17">
        <f t="shared" si="7"/>
        <v>45.283018867924525</v>
      </c>
      <c r="BA17" s="17">
        <f t="shared" si="7"/>
        <v>44.444444444444443</v>
      </c>
      <c r="BB17" s="17">
        <f t="shared" si="7"/>
        <v>43.636363636363633</v>
      </c>
      <c r="BC17" s="17">
        <f t="shared" si="7"/>
        <v>42.857142857142854</v>
      </c>
      <c r="BD17" s="17">
        <f t="shared" si="7"/>
        <v>42.10526315789474</v>
      </c>
      <c r="BE17" s="17">
        <f t="shared" si="7"/>
        <v>41.379310344827587</v>
      </c>
      <c r="BF17" s="17">
        <f t="shared" si="7"/>
        <v>40.677966101694913</v>
      </c>
      <c r="BG17" s="17">
        <f t="shared" si="7"/>
        <v>40</v>
      </c>
      <c r="BH17" s="17">
        <f t="shared" si="7"/>
        <v>39.344262295081968</v>
      </c>
      <c r="BI17" s="17">
        <f t="shared" si="7"/>
        <v>38.70967741935484</v>
      </c>
      <c r="BJ17" s="17">
        <f t="shared" si="7"/>
        <v>38.095238095238095</v>
      </c>
      <c r="BK17" s="17">
        <f t="shared" si="7"/>
        <v>37.5</v>
      </c>
      <c r="BL17" s="17">
        <f t="shared" si="7"/>
        <v>36.92307692307692</v>
      </c>
      <c r="BM17" s="17">
        <f t="shared" si="7"/>
        <v>36.363636363636367</v>
      </c>
      <c r="BN17" s="17">
        <f t="shared" si="7"/>
        <v>35.820895522388057</v>
      </c>
      <c r="BO17" s="17">
        <f t="shared" si="7"/>
        <v>35.294117647058826</v>
      </c>
      <c r="BP17" s="17">
        <f t="shared" si="7"/>
        <v>34.782608695652172</v>
      </c>
      <c r="BQ17" s="17">
        <f t="shared" ref="BQ17:CI17" si="8">+$B$14/BQ5</f>
        <v>34.285714285714285</v>
      </c>
      <c r="BR17" s="17">
        <f t="shared" si="8"/>
        <v>33.802816901408448</v>
      </c>
      <c r="BS17" s="17">
        <f t="shared" si="8"/>
        <v>33.333333333333336</v>
      </c>
      <c r="BT17" s="17">
        <f t="shared" si="8"/>
        <v>32.876712328767127</v>
      </c>
      <c r="BU17" s="17">
        <f t="shared" si="8"/>
        <v>32.432432432432435</v>
      </c>
      <c r="BV17" s="17">
        <f t="shared" si="8"/>
        <v>32</v>
      </c>
      <c r="BW17" s="17">
        <f t="shared" si="8"/>
        <v>31.578947368421051</v>
      </c>
      <c r="BX17" s="17">
        <f t="shared" si="8"/>
        <v>31.168831168831169</v>
      </c>
      <c r="BY17" s="17">
        <f t="shared" si="8"/>
        <v>30.76923076923077</v>
      </c>
      <c r="BZ17" s="17">
        <f t="shared" si="8"/>
        <v>30.379746835443036</v>
      </c>
      <c r="CA17" s="17">
        <f t="shared" si="8"/>
        <v>30</v>
      </c>
      <c r="CB17" s="17">
        <f t="shared" si="8"/>
        <v>29.62962962962963</v>
      </c>
      <c r="CC17" s="17">
        <f t="shared" si="8"/>
        <v>29.26829268292683</v>
      </c>
      <c r="CD17" s="17">
        <f t="shared" si="8"/>
        <v>28.91566265060241</v>
      </c>
      <c r="CE17" s="17">
        <f t="shared" si="8"/>
        <v>28.571428571428573</v>
      </c>
      <c r="CF17" s="17">
        <f t="shared" si="8"/>
        <v>28.235294117647058</v>
      </c>
      <c r="CG17" s="17">
        <f t="shared" si="8"/>
        <v>27.906976744186046</v>
      </c>
      <c r="CH17" s="17">
        <f t="shared" si="8"/>
        <v>27.586206896551722</v>
      </c>
      <c r="CI17" s="17">
        <f t="shared" si="8"/>
        <v>27.272727272727273</v>
      </c>
    </row>
    <row r="18" spans="1:87" x14ac:dyDescent="0.35">
      <c r="A18" s="4" t="s">
        <v>42</v>
      </c>
      <c r="B18" s="1">
        <f>-B12</f>
        <v>-40</v>
      </c>
      <c r="E18" s="17">
        <f t="shared" ref="E18:AJ18" si="9">-E17/E5</f>
        <v>-66.666666666666671</v>
      </c>
      <c r="F18" s="17">
        <f t="shared" si="9"/>
        <v>-48.979591836734691</v>
      </c>
      <c r="G18" s="17">
        <f t="shared" si="9"/>
        <v>-37.5</v>
      </c>
      <c r="H18" s="17">
        <f t="shared" si="9"/>
        <v>-29.629629629629633</v>
      </c>
      <c r="I18" s="17">
        <f t="shared" si="9"/>
        <v>-24</v>
      </c>
      <c r="J18" s="17">
        <f t="shared" si="9"/>
        <v>-19.834710743801654</v>
      </c>
      <c r="K18" s="17">
        <f t="shared" si="9"/>
        <v>-16.666666666666668</v>
      </c>
      <c r="L18" s="17">
        <f t="shared" si="9"/>
        <v>-14.201183431952662</v>
      </c>
      <c r="M18" s="17">
        <f t="shared" si="9"/>
        <v>-12.244897959183673</v>
      </c>
      <c r="N18" s="17">
        <f t="shared" si="9"/>
        <v>-10.666666666666666</v>
      </c>
      <c r="O18" s="17">
        <f t="shared" si="9"/>
        <v>-9.375</v>
      </c>
      <c r="P18" s="17">
        <f t="shared" si="9"/>
        <v>-8.3044982698961949</v>
      </c>
      <c r="Q18" s="17">
        <f t="shared" si="9"/>
        <v>-7.4074074074074083</v>
      </c>
      <c r="R18" s="17">
        <f t="shared" si="9"/>
        <v>-6.6481994459833791</v>
      </c>
      <c r="S18" s="17">
        <f t="shared" si="9"/>
        <v>-6</v>
      </c>
      <c r="T18" s="17">
        <f t="shared" si="9"/>
        <v>-5.4421768707483</v>
      </c>
      <c r="U18" s="17">
        <f t="shared" si="9"/>
        <v>-4.9586776859504136</v>
      </c>
      <c r="V18" s="17">
        <f t="shared" si="9"/>
        <v>-4.5368620037807181</v>
      </c>
      <c r="W18" s="17">
        <f t="shared" si="9"/>
        <v>-4.166666666666667</v>
      </c>
      <c r="X18" s="17">
        <f t="shared" si="9"/>
        <v>-3.84</v>
      </c>
      <c r="Y18" s="17">
        <f t="shared" si="9"/>
        <v>-3.5502958579881656</v>
      </c>
      <c r="Z18" s="17">
        <f t="shared" si="9"/>
        <v>-3.2921810699588474</v>
      </c>
      <c r="AA18" s="17">
        <f t="shared" si="9"/>
        <v>-3.0612244897959182</v>
      </c>
      <c r="AB18" s="17">
        <f t="shared" si="9"/>
        <v>-2.853745541022592</v>
      </c>
      <c r="AC18" s="17">
        <f t="shared" si="9"/>
        <v>-2.6666666666666665</v>
      </c>
      <c r="AD18" s="17">
        <f t="shared" si="9"/>
        <v>-2.4973985431841834</v>
      </c>
      <c r="AE18" s="17">
        <f t="shared" si="9"/>
        <v>-2.34375</v>
      </c>
      <c r="AF18" s="17">
        <f t="shared" si="9"/>
        <v>-2.2038567493112948</v>
      </c>
      <c r="AG18" s="17">
        <f t="shared" si="9"/>
        <v>-2.0761245674740487</v>
      </c>
      <c r="AH18" s="17">
        <f t="shared" si="9"/>
        <v>-1.9591836734693877</v>
      </c>
      <c r="AI18" s="17">
        <f t="shared" si="9"/>
        <v>-1.8518518518518521</v>
      </c>
      <c r="AJ18" s="17">
        <f t="shared" si="9"/>
        <v>-1.7531044558071587</v>
      </c>
      <c r="AK18" s="17">
        <f t="shared" ref="AK18:BP18" si="10">-AK17/AK5</f>
        <v>-1.6620498614958448</v>
      </c>
      <c r="AL18" s="17">
        <f t="shared" si="10"/>
        <v>-1.5779092702169626</v>
      </c>
      <c r="AM18" s="17">
        <f t="shared" si="10"/>
        <v>-1.5</v>
      </c>
      <c r="AN18" s="17">
        <f t="shared" si="10"/>
        <v>-1.4277215942891137</v>
      </c>
      <c r="AO18" s="17">
        <f t="shared" si="10"/>
        <v>-1.360544217687075</v>
      </c>
      <c r="AP18" s="17">
        <f t="shared" si="10"/>
        <v>-1.2979989183342346</v>
      </c>
      <c r="AQ18" s="17">
        <f t="shared" si="10"/>
        <v>-1.2396694214876034</v>
      </c>
      <c r="AR18" s="17">
        <f t="shared" si="10"/>
        <v>-1.1851851851851853</v>
      </c>
      <c r="AS18" s="17">
        <f t="shared" si="10"/>
        <v>-1.1342155009451795</v>
      </c>
      <c r="AT18" s="17">
        <f t="shared" si="10"/>
        <v>-1.0864644635581711</v>
      </c>
      <c r="AU18" s="17">
        <f t="shared" si="10"/>
        <v>-1.0416666666666667</v>
      </c>
      <c r="AV18" s="17">
        <f t="shared" si="10"/>
        <v>-0.9995835068721366</v>
      </c>
      <c r="AW18" s="17">
        <f t="shared" si="10"/>
        <v>-0.96</v>
      </c>
      <c r="AX18" s="17">
        <f t="shared" si="10"/>
        <v>-0.92272202998846609</v>
      </c>
      <c r="AY18" s="17">
        <f t="shared" si="10"/>
        <v>-0.8875739644970414</v>
      </c>
      <c r="AZ18" s="17">
        <f t="shared" si="10"/>
        <v>-0.85439658241367034</v>
      </c>
      <c r="BA18" s="17">
        <f t="shared" si="10"/>
        <v>-0.82304526748971185</v>
      </c>
      <c r="BB18" s="17">
        <f t="shared" si="10"/>
        <v>-0.79338842975206603</v>
      </c>
      <c r="BC18" s="17">
        <f t="shared" si="10"/>
        <v>-0.76530612244897955</v>
      </c>
      <c r="BD18" s="17">
        <f t="shared" si="10"/>
        <v>-0.73868882733148666</v>
      </c>
      <c r="BE18" s="17">
        <f t="shared" si="10"/>
        <v>-0.71343638525564801</v>
      </c>
      <c r="BF18" s="17">
        <f t="shared" si="10"/>
        <v>-0.68945705257110024</v>
      </c>
      <c r="BG18" s="17">
        <f t="shared" si="10"/>
        <v>-0.66666666666666663</v>
      </c>
      <c r="BH18" s="17">
        <f t="shared" si="10"/>
        <v>-0.64498790647675353</v>
      </c>
      <c r="BI18" s="17">
        <f t="shared" si="10"/>
        <v>-0.62434963579604585</v>
      </c>
      <c r="BJ18" s="17">
        <f t="shared" si="10"/>
        <v>-0.60468631897203329</v>
      </c>
      <c r="BK18" s="17">
        <f t="shared" si="10"/>
        <v>-0.5859375</v>
      </c>
      <c r="BL18" s="17">
        <f t="shared" si="10"/>
        <v>-0.56804733727810641</v>
      </c>
      <c r="BM18" s="17">
        <f t="shared" si="10"/>
        <v>-0.55096418732782371</v>
      </c>
      <c r="BN18" s="17">
        <f t="shared" si="10"/>
        <v>-0.53464023167743369</v>
      </c>
      <c r="BO18" s="17">
        <f t="shared" si="10"/>
        <v>-0.51903114186851218</v>
      </c>
      <c r="BP18" s="17">
        <f t="shared" si="10"/>
        <v>-0.50409577819785756</v>
      </c>
      <c r="BQ18" s="17">
        <f t="shared" ref="BQ18:CI18" si="11">-BQ17/BQ5</f>
        <v>-0.48979591836734693</v>
      </c>
      <c r="BR18" s="17">
        <f t="shared" si="11"/>
        <v>-0.47609601269589363</v>
      </c>
      <c r="BS18" s="17">
        <f t="shared" si="11"/>
        <v>-0.46296296296296302</v>
      </c>
      <c r="BT18" s="17">
        <f t="shared" si="11"/>
        <v>-0.45036592231187844</v>
      </c>
      <c r="BU18" s="17">
        <f t="shared" si="11"/>
        <v>-0.43827611395178967</v>
      </c>
      <c r="BV18" s="17">
        <f t="shared" si="11"/>
        <v>-0.42666666666666669</v>
      </c>
      <c r="BW18" s="17">
        <f t="shared" si="11"/>
        <v>-0.41551246537396119</v>
      </c>
      <c r="BX18" s="17">
        <f t="shared" si="11"/>
        <v>-0.40479001517962554</v>
      </c>
      <c r="BY18" s="17">
        <f t="shared" si="11"/>
        <v>-0.39447731755424065</v>
      </c>
      <c r="BZ18" s="17">
        <f t="shared" si="11"/>
        <v>-0.38455375741067133</v>
      </c>
      <c r="CA18" s="17">
        <f t="shared" si="11"/>
        <v>-0.375</v>
      </c>
      <c r="CB18" s="17">
        <f t="shared" si="11"/>
        <v>-0.36579789666209417</v>
      </c>
      <c r="CC18" s="17">
        <f t="shared" si="11"/>
        <v>-0.35693039857227843</v>
      </c>
      <c r="CD18" s="17">
        <f t="shared" si="11"/>
        <v>-0.34838147771810135</v>
      </c>
      <c r="CE18" s="17">
        <f t="shared" si="11"/>
        <v>-0.34013605442176875</v>
      </c>
      <c r="CF18" s="17">
        <f t="shared" si="11"/>
        <v>-0.33217993079584773</v>
      </c>
      <c r="CG18" s="17">
        <f t="shared" si="11"/>
        <v>-0.32449972958355866</v>
      </c>
      <c r="CH18" s="17">
        <f t="shared" si="11"/>
        <v>-0.31708283789139913</v>
      </c>
      <c r="CI18" s="17">
        <f t="shared" si="11"/>
        <v>-0.30991735537190085</v>
      </c>
    </row>
    <row r="19" spans="1:87" x14ac:dyDescent="0.35">
      <c r="A19" s="4" t="s">
        <v>56</v>
      </c>
      <c r="B19" s="1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>
        <v>120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>
        <f>IF($B$12=AM5,AM17,"")</f>
        <v>60</v>
      </c>
      <c r="AN19" s="17"/>
      <c r="AO19" s="17"/>
      <c r="AP19" s="17"/>
      <c r="AQ19" s="17"/>
      <c r="AR19" s="17">
        <f>+AR17</f>
        <v>53.333333333333336</v>
      </c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CA19" s="17">
        <v>30</v>
      </c>
    </row>
    <row r="20" spans="1:87" x14ac:dyDescent="0.35">
      <c r="A20" s="4" t="s">
        <v>55</v>
      </c>
      <c r="B20" s="1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>
        <f t="shared" ref="AM20:AR20" si="12">+AM17</f>
        <v>60</v>
      </c>
      <c r="AN20" s="17">
        <f t="shared" si="12"/>
        <v>58.536585365853661</v>
      </c>
      <c r="AO20" s="17">
        <f t="shared" si="12"/>
        <v>57.142857142857146</v>
      </c>
      <c r="AP20" s="17">
        <f t="shared" si="12"/>
        <v>55.813953488372093</v>
      </c>
      <c r="AQ20" s="17">
        <f t="shared" si="12"/>
        <v>54.545454545454547</v>
      </c>
      <c r="AR20" s="17">
        <f t="shared" si="12"/>
        <v>53.333333333333336</v>
      </c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CA20" s="17"/>
    </row>
    <row r="21" spans="1:87" x14ac:dyDescent="0.35">
      <c r="A21" s="4" t="s">
        <v>57</v>
      </c>
      <c r="B21" s="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>
        <f>+AM18</f>
        <v>-1.5</v>
      </c>
      <c r="AN21" s="17"/>
      <c r="AO21" s="17"/>
      <c r="AP21" s="17"/>
      <c r="AQ21" s="17"/>
      <c r="AR21" s="17">
        <f>+AR18</f>
        <v>-1.1851851851851853</v>
      </c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CA21" s="17"/>
    </row>
    <row r="22" spans="1:87" x14ac:dyDescent="0.35">
      <c r="A22" s="4" t="s">
        <v>54</v>
      </c>
      <c r="B22" s="1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>
        <f t="shared" ref="AM22:AR22" si="13">+AM18</f>
        <v>-1.5</v>
      </c>
      <c r="AN22" s="17">
        <f t="shared" si="13"/>
        <v>-1.4277215942891137</v>
      </c>
      <c r="AO22" s="17">
        <f t="shared" si="13"/>
        <v>-1.360544217687075</v>
      </c>
      <c r="AP22" s="17">
        <f t="shared" si="13"/>
        <v>-1.2979989183342346</v>
      </c>
      <c r="AQ22" s="17">
        <f t="shared" si="13"/>
        <v>-1.2396694214876034</v>
      </c>
      <c r="AR22" s="17">
        <f t="shared" si="13"/>
        <v>-1.1851851851851853</v>
      </c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CA22" s="17"/>
    </row>
    <row r="23" spans="1:87" x14ac:dyDescent="0.35">
      <c r="A23" s="4"/>
      <c r="B23" s="1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CA23" s="17"/>
    </row>
    <row r="24" spans="1:87" x14ac:dyDescent="0.35">
      <c r="A24" s="4"/>
      <c r="B24" s="1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CA24" s="17"/>
    </row>
    <row r="25" spans="1:87" x14ac:dyDescent="0.35">
      <c r="A25" s="4" t="s">
        <v>34</v>
      </c>
      <c r="B25" s="1">
        <f>+B11^2*B1/(B11-1)</f>
        <v>80</v>
      </c>
    </row>
    <row r="26" spans="1:87" x14ac:dyDescent="0.35">
      <c r="A26" s="4" t="s">
        <v>36</v>
      </c>
      <c r="B26" s="1">
        <f>B2*(B11-1)</f>
        <v>30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spans="1:87" x14ac:dyDescent="0.35">
      <c r="A27" s="4" t="s">
        <v>38</v>
      </c>
      <c r="B27" s="1">
        <f>-B26/B25</f>
        <v>-0.375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</row>
    <row r="28" spans="1:87" x14ac:dyDescent="0.35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</row>
    <row r="29" spans="1:87" x14ac:dyDescent="0.35">
      <c r="A29" s="4" t="s">
        <v>35</v>
      </c>
      <c r="B29" s="1">
        <f>+B1*(B11-1)</f>
        <v>20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</row>
    <row r="30" spans="1:87" x14ac:dyDescent="0.35">
      <c r="A30" s="4" t="s">
        <v>37</v>
      </c>
      <c r="B30" s="1">
        <f>B11^2*B2/(B11-1)</f>
        <v>120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</row>
    <row r="31" spans="1:87" x14ac:dyDescent="0.35">
      <c r="A31" s="4" t="s">
        <v>39</v>
      </c>
      <c r="B31" s="1">
        <f>-B30/B29</f>
        <v>-6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</row>
    <row r="33" spans="1:59" s="14" customFormat="1" x14ac:dyDescent="0.35">
      <c r="A33" s="4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</row>
    <row r="34" spans="1:59" s="14" customFormat="1" x14ac:dyDescent="0.35">
      <c r="A34" s="15"/>
      <c r="L34" s="18"/>
      <c r="M34" s="18"/>
      <c r="N34" s="19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s="14" customFormat="1" x14ac:dyDescent="0.35">
      <c r="A35" s="15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s="14" customFormat="1" x14ac:dyDescent="0.35">
      <c r="A36" s="1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s="14" customFormat="1" x14ac:dyDescent="0.35">
      <c r="A37" s="15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s="14" customFormat="1" x14ac:dyDescent="0.35">
      <c r="A38" s="15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s="14" customFormat="1" x14ac:dyDescent="0.35">
      <c r="A39" s="15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s="14" customFormat="1" x14ac:dyDescent="0.35">
      <c r="L40" s="18"/>
      <c r="M40" s="18"/>
      <c r="N40" s="19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s="14" customFormat="1" x14ac:dyDescent="0.35">
      <c r="L41" s="18"/>
      <c r="M41" s="18"/>
      <c r="N41" s="19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35">
      <c r="A42" s="15"/>
      <c r="N42" s="20"/>
      <c r="X42" s="21"/>
    </row>
    <row r="43" spans="1:59" x14ac:dyDescent="0.35">
      <c r="A43" s="15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73" spans="1:2" x14ac:dyDescent="0.35">
      <c r="A73" s="3" t="s">
        <v>58</v>
      </c>
    </row>
    <row r="75" spans="1:2" x14ac:dyDescent="0.35">
      <c r="A75" t="s">
        <v>44</v>
      </c>
    </row>
    <row r="76" spans="1:2" x14ac:dyDescent="0.35">
      <c r="A76" t="s">
        <v>45</v>
      </c>
    </row>
    <row r="77" spans="1:2" x14ac:dyDescent="0.35">
      <c r="A77" t="s">
        <v>46</v>
      </c>
    </row>
    <row r="79" spans="1:2" x14ac:dyDescent="0.35">
      <c r="B79" s="3" t="s">
        <v>47</v>
      </c>
    </row>
    <row r="80" spans="1:2" x14ac:dyDescent="0.35">
      <c r="A80" t="s">
        <v>30</v>
      </c>
      <c r="B80" s="3">
        <v>2</v>
      </c>
    </row>
    <row r="81" spans="1:4" x14ac:dyDescent="0.35">
      <c r="A81" t="s">
        <v>31</v>
      </c>
      <c r="B81">
        <f>+B1*B80</f>
        <v>40</v>
      </c>
    </row>
    <row r="82" spans="1:4" x14ac:dyDescent="0.35">
      <c r="A82" t="s">
        <v>32</v>
      </c>
      <c r="B82">
        <f>+B2*B80</f>
        <v>60</v>
      </c>
    </row>
    <row r="84" spans="1:4" x14ac:dyDescent="0.35">
      <c r="B84" s="3" t="s">
        <v>17</v>
      </c>
    </row>
    <row r="85" spans="1:4" x14ac:dyDescent="0.35">
      <c r="A85" t="s">
        <v>9</v>
      </c>
      <c r="B85" s="6">
        <v>5</v>
      </c>
      <c r="D85" t="s">
        <v>48</v>
      </c>
    </row>
    <row r="86" spans="1:4" x14ac:dyDescent="0.35">
      <c r="A86" t="s">
        <v>10</v>
      </c>
      <c r="B86" s="6">
        <f>-(B85*B82)/(B85+B81)</f>
        <v>-6.666666666666667</v>
      </c>
      <c r="D86" t="s">
        <v>59</v>
      </c>
    </row>
    <row r="87" spans="1:4" x14ac:dyDescent="0.35">
      <c r="A87" t="s">
        <v>13</v>
      </c>
      <c r="B87" s="6">
        <f>+B86/B85</f>
        <v>-1.3333333333333335</v>
      </c>
      <c r="C87" s="3" t="s">
        <v>23</v>
      </c>
      <c r="D87" t="s">
        <v>24</v>
      </c>
    </row>
    <row r="89" spans="1:4" x14ac:dyDescent="0.35">
      <c r="B89" s="3" t="s">
        <v>49</v>
      </c>
    </row>
    <row r="90" spans="1:4" x14ac:dyDescent="0.35">
      <c r="A90" t="s">
        <v>50</v>
      </c>
      <c r="B90" s="6">
        <f>+B81+B85</f>
        <v>45</v>
      </c>
    </row>
    <row r="91" spans="1:4" x14ac:dyDescent="0.35">
      <c r="A91" t="s">
        <v>51</v>
      </c>
      <c r="B91" s="6">
        <f>+B82+B86</f>
        <v>53.333333333333336</v>
      </c>
    </row>
    <row r="92" spans="1:4" x14ac:dyDescent="0.35">
      <c r="A92" t="s">
        <v>42</v>
      </c>
      <c r="B92" s="1">
        <f>-B91/B90</f>
        <v>-1.1851851851851853</v>
      </c>
      <c r="C92" s="3" t="s">
        <v>53</v>
      </c>
    </row>
    <row r="93" spans="1:4" x14ac:dyDescent="0.35">
      <c r="B93" s="1"/>
      <c r="C93" s="3"/>
    </row>
    <row r="95" spans="1:4" x14ac:dyDescent="0.35">
      <c r="B95" s="3" t="s">
        <v>52</v>
      </c>
    </row>
    <row r="96" spans="1:4" x14ac:dyDescent="0.35">
      <c r="A96" t="s">
        <v>12</v>
      </c>
      <c r="B96" s="6">
        <f>+B1+B85</f>
        <v>25</v>
      </c>
    </row>
    <row r="97" spans="1:2" x14ac:dyDescent="0.35">
      <c r="A97" t="s">
        <v>11</v>
      </c>
      <c r="B97" s="6">
        <f>+B2+B86</f>
        <v>23.333333333333332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6251-A661-4B71-8410-4C7A46147FBF}">
  <dimension ref="A1:BM74"/>
  <sheetViews>
    <sheetView zoomScale="90" zoomScaleNormal="90" zoomScaleSheetLayoutView="80" workbookViewId="0">
      <selection activeCell="AL26" sqref="AL26"/>
    </sheetView>
  </sheetViews>
  <sheetFormatPr defaultColWidth="10.90625" defaultRowHeight="14.5" x14ac:dyDescent="0.35"/>
  <cols>
    <col min="1" max="1" width="13.36328125" customWidth="1"/>
    <col min="3" max="3" width="17.6328125" customWidth="1"/>
    <col min="5" max="11" width="5.81640625" customWidth="1"/>
    <col min="12" max="12" width="5.81640625" style="16" customWidth="1"/>
    <col min="13" max="58" width="5.36328125" style="16" customWidth="1"/>
    <col min="59" max="59" width="4.81640625" style="16" customWidth="1"/>
    <col min="60" max="87" width="4.81640625" customWidth="1"/>
  </cols>
  <sheetData>
    <row r="1" spans="1:65" x14ac:dyDescent="0.35">
      <c r="A1" s="4" t="s">
        <v>0</v>
      </c>
      <c r="B1" s="1">
        <v>20</v>
      </c>
    </row>
    <row r="2" spans="1:65" x14ac:dyDescent="0.35">
      <c r="A2" s="4" t="s">
        <v>1</v>
      </c>
      <c r="B2" s="1">
        <v>30</v>
      </c>
    </row>
    <row r="3" spans="1:65" x14ac:dyDescent="0.35">
      <c r="A3" s="4" t="s">
        <v>2</v>
      </c>
      <c r="B3" s="1">
        <f>+B1*B2</f>
        <v>600</v>
      </c>
    </row>
    <row r="4" spans="1:65" x14ac:dyDescent="0.35">
      <c r="A4" s="4" t="s">
        <v>30</v>
      </c>
      <c r="B4" s="1">
        <v>2</v>
      </c>
    </row>
    <row r="5" spans="1:65" x14ac:dyDescent="0.35">
      <c r="A5" s="4" t="s">
        <v>40</v>
      </c>
      <c r="B5" s="6"/>
      <c r="E5" s="16">
        <v>0</v>
      </c>
      <c r="F5" s="16">
        <f>+E5+1</f>
        <v>1</v>
      </c>
      <c r="G5" s="16">
        <f t="shared" ref="G5:BM5" si="0">+F5+1</f>
        <v>2</v>
      </c>
      <c r="H5" s="16">
        <f t="shared" si="0"/>
        <v>3</v>
      </c>
      <c r="I5" s="16">
        <f t="shared" si="0"/>
        <v>4</v>
      </c>
      <c r="J5" s="16">
        <f t="shared" si="0"/>
        <v>5</v>
      </c>
      <c r="K5" s="16">
        <f t="shared" si="0"/>
        <v>6</v>
      </c>
      <c r="L5" s="16">
        <f t="shared" si="0"/>
        <v>7</v>
      </c>
      <c r="M5" s="16">
        <f t="shared" si="0"/>
        <v>8</v>
      </c>
      <c r="N5" s="16">
        <f t="shared" si="0"/>
        <v>9</v>
      </c>
      <c r="O5" s="16">
        <f t="shared" si="0"/>
        <v>10</v>
      </c>
      <c r="P5" s="16">
        <f t="shared" si="0"/>
        <v>11</v>
      </c>
      <c r="Q5" s="16">
        <f t="shared" si="0"/>
        <v>12</v>
      </c>
      <c r="R5" s="16">
        <f t="shared" si="0"/>
        <v>13</v>
      </c>
      <c r="S5" s="16">
        <f t="shared" si="0"/>
        <v>14</v>
      </c>
      <c r="T5" s="16">
        <f t="shared" si="0"/>
        <v>15</v>
      </c>
      <c r="U5" s="16">
        <f t="shared" si="0"/>
        <v>16</v>
      </c>
      <c r="V5" s="16">
        <f t="shared" si="0"/>
        <v>17</v>
      </c>
      <c r="W5" s="16">
        <f t="shared" si="0"/>
        <v>18</v>
      </c>
      <c r="X5" s="16">
        <f t="shared" si="0"/>
        <v>19</v>
      </c>
      <c r="Y5" s="16">
        <f t="shared" si="0"/>
        <v>20</v>
      </c>
      <c r="Z5" s="16">
        <f t="shared" si="0"/>
        <v>21</v>
      </c>
      <c r="AA5" s="16">
        <f t="shared" si="0"/>
        <v>22</v>
      </c>
      <c r="AB5" s="16">
        <f t="shared" si="0"/>
        <v>23</v>
      </c>
      <c r="AC5" s="16">
        <f t="shared" si="0"/>
        <v>24</v>
      </c>
      <c r="AD5" s="16">
        <f t="shared" si="0"/>
        <v>25</v>
      </c>
      <c r="AE5" s="16">
        <f t="shared" si="0"/>
        <v>26</v>
      </c>
      <c r="AF5" s="16">
        <f t="shared" si="0"/>
        <v>27</v>
      </c>
      <c r="AG5" s="16">
        <f t="shared" si="0"/>
        <v>28</v>
      </c>
      <c r="AH5" s="16">
        <f t="shared" si="0"/>
        <v>29</v>
      </c>
      <c r="AI5" s="16">
        <f t="shared" si="0"/>
        <v>30</v>
      </c>
      <c r="AJ5" s="16">
        <f t="shared" si="0"/>
        <v>31</v>
      </c>
      <c r="AK5" s="16">
        <f t="shared" si="0"/>
        <v>32</v>
      </c>
      <c r="AL5" s="16">
        <f t="shared" si="0"/>
        <v>33</v>
      </c>
      <c r="AM5" s="16">
        <f t="shared" si="0"/>
        <v>34</v>
      </c>
      <c r="AN5" s="16">
        <f t="shared" si="0"/>
        <v>35</v>
      </c>
      <c r="AO5" s="16">
        <f t="shared" si="0"/>
        <v>36</v>
      </c>
      <c r="AP5" s="16">
        <f t="shared" si="0"/>
        <v>37</v>
      </c>
      <c r="AQ5" s="16">
        <f t="shared" si="0"/>
        <v>38</v>
      </c>
      <c r="AR5" s="16">
        <f t="shared" si="0"/>
        <v>39</v>
      </c>
      <c r="AS5" s="16">
        <f t="shared" si="0"/>
        <v>40</v>
      </c>
      <c r="AT5" s="16">
        <f t="shared" si="0"/>
        <v>41</v>
      </c>
      <c r="AU5" s="16">
        <f t="shared" si="0"/>
        <v>42</v>
      </c>
      <c r="AV5" s="16">
        <f t="shared" si="0"/>
        <v>43</v>
      </c>
      <c r="AW5" s="16">
        <f t="shared" si="0"/>
        <v>44</v>
      </c>
      <c r="AX5" s="16">
        <f t="shared" si="0"/>
        <v>45</v>
      </c>
      <c r="AY5" s="16">
        <f t="shared" si="0"/>
        <v>46</v>
      </c>
      <c r="AZ5" s="16">
        <f t="shared" si="0"/>
        <v>47</v>
      </c>
      <c r="BA5" s="16">
        <f t="shared" si="0"/>
        <v>48</v>
      </c>
      <c r="BB5" s="16">
        <f t="shared" si="0"/>
        <v>49</v>
      </c>
      <c r="BC5" s="16">
        <f t="shared" si="0"/>
        <v>50</v>
      </c>
      <c r="BD5" s="16">
        <f t="shared" si="0"/>
        <v>51</v>
      </c>
      <c r="BE5" s="16">
        <f t="shared" si="0"/>
        <v>52</v>
      </c>
      <c r="BF5" s="16">
        <f t="shared" si="0"/>
        <v>53</v>
      </c>
      <c r="BG5" s="16">
        <f t="shared" si="0"/>
        <v>54</v>
      </c>
      <c r="BH5" s="16">
        <f t="shared" si="0"/>
        <v>55</v>
      </c>
      <c r="BI5" s="16">
        <f t="shared" si="0"/>
        <v>56</v>
      </c>
      <c r="BJ5" s="16">
        <f t="shared" si="0"/>
        <v>57</v>
      </c>
      <c r="BK5" s="16">
        <f t="shared" si="0"/>
        <v>58</v>
      </c>
      <c r="BL5" s="16">
        <f t="shared" si="0"/>
        <v>59</v>
      </c>
      <c r="BM5" s="16">
        <f t="shared" si="0"/>
        <v>60</v>
      </c>
    </row>
    <row r="6" spans="1:65" x14ac:dyDescent="0.35">
      <c r="A6" s="3" t="s">
        <v>41</v>
      </c>
      <c r="E6" s="18">
        <f t="shared" ref="E6:AJ6" si="1">$B$4^2*$B$3/(E5+$B$1*($B$4-1))-$B$2*($B$4-1)</f>
        <v>90</v>
      </c>
      <c r="F6" s="18">
        <f t="shared" si="1"/>
        <v>84.285714285714292</v>
      </c>
      <c r="G6" s="18">
        <f t="shared" si="1"/>
        <v>79.090909090909093</v>
      </c>
      <c r="H6" s="18">
        <f t="shared" si="1"/>
        <v>74.347826086956516</v>
      </c>
      <c r="I6" s="18">
        <f t="shared" si="1"/>
        <v>70</v>
      </c>
      <c r="J6" s="18">
        <f t="shared" si="1"/>
        <v>66</v>
      </c>
      <c r="K6" s="18">
        <f t="shared" si="1"/>
        <v>62.307692307692307</v>
      </c>
      <c r="L6" s="18">
        <f t="shared" si="1"/>
        <v>58.888888888888886</v>
      </c>
      <c r="M6" s="18">
        <f t="shared" si="1"/>
        <v>55.714285714285708</v>
      </c>
      <c r="N6" s="18">
        <f t="shared" si="1"/>
        <v>52.758620689655174</v>
      </c>
      <c r="O6" s="18">
        <f t="shared" si="1"/>
        <v>50</v>
      </c>
      <c r="P6" s="18">
        <f t="shared" si="1"/>
        <v>47.41935483870968</v>
      </c>
      <c r="Q6" s="18">
        <f t="shared" si="1"/>
        <v>45</v>
      </c>
      <c r="R6" s="18">
        <f t="shared" si="1"/>
        <v>42.727272727272734</v>
      </c>
      <c r="S6" s="18">
        <f t="shared" si="1"/>
        <v>40.588235294117652</v>
      </c>
      <c r="T6" s="18">
        <f t="shared" si="1"/>
        <v>38.571428571428569</v>
      </c>
      <c r="U6" s="18">
        <f t="shared" si="1"/>
        <v>36.666666666666671</v>
      </c>
      <c r="V6" s="18">
        <f t="shared" si="1"/>
        <v>34.86486486486487</v>
      </c>
      <c r="W6" s="18">
        <f t="shared" si="1"/>
        <v>33.157894736842103</v>
      </c>
      <c r="X6" s="18">
        <f t="shared" si="1"/>
        <v>31.53846153846154</v>
      </c>
      <c r="Y6" s="18">
        <f t="shared" si="1"/>
        <v>30</v>
      </c>
      <c r="Z6" s="18">
        <f t="shared" si="1"/>
        <v>28.536585365853661</v>
      </c>
      <c r="AA6" s="18">
        <f t="shared" si="1"/>
        <v>27.142857142857146</v>
      </c>
      <c r="AB6" s="18">
        <f t="shared" si="1"/>
        <v>25.813953488372093</v>
      </c>
      <c r="AC6" s="18">
        <f t="shared" si="1"/>
        <v>24.545454545454547</v>
      </c>
      <c r="AD6" s="18">
        <f t="shared" si="1"/>
        <v>23.333333333333336</v>
      </c>
      <c r="AE6" s="18">
        <f t="shared" si="1"/>
        <v>22.173913043478258</v>
      </c>
      <c r="AF6" s="18">
        <f t="shared" si="1"/>
        <v>21.063829787234042</v>
      </c>
      <c r="AG6" s="18">
        <f t="shared" si="1"/>
        <v>20</v>
      </c>
      <c r="AH6" s="18">
        <f t="shared" si="1"/>
        <v>18.979591836734691</v>
      </c>
      <c r="AI6" s="18">
        <f t="shared" si="1"/>
        <v>18</v>
      </c>
      <c r="AJ6" s="18">
        <f t="shared" si="1"/>
        <v>17.058823529411768</v>
      </c>
      <c r="AK6" s="18">
        <f t="shared" ref="AK6:BM6" si="2">$B$4^2*$B$3/(AK5+$B$1*($B$4-1))-$B$2*($B$4-1)</f>
        <v>16.153846153846153</v>
      </c>
      <c r="AL6" s="18">
        <f t="shared" si="2"/>
        <v>15.283018867924525</v>
      </c>
      <c r="AM6" s="18">
        <f t="shared" si="2"/>
        <v>14.444444444444443</v>
      </c>
      <c r="AN6" s="18">
        <f t="shared" si="2"/>
        <v>13.636363636363633</v>
      </c>
      <c r="AO6" s="18">
        <f t="shared" si="2"/>
        <v>12.857142857142854</v>
      </c>
      <c r="AP6" s="18">
        <f t="shared" si="2"/>
        <v>12.10526315789474</v>
      </c>
      <c r="AQ6" s="18">
        <f t="shared" si="2"/>
        <v>11.379310344827587</v>
      </c>
      <c r="AR6" s="18">
        <f t="shared" si="2"/>
        <v>10.677966101694913</v>
      </c>
      <c r="AS6" s="18">
        <f t="shared" si="2"/>
        <v>10</v>
      </c>
      <c r="AT6" s="18">
        <f t="shared" si="2"/>
        <v>9.3442622950819683</v>
      </c>
      <c r="AU6" s="18">
        <f t="shared" si="2"/>
        <v>8.7096774193548399</v>
      </c>
      <c r="AV6" s="18">
        <f t="shared" si="2"/>
        <v>8.0952380952380949</v>
      </c>
      <c r="AW6" s="18">
        <f t="shared" si="2"/>
        <v>7.5</v>
      </c>
      <c r="AX6" s="18">
        <f t="shared" si="2"/>
        <v>6.9230769230769198</v>
      </c>
      <c r="AY6" s="18">
        <f t="shared" si="2"/>
        <v>6.3636363636363669</v>
      </c>
      <c r="AZ6" s="18">
        <f t="shared" si="2"/>
        <v>5.8208955223880565</v>
      </c>
      <c r="BA6" s="18">
        <f t="shared" si="2"/>
        <v>5.294117647058826</v>
      </c>
      <c r="BB6" s="18">
        <f t="shared" si="2"/>
        <v>4.7826086956521721</v>
      </c>
      <c r="BC6" s="18">
        <f t="shared" si="2"/>
        <v>4.2857142857142847</v>
      </c>
      <c r="BD6" s="18">
        <f t="shared" si="2"/>
        <v>3.8028169014084483</v>
      </c>
      <c r="BE6" s="18">
        <f t="shared" si="2"/>
        <v>3.3333333333333357</v>
      </c>
      <c r="BF6" s="18">
        <f t="shared" si="2"/>
        <v>2.8767123287671268</v>
      </c>
      <c r="BG6" s="18">
        <f t="shared" si="2"/>
        <v>2.4324324324324351</v>
      </c>
      <c r="BH6" s="18">
        <f t="shared" si="2"/>
        <v>2</v>
      </c>
      <c r="BI6" s="18">
        <f t="shared" si="2"/>
        <v>1.5789473684210513</v>
      </c>
      <c r="BJ6" s="18">
        <f t="shared" si="2"/>
        <v>1.1688311688311686</v>
      </c>
      <c r="BK6" s="18">
        <f t="shared" si="2"/>
        <v>0.76923076923077005</v>
      </c>
      <c r="BL6" s="18">
        <f t="shared" si="2"/>
        <v>0.37974683544303645</v>
      </c>
      <c r="BM6" s="18">
        <f t="shared" si="2"/>
        <v>0</v>
      </c>
    </row>
    <row r="7" spans="1:65" x14ac:dyDescent="0.35">
      <c r="A7" s="4" t="s">
        <v>42</v>
      </c>
      <c r="B7" s="14">
        <f>-B2/B1</f>
        <v>-1.5</v>
      </c>
      <c r="E7" s="20">
        <f t="shared" ref="E7:AJ7" si="3">-(E6+$B$2*($B$4-1))/(E5+$B$1*($B$4-1))</f>
        <v>-6</v>
      </c>
      <c r="F7" s="20">
        <f t="shared" si="3"/>
        <v>-5.4421768707483</v>
      </c>
      <c r="G7" s="20">
        <f t="shared" si="3"/>
        <v>-4.9586776859504136</v>
      </c>
      <c r="H7" s="20">
        <f t="shared" si="3"/>
        <v>-4.5368620037807181</v>
      </c>
      <c r="I7" s="20">
        <f t="shared" si="3"/>
        <v>-4.166666666666667</v>
      </c>
      <c r="J7" s="20">
        <f t="shared" si="3"/>
        <v>-3.84</v>
      </c>
      <c r="K7" s="20">
        <f t="shared" si="3"/>
        <v>-3.5502958579881656</v>
      </c>
      <c r="L7" s="20">
        <f t="shared" si="3"/>
        <v>-3.2921810699588474</v>
      </c>
      <c r="M7" s="20">
        <f t="shared" si="3"/>
        <v>-3.0612244897959182</v>
      </c>
      <c r="N7" s="20">
        <f t="shared" si="3"/>
        <v>-2.853745541022592</v>
      </c>
      <c r="O7" s="20">
        <f t="shared" si="3"/>
        <v>-2.6666666666666665</v>
      </c>
      <c r="P7" s="20">
        <f t="shared" si="3"/>
        <v>-2.4973985431841834</v>
      </c>
      <c r="Q7" s="20">
        <f t="shared" si="3"/>
        <v>-2.34375</v>
      </c>
      <c r="R7" s="20">
        <f t="shared" si="3"/>
        <v>-2.2038567493112948</v>
      </c>
      <c r="S7" s="20">
        <f t="shared" si="3"/>
        <v>-2.0761245674740487</v>
      </c>
      <c r="T7" s="20">
        <f t="shared" si="3"/>
        <v>-1.9591836734693877</v>
      </c>
      <c r="U7" s="20">
        <f t="shared" si="3"/>
        <v>-1.8518518518518521</v>
      </c>
      <c r="V7" s="20">
        <f t="shared" si="3"/>
        <v>-1.7531044558071587</v>
      </c>
      <c r="W7" s="20">
        <f t="shared" si="3"/>
        <v>-1.6620498614958448</v>
      </c>
      <c r="X7" s="20">
        <f t="shared" si="3"/>
        <v>-1.5779092702169626</v>
      </c>
      <c r="Y7" s="20">
        <f t="shared" si="3"/>
        <v>-1.5</v>
      </c>
      <c r="Z7" s="20">
        <f t="shared" si="3"/>
        <v>-1.4277215942891137</v>
      </c>
      <c r="AA7" s="20">
        <f t="shared" si="3"/>
        <v>-1.360544217687075</v>
      </c>
      <c r="AB7" s="20">
        <f t="shared" si="3"/>
        <v>-1.2979989183342346</v>
      </c>
      <c r="AC7" s="20">
        <f t="shared" si="3"/>
        <v>-1.2396694214876034</v>
      </c>
      <c r="AD7" s="20">
        <f t="shared" si="3"/>
        <v>-1.1851851851851853</v>
      </c>
      <c r="AE7" s="20">
        <f t="shared" si="3"/>
        <v>-1.1342155009451795</v>
      </c>
      <c r="AF7" s="20">
        <f t="shared" si="3"/>
        <v>-1.0864644635581711</v>
      </c>
      <c r="AG7" s="20">
        <f t="shared" si="3"/>
        <v>-1.0416666666666667</v>
      </c>
      <c r="AH7" s="20">
        <f t="shared" si="3"/>
        <v>-0.9995835068721366</v>
      </c>
      <c r="AI7" s="20">
        <f t="shared" si="3"/>
        <v>-0.96</v>
      </c>
      <c r="AJ7" s="20">
        <f t="shared" si="3"/>
        <v>-0.92272202998846609</v>
      </c>
      <c r="AK7" s="20">
        <f t="shared" ref="AK7:BM7" si="4">-(AK6+$B$2*($B$4-1))/(AK5+$B$1*($B$4-1))</f>
        <v>-0.8875739644970414</v>
      </c>
      <c r="AL7" s="20">
        <f t="shared" si="4"/>
        <v>-0.85439658241367034</v>
      </c>
      <c r="AM7" s="20">
        <f t="shared" si="4"/>
        <v>-0.82304526748971185</v>
      </c>
      <c r="AN7" s="20">
        <f t="shared" si="4"/>
        <v>-0.79338842975206603</v>
      </c>
      <c r="AO7" s="20">
        <f t="shared" si="4"/>
        <v>-0.76530612244897955</v>
      </c>
      <c r="AP7" s="20">
        <f t="shared" si="4"/>
        <v>-0.73868882733148666</v>
      </c>
      <c r="AQ7" s="20">
        <f t="shared" si="4"/>
        <v>-0.71343638525564801</v>
      </c>
      <c r="AR7" s="20">
        <f t="shared" si="4"/>
        <v>-0.68945705257110024</v>
      </c>
      <c r="AS7" s="20">
        <f t="shared" si="4"/>
        <v>-0.66666666666666663</v>
      </c>
      <c r="AT7" s="20">
        <f t="shared" si="4"/>
        <v>-0.64498790647675353</v>
      </c>
      <c r="AU7" s="20">
        <f t="shared" si="4"/>
        <v>-0.62434963579604585</v>
      </c>
      <c r="AV7" s="20">
        <f t="shared" si="4"/>
        <v>-0.60468631897203329</v>
      </c>
      <c r="AW7" s="20">
        <f t="shared" si="4"/>
        <v>-0.5859375</v>
      </c>
      <c r="AX7" s="20">
        <f t="shared" si="4"/>
        <v>-0.56804733727810641</v>
      </c>
      <c r="AY7" s="20">
        <f t="shared" si="4"/>
        <v>-0.55096418732782371</v>
      </c>
      <c r="AZ7" s="20">
        <f t="shared" si="4"/>
        <v>-0.53464023167743369</v>
      </c>
      <c r="BA7" s="20">
        <f t="shared" si="4"/>
        <v>-0.51903114186851218</v>
      </c>
      <c r="BB7" s="20">
        <f t="shared" si="4"/>
        <v>-0.50409577819785756</v>
      </c>
      <c r="BC7" s="20">
        <f t="shared" si="4"/>
        <v>-0.48979591836734693</v>
      </c>
      <c r="BD7" s="20">
        <f t="shared" si="4"/>
        <v>-0.47609601269589363</v>
      </c>
      <c r="BE7" s="20">
        <f t="shared" si="4"/>
        <v>-0.46296296296296302</v>
      </c>
      <c r="BF7" s="20">
        <f t="shared" si="4"/>
        <v>-0.45036592231187844</v>
      </c>
      <c r="BG7" s="20">
        <f t="shared" si="4"/>
        <v>-0.43827611395178967</v>
      </c>
      <c r="BH7" s="20">
        <f t="shared" si="4"/>
        <v>-0.42666666666666669</v>
      </c>
      <c r="BI7" s="20">
        <f t="shared" si="4"/>
        <v>-0.41551246537396119</v>
      </c>
      <c r="BJ7" s="20">
        <f t="shared" si="4"/>
        <v>-0.40479001517962554</v>
      </c>
      <c r="BK7" s="20">
        <f t="shared" si="4"/>
        <v>-0.39447731755424065</v>
      </c>
      <c r="BL7" s="20">
        <f t="shared" si="4"/>
        <v>-0.38455375741067133</v>
      </c>
      <c r="BM7" s="20">
        <f t="shared" si="4"/>
        <v>-0.375</v>
      </c>
    </row>
    <row r="8" spans="1:65" x14ac:dyDescent="0.35">
      <c r="Y8" s="20">
        <f>+Y6</f>
        <v>30</v>
      </c>
      <c r="AD8" s="20">
        <f>+AD6</f>
        <v>23.333333333333336</v>
      </c>
    </row>
    <row r="9" spans="1:65" x14ac:dyDescent="0.35">
      <c r="C9" s="3"/>
      <c r="L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>
        <f>+Y6</f>
        <v>30</v>
      </c>
      <c r="Z9" s="18">
        <f>+Z6</f>
        <v>28.536585365853661</v>
      </c>
      <c r="AA9" s="18">
        <f t="shared" ref="AA9:AD9" si="5">+AA6</f>
        <v>27.142857142857146</v>
      </c>
      <c r="AB9" s="18">
        <f t="shared" si="5"/>
        <v>25.813953488372093</v>
      </c>
      <c r="AC9" s="18">
        <f t="shared" si="5"/>
        <v>24.545454545454547</v>
      </c>
      <c r="AD9" s="18">
        <f t="shared" si="5"/>
        <v>23.333333333333336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65" s="14" customFormat="1" x14ac:dyDescent="0.35"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17">
        <f>+Y7</f>
        <v>-1.5</v>
      </c>
      <c r="Z10" s="23"/>
      <c r="AA10" s="23"/>
      <c r="AB10" s="23"/>
      <c r="AC10" s="23"/>
      <c r="AD10" s="17">
        <f>+AD7</f>
        <v>-1.1851851851851853</v>
      </c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</row>
    <row r="11" spans="1:65" s="14" customFormat="1" x14ac:dyDescent="0.35"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>
        <f>+Y7</f>
        <v>-1.5</v>
      </c>
      <c r="Z11" s="17">
        <f>+Z7</f>
        <v>-1.4277215942891137</v>
      </c>
      <c r="AA11" s="17">
        <f t="shared" ref="AA11:AD11" si="6">+AA7</f>
        <v>-1.360544217687075</v>
      </c>
      <c r="AB11" s="17">
        <f t="shared" si="6"/>
        <v>-1.2979989183342346</v>
      </c>
      <c r="AC11" s="17">
        <f t="shared" si="6"/>
        <v>-1.2396694214876034</v>
      </c>
      <c r="AD11" s="17">
        <f t="shared" si="6"/>
        <v>-1.1851851851851853</v>
      </c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spans="1:65" s="14" customFormat="1" x14ac:dyDescent="0.35"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spans="1:65" s="14" customFormat="1" x14ac:dyDescent="0.35">
      <c r="A13" s="4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</row>
    <row r="14" spans="1:65" s="14" customFormat="1" x14ac:dyDescent="0.35">
      <c r="A14" s="4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</row>
    <row r="15" spans="1:65" s="14" customFormat="1" x14ac:dyDescent="0.35">
      <c r="A15" s="15"/>
      <c r="L15" s="18"/>
      <c r="M15" s="18"/>
      <c r="N15" s="19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65" s="14" customFormat="1" x14ac:dyDescent="0.35">
      <c r="A16" s="15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s="14" customFormat="1" x14ac:dyDescent="0.35">
      <c r="A17" s="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s="14" customFormat="1" x14ac:dyDescent="0.35">
      <c r="A18" s="15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s="14" customFormat="1" x14ac:dyDescent="0.35">
      <c r="A19" s="15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s="14" customFormat="1" x14ac:dyDescent="0.35">
      <c r="A20" s="15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s="14" customFormat="1" x14ac:dyDescent="0.35">
      <c r="L21" s="18"/>
      <c r="M21" s="18"/>
      <c r="N21" s="19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s="14" customFormat="1" x14ac:dyDescent="0.35">
      <c r="L22" s="18"/>
      <c r="M22" s="18"/>
      <c r="N22" s="19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35">
      <c r="A23" s="15"/>
      <c r="N23" s="20"/>
      <c r="X23" s="21"/>
    </row>
    <row r="24" spans="1:59" x14ac:dyDescent="0.35">
      <c r="A24" s="15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54" spans="1:2" x14ac:dyDescent="0.35">
      <c r="A54" s="3" t="s">
        <v>66</v>
      </c>
    </row>
    <row r="56" spans="1:2" x14ac:dyDescent="0.35">
      <c r="A56" t="s">
        <v>64</v>
      </c>
    </row>
    <row r="57" spans="1:2" x14ac:dyDescent="0.35">
      <c r="A57" t="s">
        <v>65</v>
      </c>
    </row>
    <row r="59" spans="1:2" x14ac:dyDescent="0.35">
      <c r="B59" s="3" t="s">
        <v>61</v>
      </c>
    </row>
    <row r="60" spans="1:2" x14ac:dyDescent="0.35">
      <c r="A60" t="s">
        <v>30</v>
      </c>
      <c r="B60" s="3">
        <v>2</v>
      </c>
    </row>
    <row r="61" spans="1:2" x14ac:dyDescent="0.35">
      <c r="A61" t="s">
        <v>0</v>
      </c>
      <c r="B61" s="22">
        <f>+B1</f>
        <v>20</v>
      </c>
    </row>
    <row r="62" spans="1:2" x14ac:dyDescent="0.35">
      <c r="A62" t="s">
        <v>60</v>
      </c>
      <c r="B62" s="22">
        <f>+B2</f>
        <v>30</v>
      </c>
    </row>
    <row r="63" spans="1:2" x14ac:dyDescent="0.35">
      <c r="A63" t="s">
        <v>42</v>
      </c>
      <c r="B63" s="22">
        <f>-B62/B61</f>
        <v>-1.5</v>
      </c>
    </row>
    <row r="65" spans="1:4" x14ac:dyDescent="0.35">
      <c r="B65" s="3" t="s">
        <v>17</v>
      </c>
    </row>
    <row r="66" spans="1:4" x14ac:dyDescent="0.35">
      <c r="A66" t="s">
        <v>9</v>
      </c>
      <c r="B66" s="6">
        <v>5</v>
      </c>
      <c r="D66" t="s">
        <v>48</v>
      </c>
    </row>
    <row r="67" spans="1:4" x14ac:dyDescent="0.35">
      <c r="A67" t="s">
        <v>10</v>
      </c>
      <c r="B67" s="6">
        <f>-B66*(B62+B62*(B60-1))/(B61+B61*(B60-1)+B66)</f>
        <v>-6.666666666666667</v>
      </c>
      <c r="D67" t="s">
        <v>59</v>
      </c>
    </row>
    <row r="68" spans="1:4" x14ac:dyDescent="0.35">
      <c r="A68" t="s">
        <v>13</v>
      </c>
      <c r="B68" s="6">
        <f>+B67/B66</f>
        <v>-1.3333333333333335</v>
      </c>
      <c r="C68" s="3" t="s">
        <v>23</v>
      </c>
      <c r="D68" t="s">
        <v>24</v>
      </c>
    </row>
    <row r="70" spans="1:4" x14ac:dyDescent="0.35">
      <c r="B70" s="3" t="s">
        <v>62</v>
      </c>
    </row>
    <row r="71" spans="1:4" x14ac:dyDescent="0.35">
      <c r="A71" t="s">
        <v>12</v>
      </c>
      <c r="B71" s="6">
        <f>B61+B66</f>
        <v>25</v>
      </c>
    </row>
    <row r="72" spans="1:4" x14ac:dyDescent="0.35">
      <c r="A72" t="s">
        <v>11</v>
      </c>
      <c r="B72" s="6">
        <f>+B62+B67</f>
        <v>23.333333333333332</v>
      </c>
    </row>
    <row r="73" spans="1:4" x14ac:dyDescent="0.35">
      <c r="A73" t="s">
        <v>42</v>
      </c>
      <c r="B73" s="1">
        <f>-(B72+B62*(B60-1))/(B71+B61*(B60-1))</f>
        <v>-1.1851851851851851</v>
      </c>
      <c r="C73" s="3" t="s">
        <v>63</v>
      </c>
    </row>
    <row r="74" spans="1:4" x14ac:dyDescent="0.35">
      <c r="B74" s="1"/>
      <c r="C74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C5BA-21A8-40E4-A8EA-3A978C4C5C29}">
  <dimension ref="A1"/>
  <sheetViews>
    <sheetView workbookViewId="0">
      <selection activeCell="W16" sqref="W16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 1 Ex </vt:lpstr>
      <vt:lpstr>Track 2 Ex_1</vt:lpstr>
      <vt:lpstr>Track 2 Ex_2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ciricugno</dc:creator>
  <cp:lastModifiedBy>Mark Richardson</cp:lastModifiedBy>
  <dcterms:created xsi:type="dcterms:W3CDTF">2024-05-18T08:43:36Z</dcterms:created>
  <dcterms:modified xsi:type="dcterms:W3CDTF">2024-05-20T22:13:32Z</dcterms:modified>
</cp:coreProperties>
</file>