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学生登记表" sheetId="1" r:id="rId1"/>
  </sheets>
  <calcPr calcId="144525"/>
</workbook>
</file>

<file path=xl/sharedStrings.xml><?xml version="1.0" encoding="utf-8"?>
<sst xmlns="http://schemas.openxmlformats.org/spreadsheetml/2006/main" count="57">
  <si>
    <r>
      <rPr>
        <sz val="14"/>
        <color theme="1"/>
        <rFont val="黑体"/>
        <charset val="134"/>
      </rPr>
      <t>学生成绩登记表</t>
    </r>
    <r>
      <rPr>
        <sz val="11"/>
        <color theme="1"/>
        <rFont val="黑体"/>
        <charset val="134"/>
      </rPr>
      <t xml:space="preserve">
                                                  </t>
    </r>
    <r>
      <rPr>
        <sz val="8"/>
        <color theme="1"/>
        <rFont val="黑体"/>
        <charset val="134"/>
      </rPr>
      <t>制表时间：2012.11</t>
    </r>
  </si>
  <si>
    <t>学生成绩构成说明：总成绩=平时（30%）+实验（20%）+期末（50%）</t>
  </si>
  <si>
    <t>序号</t>
  </si>
  <si>
    <t>班级</t>
  </si>
  <si>
    <t>学号</t>
  </si>
  <si>
    <t>姓名</t>
  </si>
  <si>
    <t>平时成绩</t>
  </si>
  <si>
    <t>实验成绩</t>
  </si>
  <si>
    <t>期末成绩</t>
  </si>
  <si>
    <t>总成绩</t>
  </si>
  <si>
    <t>排名</t>
  </si>
  <si>
    <t>评定</t>
  </si>
  <si>
    <t>一班</t>
  </si>
  <si>
    <t>0901010101</t>
  </si>
  <si>
    <t>廖永祥</t>
  </si>
  <si>
    <t>二班</t>
  </si>
  <si>
    <t>0901010102</t>
  </si>
  <si>
    <t>崔晓辉</t>
  </si>
  <si>
    <t>三班</t>
  </si>
  <si>
    <t>0901010103</t>
  </si>
  <si>
    <t>孙世蛟</t>
  </si>
  <si>
    <t>0901010104</t>
  </si>
  <si>
    <t>王玉忠</t>
  </si>
  <si>
    <t>0901010105</t>
  </si>
  <si>
    <t>彭建建</t>
  </si>
  <si>
    <t>0901010106</t>
  </si>
  <si>
    <t>赵雪</t>
  </si>
  <si>
    <t>0901010107</t>
  </si>
  <si>
    <t>江磊</t>
  </si>
  <si>
    <t>0901010108</t>
  </si>
  <si>
    <t>徐威</t>
  </si>
  <si>
    <t>0901010109</t>
  </si>
  <si>
    <t>张明</t>
  </si>
  <si>
    <t>0901010110</t>
  </si>
  <si>
    <t>葛龙航</t>
  </si>
  <si>
    <t>0901010111</t>
  </si>
  <si>
    <t>栗叶</t>
  </si>
  <si>
    <t>0901010112</t>
  </si>
  <si>
    <t>梁桐</t>
  </si>
  <si>
    <t>0901010113</t>
  </si>
  <si>
    <t>刘伟</t>
  </si>
  <si>
    <t>0901010114</t>
  </si>
  <si>
    <t>李沙</t>
  </si>
  <si>
    <t>0901010115</t>
  </si>
  <si>
    <t>岳良方</t>
  </si>
  <si>
    <t>成绩分析</t>
  </si>
  <si>
    <t>统计</t>
  </si>
  <si>
    <t>最高分</t>
  </si>
  <si>
    <t>最低分</t>
  </si>
  <si>
    <t>平均分</t>
  </si>
  <si>
    <t>及格率</t>
  </si>
  <si>
    <t>分数段</t>
  </si>
  <si>
    <t>[90,100]</t>
  </si>
  <si>
    <t>[80,90)</t>
  </si>
  <si>
    <t>[70,80)</t>
  </si>
  <si>
    <t>[60,70)</t>
  </si>
  <si>
    <t>&lt;60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</si>
</sst>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4"/>
      <color theme="1"/>
      <name val="黑体"/>
      <charset val="134"/>
    </font>
    <font>
      <sz val="8"/>
      <color theme="1"/>
      <name val="黑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8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1" fontId="0" fillId="5" borderId="3" xfId="0" applyNumberFormat="1" applyFill="1" applyBorder="1" applyAlignment="1">
      <alignment horizontal="center" vertical="center"/>
    </xf>
    <xf numFmtId="176" fontId="0" fillId="5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176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3" fillId="0" borderId="4" xfId="0" applyFont="1" applyBorder="1" applyAlignment="1">
      <alignment horizontal="center" vertical="center"/>
    </xf>
    <xf numFmtId="1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selection activeCell="D5" sqref="D5"/>
    </sheetView>
  </sheetViews>
  <sheetFormatPr defaultColWidth="9" defaultRowHeight="13.5"/>
  <cols>
    <col min="3" max="3" width="10.625" customWidth="1"/>
  </cols>
  <sheetData>
    <row r="1" ht="40.15" customHeight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4"/>
    </row>
    <row r="2" spans="1:10">
      <c r="A2" s="3" t="s">
        <v>1</v>
      </c>
      <c r="B2" s="4"/>
      <c r="C2" s="4"/>
      <c r="D2" s="4"/>
      <c r="E2" s="4"/>
      <c r="F2" s="4"/>
      <c r="G2" s="4"/>
      <c r="H2" s="4"/>
      <c r="I2" s="4"/>
      <c r="J2" s="25"/>
    </row>
    <row r="3" spans="1:10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</row>
    <row r="4" spans="1:10">
      <c r="A4" s="6">
        <v>1</v>
      </c>
      <c r="B4" s="7" t="s">
        <v>12</v>
      </c>
      <c r="C4" s="6" t="s">
        <v>13</v>
      </c>
      <c r="D4" s="8" t="s">
        <v>14</v>
      </c>
      <c r="E4" s="6">
        <v>74</v>
      </c>
      <c r="F4" s="6">
        <v>52</v>
      </c>
      <c r="G4" s="6">
        <v>48</v>
      </c>
      <c r="H4" s="9">
        <f>E4*0.3+F4*0.2+G4*0.5</f>
        <v>56.6</v>
      </c>
      <c r="I4" s="6">
        <f>RANK(H4,$H$4:$H$18)</f>
        <v>15</v>
      </c>
      <c r="J4" s="6" t="str">
        <f>IF(H4&gt;=90,"优",IF(H4&gt;=80,"良",IF(H4&gt;=70,"中",IF(H4&gt;=60,"及格","不及格"))))</f>
        <v>不及格</v>
      </c>
    </row>
    <row r="5" spans="1:10">
      <c r="A5" s="10">
        <v>2</v>
      </c>
      <c r="B5" s="11" t="s">
        <v>15</v>
      </c>
      <c r="C5" s="10" t="s">
        <v>16</v>
      </c>
      <c r="D5" s="12" t="s">
        <v>17</v>
      </c>
      <c r="E5" s="10">
        <v>82</v>
      </c>
      <c r="F5" s="10">
        <v>66</v>
      </c>
      <c r="G5" s="10">
        <v>72</v>
      </c>
      <c r="H5" s="13">
        <f t="shared" ref="H5:H18" si="0">E5*0.3+F5*0.2+G5*0.5</f>
        <v>73.8</v>
      </c>
      <c r="I5" s="14">
        <f t="shared" ref="I5:I18" si="1">RANK(H5,$H$4:$H$18)</f>
        <v>10</v>
      </c>
      <c r="J5" s="14" t="str">
        <f t="shared" ref="J5:J18" si="2">IF(H5&gt;=90,"优",IF(H5&gt;=80,"良",IF(H5&gt;=70,"中",IF(H5&gt;=60,"及格","不及格"))))</f>
        <v>中</v>
      </c>
    </row>
    <row r="6" spans="1:13">
      <c r="A6" s="6">
        <v>3</v>
      </c>
      <c r="B6" s="7" t="s">
        <v>18</v>
      </c>
      <c r="C6" s="6" t="s">
        <v>19</v>
      </c>
      <c r="D6" s="8" t="s">
        <v>20</v>
      </c>
      <c r="E6" s="6">
        <v>78</v>
      </c>
      <c r="F6" s="6">
        <v>90</v>
      </c>
      <c r="G6" s="6">
        <v>90</v>
      </c>
      <c r="H6" s="9">
        <f t="shared" si="0"/>
        <v>86.4</v>
      </c>
      <c r="I6" s="6">
        <f t="shared" si="1"/>
        <v>4</v>
      </c>
      <c r="J6" s="6" t="str">
        <f t="shared" si="2"/>
        <v>良</v>
      </c>
      <c r="M6" s="26"/>
    </row>
    <row r="7" spans="1:10">
      <c r="A7" s="10">
        <v>4</v>
      </c>
      <c r="B7" s="11" t="s">
        <v>12</v>
      </c>
      <c r="C7" s="10" t="s">
        <v>21</v>
      </c>
      <c r="D7" s="12" t="s">
        <v>22</v>
      </c>
      <c r="E7" s="10">
        <v>94</v>
      </c>
      <c r="F7" s="10">
        <v>62</v>
      </c>
      <c r="G7" s="14">
        <v>74</v>
      </c>
      <c r="H7" s="13">
        <f t="shared" si="0"/>
        <v>77.6</v>
      </c>
      <c r="I7" s="14">
        <f t="shared" si="1"/>
        <v>8</v>
      </c>
      <c r="J7" s="14" t="str">
        <f t="shared" si="2"/>
        <v>中</v>
      </c>
    </row>
    <row r="8" spans="1:13">
      <c r="A8" s="6">
        <v>5</v>
      </c>
      <c r="B8" s="7" t="s">
        <v>15</v>
      </c>
      <c r="C8" s="6" t="s">
        <v>23</v>
      </c>
      <c r="D8" s="8" t="s">
        <v>24</v>
      </c>
      <c r="E8" s="6">
        <v>64</v>
      </c>
      <c r="F8" s="6">
        <v>70</v>
      </c>
      <c r="G8" s="6">
        <v>82</v>
      </c>
      <c r="H8" s="9">
        <f t="shared" si="0"/>
        <v>74.2</v>
      </c>
      <c r="I8" s="6">
        <f t="shared" si="1"/>
        <v>9</v>
      </c>
      <c r="J8" s="6" t="str">
        <f t="shared" si="2"/>
        <v>中</v>
      </c>
      <c r="M8" s="15"/>
    </row>
    <row r="9" spans="1:13">
      <c r="A9" s="10">
        <v>6</v>
      </c>
      <c r="B9" s="11" t="s">
        <v>18</v>
      </c>
      <c r="C9" s="10" t="s">
        <v>25</v>
      </c>
      <c r="D9" s="12" t="s">
        <v>26</v>
      </c>
      <c r="E9" s="10">
        <v>72</v>
      </c>
      <c r="F9" s="10">
        <v>66</v>
      </c>
      <c r="G9" s="14">
        <v>78</v>
      </c>
      <c r="H9" s="13">
        <f t="shared" si="0"/>
        <v>73.8</v>
      </c>
      <c r="I9" s="14">
        <f t="shared" si="1"/>
        <v>10</v>
      </c>
      <c r="J9" s="14" t="str">
        <f t="shared" si="2"/>
        <v>中</v>
      </c>
      <c r="L9" s="26"/>
      <c r="M9" s="15"/>
    </row>
    <row r="10" spans="1:13">
      <c r="A10" s="6">
        <v>7</v>
      </c>
      <c r="B10" s="7" t="s">
        <v>12</v>
      </c>
      <c r="C10" s="6" t="s">
        <v>27</v>
      </c>
      <c r="D10" s="8" t="s">
        <v>28</v>
      </c>
      <c r="E10" s="6">
        <v>90</v>
      </c>
      <c r="F10" s="6">
        <v>89</v>
      </c>
      <c r="G10" s="6">
        <v>97</v>
      </c>
      <c r="H10" s="9">
        <f t="shared" si="0"/>
        <v>93.3</v>
      </c>
      <c r="I10" s="6">
        <f t="shared" si="1"/>
        <v>1</v>
      </c>
      <c r="J10" s="6" t="str">
        <f t="shared" si="2"/>
        <v>优</v>
      </c>
      <c r="M10" s="15"/>
    </row>
    <row r="11" spans="1:13">
      <c r="A11" s="10">
        <v>8</v>
      </c>
      <c r="B11" s="11" t="s">
        <v>15</v>
      </c>
      <c r="C11" s="10" t="s">
        <v>29</v>
      </c>
      <c r="D11" s="12" t="s">
        <v>30</v>
      </c>
      <c r="E11" s="10">
        <v>70</v>
      </c>
      <c r="F11" s="10">
        <v>82</v>
      </c>
      <c r="G11" s="10">
        <v>64</v>
      </c>
      <c r="H11" s="13">
        <f t="shared" si="0"/>
        <v>69.4</v>
      </c>
      <c r="I11" s="14">
        <f t="shared" si="1"/>
        <v>12</v>
      </c>
      <c r="J11" s="14" t="str">
        <f t="shared" si="2"/>
        <v>及格</v>
      </c>
      <c r="M11" s="15"/>
    </row>
    <row r="12" spans="1:10">
      <c r="A12" s="6">
        <v>9</v>
      </c>
      <c r="B12" s="7" t="s">
        <v>18</v>
      </c>
      <c r="C12" s="6" t="s">
        <v>31</v>
      </c>
      <c r="D12" s="8" t="s">
        <v>32</v>
      </c>
      <c r="E12" s="6">
        <v>82</v>
      </c>
      <c r="F12" s="6">
        <v>82</v>
      </c>
      <c r="G12" s="6">
        <v>74</v>
      </c>
      <c r="H12" s="9">
        <f t="shared" si="0"/>
        <v>78</v>
      </c>
      <c r="I12" s="6">
        <f t="shared" si="1"/>
        <v>7</v>
      </c>
      <c r="J12" s="6" t="str">
        <f t="shared" si="2"/>
        <v>中</v>
      </c>
    </row>
    <row r="13" spans="1:10">
      <c r="A13" s="10">
        <v>10</v>
      </c>
      <c r="B13" s="11" t="s">
        <v>12</v>
      </c>
      <c r="C13" s="10" t="s">
        <v>33</v>
      </c>
      <c r="D13" s="12" t="s">
        <v>34</v>
      </c>
      <c r="E13" s="10">
        <v>88</v>
      </c>
      <c r="F13" s="10">
        <v>89</v>
      </c>
      <c r="G13" s="10">
        <v>87</v>
      </c>
      <c r="H13" s="13">
        <f t="shared" si="0"/>
        <v>87.7</v>
      </c>
      <c r="I13" s="14">
        <f t="shared" si="1"/>
        <v>3</v>
      </c>
      <c r="J13" s="14" t="str">
        <f t="shared" si="2"/>
        <v>良</v>
      </c>
    </row>
    <row r="14" spans="1:10">
      <c r="A14" s="6">
        <v>11</v>
      </c>
      <c r="B14" s="7" t="s">
        <v>15</v>
      </c>
      <c r="C14" s="6" t="s">
        <v>35</v>
      </c>
      <c r="D14" s="8" t="s">
        <v>36</v>
      </c>
      <c r="E14" s="6">
        <v>82</v>
      </c>
      <c r="F14" s="6">
        <v>72</v>
      </c>
      <c r="G14" s="6">
        <v>84</v>
      </c>
      <c r="H14" s="9">
        <f t="shared" si="0"/>
        <v>81</v>
      </c>
      <c r="I14" s="6">
        <f t="shared" si="1"/>
        <v>6</v>
      </c>
      <c r="J14" s="6" t="str">
        <f t="shared" si="2"/>
        <v>良</v>
      </c>
    </row>
    <row r="15" spans="1:10">
      <c r="A15" s="10">
        <v>12</v>
      </c>
      <c r="B15" s="11" t="s">
        <v>18</v>
      </c>
      <c r="C15" s="10" t="s">
        <v>37</v>
      </c>
      <c r="D15" s="12" t="s">
        <v>38</v>
      </c>
      <c r="E15" s="10">
        <v>70</v>
      </c>
      <c r="F15" s="10">
        <v>62</v>
      </c>
      <c r="G15" s="10">
        <v>70</v>
      </c>
      <c r="H15" s="13">
        <f t="shared" si="0"/>
        <v>68.4</v>
      </c>
      <c r="I15" s="14">
        <f t="shared" si="1"/>
        <v>13</v>
      </c>
      <c r="J15" s="14" t="str">
        <f t="shared" si="2"/>
        <v>及格</v>
      </c>
    </row>
    <row r="16" spans="1:10">
      <c r="A16" s="6">
        <v>13</v>
      </c>
      <c r="B16" s="7" t="s">
        <v>12</v>
      </c>
      <c r="C16" s="6" t="s">
        <v>39</v>
      </c>
      <c r="D16" s="8" t="s">
        <v>40</v>
      </c>
      <c r="E16" s="6">
        <v>84</v>
      </c>
      <c r="F16" s="6">
        <v>96</v>
      </c>
      <c r="G16" s="6">
        <v>76</v>
      </c>
      <c r="H16" s="9">
        <f t="shared" si="0"/>
        <v>82.4</v>
      </c>
      <c r="I16" s="6">
        <f t="shared" si="1"/>
        <v>5</v>
      </c>
      <c r="J16" s="6" t="str">
        <f t="shared" si="2"/>
        <v>良</v>
      </c>
    </row>
    <row r="17" spans="1:10">
      <c r="A17" s="10">
        <v>14</v>
      </c>
      <c r="B17" s="11" t="s">
        <v>15</v>
      </c>
      <c r="C17" s="10" t="s">
        <v>41</v>
      </c>
      <c r="D17" s="12" t="s">
        <v>42</v>
      </c>
      <c r="E17" s="10">
        <v>70</v>
      </c>
      <c r="F17" s="10">
        <v>36</v>
      </c>
      <c r="G17" s="10">
        <v>80</v>
      </c>
      <c r="H17" s="13">
        <f t="shared" si="0"/>
        <v>68.2</v>
      </c>
      <c r="I17" s="14">
        <f t="shared" si="1"/>
        <v>14</v>
      </c>
      <c r="J17" s="14" t="str">
        <f t="shared" si="2"/>
        <v>及格</v>
      </c>
    </row>
    <row r="18" spans="1:10">
      <c r="A18" s="6">
        <v>15</v>
      </c>
      <c r="B18" s="7" t="s">
        <v>18</v>
      </c>
      <c r="C18" s="6" t="s">
        <v>43</v>
      </c>
      <c r="D18" s="8" t="s">
        <v>44</v>
      </c>
      <c r="E18" s="6">
        <v>95</v>
      </c>
      <c r="F18" s="6">
        <v>88</v>
      </c>
      <c r="G18" s="6">
        <v>90</v>
      </c>
      <c r="H18" s="9">
        <f t="shared" si="0"/>
        <v>91.1</v>
      </c>
      <c r="I18" s="6">
        <f t="shared" si="1"/>
        <v>2</v>
      </c>
      <c r="J18" s="6" t="str">
        <f t="shared" si="2"/>
        <v>优</v>
      </c>
    </row>
    <row r="19" spans="4:4">
      <c r="D19" s="15"/>
    </row>
    <row r="20" ht="25.15" customHeight="1" spans="4:8">
      <c r="D20" s="16" t="s">
        <v>45</v>
      </c>
      <c r="E20" s="16"/>
      <c r="F20" s="16"/>
      <c r="G20" s="16"/>
      <c r="H20" s="16"/>
    </row>
    <row r="21" spans="4:8">
      <c r="D21" s="17" t="s">
        <v>46</v>
      </c>
      <c r="E21" s="18" t="s">
        <v>6</v>
      </c>
      <c r="F21" s="18" t="s">
        <v>7</v>
      </c>
      <c r="G21" s="18" t="s">
        <v>8</v>
      </c>
      <c r="H21" s="18" t="s">
        <v>9</v>
      </c>
    </row>
    <row r="22" spans="4:8">
      <c r="D22" s="17" t="s">
        <v>47</v>
      </c>
      <c r="E22" s="19">
        <f>MAX(E4:E18)</f>
        <v>95</v>
      </c>
      <c r="F22" s="19">
        <f t="shared" ref="F22:H22" si="3">MAX(F4:F18)</f>
        <v>96</v>
      </c>
      <c r="G22" s="19">
        <f t="shared" si="3"/>
        <v>97</v>
      </c>
      <c r="H22" s="19">
        <f t="shared" si="3"/>
        <v>93.3</v>
      </c>
    </row>
    <row r="23" spans="4:8">
      <c r="D23" s="17" t="s">
        <v>48</v>
      </c>
      <c r="E23" s="19">
        <f>MIN(E4:E18)</f>
        <v>64</v>
      </c>
      <c r="F23" s="19">
        <f t="shared" ref="F23:H23" si="4">MIN(F4:F18)</f>
        <v>36</v>
      </c>
      <c r="G23" s="19">
        <f t="shared" si="4"/>
        <v>48</v>
      </c>
      <c r="H23" s="19">
        <f t="shared" si="4"/>
        <v>56.6</v>
      </c>
    </row>
    <row r="24" spans="4:8">
      <c r="D24" s="17" t="s">
        <v>49</v>
      </c>
      <c r="E24" s="19">
        <f>AVERAGE(E4:E18)</f>
        <v>79.6666666666667</v>
      </c>
      <c r="F24" s="19">
        <f t="shared" ref="F24:H24" si="5">AVERAGE(F4:F18)</f>
        <v>73.4666666666667</v>
      </c>
      <c r="G24" s="19">
        <f t="shared" si="5"/>
        <v>77.7333333333333</v>
      </c>
      <c r="H24" s="19">
        <f t="shared" si="5"/>
        <v>77.46</v>
      </c>
    </row>
    <row r="25" spans="4:8">
      <c r="D25" s="17" t="s">
        <v>50</v>
      </c>
      <c r="E25" s="20">
        <f>COUNTIF(E4:E18,"&gt;=60")/15</f>
        <v>1</v>
      </c>
      <c r="F25" s="20">
        <f t="shared" ref="F25:H25" si="6">COUNTIF(F4:F18,"&gt;=60")/15</f>
        <v>0.866666666666667</v>
      </c>
      <c r="G25" s="20">
        <f t="shared" si="6"/>
        <v>0.933333333333333</v>
      </c>
      <c r="H25" s="20">
        <f t="shared" si="6"/>
        <v>0.933333333333333</v>
      </c>
    </row>
    <row r="26" spans="4:8">
      <c r="D26" s="21"/>
      <c r="E26" s="21"/>
      <c r="F26" s="21"/>
      <c r="G26" s="21"/>
      <c r="H26" s="21"/>
    </row>
    <row r="27" spans="4:8">
      <c r="D27" s="22" t="s">
        <v>51</v>
      </c>
      <c r="E27" s="23" t="s">
        <v>6</v>
      </c>
      <c r="F27" s="23" t="s">
        <v>7</v>
      </c>
      <c r="G27" s="23" t="s">
        <v>8</v>
      </c>
      <c r="H27" s="23" t="s">
        <v>9</v>
      </c>
    </row>
    <row r="28" spans="4:8">
      <c r="D28" s="23" t="s">
        <v>52</v>
      </c>
      <c r="E28" s="10">
        <f>COUNTIF(E$4:E$18,"&gt;=90")</f>
        <v>3</v>
      </c>
      <c r="F28" s="10">
        <f t="shared" ref="F28:H28" si="7">COUNTIF(F$4:F$18,"&gt;=90")</f>
        <v>2</v>
      </c>
      <c r="G28" s="10">
        <f t="shared" si="7"/>
        <v>3</v>
      </c>
      <c r="H28" s="10">
        <f t="shared" si="7"/>
        <v>2</v>
      </c>
    </row>
    <row r="29" spans="4:8">
      <c r="D29" s="22" t="s">
        <v>53</v>
      </c>
      <c r="E29" s="10">
        <f>COUNTIF(E$4:E$18,"&gt;=80")-COUNTIF(E$4:E$18,"&gt;=90")</f>
        <v>5</v>
      </c>
      <c r="F29" s="10">
        <f t="shared" ref="F29:H29" si="8">COUNTIF(F$4:F$18,"&gt;=80")-COUNTIF(F$4:F$18,"&gt;=90")</f>
        <v>5</v>
      </c>
      <c r="G29" s="10">
        <f t="shared" si="8"/>
        <v>4</v>
      </c>
      <c r="H29" s="10">
        <f t="shared" si="8"/>
        <v>4</v>
      </c>
    </row>
    <row r="30" spans="4:8">
      <c r="D30" s="23" t="s">
        <v>54</v>
      </c>
      <c r="E30" s="10">
        <f>COUNTIF(E$4:E$18,"&gt;=70")-COUNTIF(E$4:E$18,"&gt;=80")</f>
        <v>6</v>
      </c>
      <c r="F30" s="10">
        <f t="shared" ref="F30:H30" si="9">COUNTIF(F$4:F$18,"&gt;=70")-COUNTIF(F$4:F$18,"&gt;=80")</f>
        <v>2</v>
      </c>
      <c r="G30" s="10">
        <f t="shared" si="9"/>
        <v>6</v>
      </c>
      <c r="H30" s="10">
        <f t="shared" si="9"/>
        <v>5</v>
      </c>
    </row>
    <row r="31" spans="4:8">
      <c r="D31" s="22" t="s">
        <v>55</v>
      </c>
      <c r="E31" s="10">
        <f>COUNTIF(E$4:E$18,"&gt;=60")-COUNTIF(E$4:E$18,"&gt;=70")</f>
        <v>1</v>
      </c>
      <c r="F31" s="10">
        <f t="shared" ref="F31:H31" si="10">COUNTIF(F$4:F$18,"&gt;=60")-COUNTIF(F$4:F$18,"&gt;=70")</f>
        <v>4</v>
      </c>
      <c r="G31" s="10">
        <f t="shared" si="10"/>
        <v>1</v>
      </c>
      <c r="H31" s="10">
        <f t="shared" si="10"/>
        <v>3</v>
      </c>
    </row>
    <row r="32" spans="4:8">
      <c r="D32" s="23" t="s">
        <v>56</v>
      </c>
      <c r="E32" s="10">
        <f>COUNTIF(E$4:E$18,"&lt;60")</f>
        <v>0</v>
      </c>
      <c r="F32" s="10">
        <f t="shared" ref="F32:H32" si="11">COUNTIF(F$4:F$18,"&lt;60")</f>
        <v>2</v>
      </c>
      <c r="G32" s="10">
        <f t="shared" si="11"/>
        <v>1</v>
      </c>
      <c r="H32" s="10">
        <f t="shared" si="11"/>
        <v>1</v>
      </c>
    </row>
  </sheetData>
  <mergeCells count="3">
    <mergeCell ref="A1:J1"/>
    <mergeCell ref="A2:J2"/>
    <mergeCell ref="D20:H2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swpu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zhx</dc:creator>
  <cp:lastModifiedBy>暗影精灵4</cp:lastModifiedBy>
  <dcterms:created xsi:type="dcterms:W3CDTF">2013-09-27T09:27:00Z</dcterms:created>
  <dcterms:modified xsi:type="dcterms:W3CDTF">2018-11-15T08:44:59Z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