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3720" yWindow="0" windowWidth="18375" windowHeight="8625" activeTab="2"/>
  </bookViews>
  <sheets>
    <sheet name="Surface" sheetId="1" r:id="rId1"/>
    <sheet name="Ocean" sheetId="2" r:id="rId2"/>
    <sheet name="Atmo" sheetId="3" r:id="rId3"/>
    <sheet name="Exo Bands" sheetId="4" r:id="rId4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3" l="1"/>
  <c r="N8" i="3"/>
  <c r="N2" i="3" s="1"/>
  <c r="O8" i="3" l="1"/>
  <c r="O2" i="3" s="1"/>
  <c r="U8" i="3"/>
  <c r="V8" i="3"/>
  <c r="V2" i="3" s="1"/>
  <c r="W8" i="3"/>
  <c r="W21" i="3"/>
  <c r="U21" i="3"/>
  <c r="V21" i="3"/>
  <c r="U2" i="3"/>
  <c r="W2" i="3"/>
  <c r="D21" i="3" l="1"/>
  <c r="D8" i="3"/>
  <c r="D2" i="3" s="1"/>
  <c r="D26" i="1"/>
  <c r="D2" i="1"/>
  <c r="H21" i="2"/>
  <c r="H7" i="2"/>
  <c r="H2" i="2" s="1"/>
  <c r="G21" i="2"/>
  <c r="G7" i="2"/>
  <c r="G2" i="2" s="1"/>
  <c r="H2" i="4" l="1"/>
  <c r="J2" i="4" s="1"/>
  <c r="I2" i="4"/>
  <c r="Q2" i="4" s="1"/>
  <c r="N2" i="4"/>
  <c r="O2" i="4"/>
  <c r="E3" i="4"/>
  <c r="H3" i="4"/>
  <c r="J3" i="4" s="1"/>
  <c r="I3" i="4"/>
  <c r="N3" i="4"/>
  <c r="O3" i="4" s="1"/>
  <c r="E4" i="4"/>
  <c r="H4" i="4"/>
  <c r="J4" i="4" s="1"/>
  <c r="I4" i="4"/>
  <c r="Q4" i="4" s="1"/>
  <c r="N4" i="4"/>
  <c r="O4" i="4"/>
  <c r="E5" i="4"/>
  <c r="H5" i="4"/>
  <c r="J5" i="4" s="1"/>
  <c r="I5" i="4"/>
  <c r="Q5" i="4" s="1"/>
  <c r="N5" i="4"/>
  <c r="O5" i="4"/>
  <c r="E6" i="4"/>
  <c r="H6" i="4"/>
  <c r="J6" i="4" s="1"/>
  <c r="I6" i="4"/>
  <c r="Q6" i="4" s="1"/>
  <c r="N6" i="4"/>
  <c r="O6" i="4"/>
  <c r="E7" i="4"/>
  <c r="H7" i="4"/>
  <c r="J7" i="4" s="1"/>
  <c r="I7" i="4"/>
  <c r="Q7" i="4" s="1"/>
  <c r="N7" i="4"/>
  <c r="O7" i="4"/>
  <c r="E8" i="4"/>
  <c r="H8" i="4"/>
  <c r="J8" i="4" s="1"/>
  <c r="I8" i="4"/>
  <c r="Q8" i="4" s="1"/>
  <c r="N8" i="4"/>
  <c r="O8" i="4"/>
  <c r="E9" i="4"/>
  <c r="H9" i="4"/>
  <c r="J9" i="4" s="1"/>
  <c r="I9" i="4"/>
  <c r="Q9" i="4" s="1"/>
  <c r="N9" i="4"/>
  <c r="O9" i="4"/>
  <c r="E10" i="4"/>
  <c r="H10" i="4"/>
  <c r="J10" i="4" s="1"/>
  <c r="I10" i="4"/>
  <c r="Q10" i="4" s="1"/>
  <c r="N10" i="4"/>
  <c r="O10" i="4"/>
  <c r="E11" i="4"/>
  <c r="H11" i="4"/>
  <c r="J11" i="4" s="1"/>
  <c r="I11" i="4"/>
  <c r="Q11" i="4" s="1"/>
  <c r="N11" i="4"/>
  <c r="O11" i="4"/>
  <c r="E12" i="4"/>
  <c r="H12" i="4"/>
  <c r="J12" i="4" s="1"/>
  <c r="I12" i="4"/>
  <c r="Q12" i="4" s="1"/>
  <c r="N12" i="4"/>
  <c r="O12" i="4"/>
  <c r="E13" i="4"/>
  <c r="H13" i="4"/>
  <c r="J13" i="4" s="1"/>
  <c r="I13" i="4"/>
  <c r="Q13" i="4" s="1"/>
  <c r="N13" i="4"/>
  <c r="O13" i="4"/>
  <c r="E14" i="4"/>
  <c r="H14" i="4"/>
  <c r="J14" i="4" s="1"/>
  <c r="I14" i="4"/>
  <c r="Q14" i="4" s="1"/>
  <c r="N14" i="4"/>
  <c r="O14" i="4"/>
  <c r="E15" i="4"/>
  <c r="H15" i="4"/>
  <c r="J15" i="4" s="1"/>
  <c r="I15" i="4"/>
  <c r="Q15" i="4" s="1"/>
  <c r="N15" i="4"/>
  <c r="O15" i="4"/>
  <c r="E16" i="4"/>
  <c r="H16" i="4"/>
  <c r="J16" i="4" s="1"/>
  <c r="I16" i="4"/>
  <c r="Q16" i="4" s="1"/>
  <c r="N16" i="4"/>
  <c r="O16" i="4"/>
  <c r="E17" i="4"/>
  <c r="H17" i="4"/>
  <c r="J17" i="4" s="1"/>
  <c r="I17" i="4"/>
  <c r="Q17" i="4" s="1"/>
  <c r="N17" i="4"/>
  <c r="O17" i="4"/>
  <c r="E18" i="4"/>
  <c r="H18" i="4"/>
  <c r="J18" i="4" s="1"/>
  <c r="I18" i="4"/>
  <c r="Q18" i="4" s="1"/>
  <c r="N18" i="4"/>
  <c r="O18" i="4"/>
  <c r="E19" i="4"/>
  <c r="H19" i="4"/>
  <c r="J19" i="4" s="1"/>
  <c r="I19" i="4"/>
  <c r="Q19" i="4" s="1"/>
  <c r="N19" i="4"/>
  <c r="O19" i="4"/>
  <c r="E20" i="4"/>
  <c r="H20" i="4"/>
  <c r="J20" i="4" s="1"/>
  <c r="I20" i="4"/>
  <c r="Q20" i="4" s="1"/>
  <c r="N20" i="4"/>
  <c r="O20" i="4"/>
  <c r="E21" i="4"/>
  <c r="H21" i="4"/>
  <c r="J21" i="4" s="1"/>
  <c r="I21" i="4"/>
  <c r="Q21" i="4" s="1"/>
  <c r="N21" i="4"/>
  <c r="O21" i="4"/>
  <c r="E22" i="4"/>
  <c r="H22" i="4"/>
  <c r="J22" i="4" s="1"/>
  <c r="I22" i="4"/>
  <c r="Q22" i="4" s="1"/>
  <c r="N22" i="4"/>
  <c r="O22" i="4"/>
  <c r="E23" i="4"/>
  <c r="H23" i="4"/>
  <c r="J23" i="4" s="1"/>
  <c r="I23" i="4"/>
  <c r="Q23" i="4" s="1"/>
  <c r="N23" i="4"/>
  <c r="O23" i="4"/>
  <c r="E24" i="4"/>
  <c r="H24" i="4"/>
  <c r="J24" i="4" s="1"/>
  <c r="I24" i="4"/>
  <c r="Q24" i="4" s="1"/>
  <c r="N24" i="4"/>
  <c r="O24" i="4"/>
  <c r="E25" i="4"/>
  <c r="H25" i="4"/>
  <c r="J25" i="4" s="1"/>
  <c r="I25" i="4"/>
  <c r="Q25" i="4" s="1"/>
  <c r="N25" i="4"/>
  <c r="O25" i="4"/>
  <c r="E26" i="4"/>
  <c r="H26" i="4"/>
  <c r="J26" i="4" s="1"/>
  <c r="I26" i="4"/>
  <c r="Q26" i="4" s="1"/>
  <c r="N26" i="4"/>
  <c r="O26" i="4"/>
  <c r="E27" i="4"/>
  <c r="H27" i="4"/>
  <c r="J27" i="4" s="1"/>
  <c r="I27" i="4"/>
  <c r="Q27" i="4" s="1"/>
  <c r="N27" i="4"/>
  <c r="O27" i="4"/>
  <c r="E28" i="4"/>
  <c r="H28" i="4"/>
  <c r="J28" i="4" s="1"/>
  <c r="I28" i="4"/>
  <c r="Q28" i="4" s="1"/>
  <c r="N28" i="4"/>
  <c r="O28" i="4"/>
  <c r="E29" i="4"/>
  <c r="H29" i="4"/>
  <c r="J29" i="4" s="1"/>
  <c r="I29" i="4"/>
  <c r="Q29" i="4" s="1"/>
  <c r="N29" i="4"/>
  <c r="O29" i="4"/>
  <c r="E30" i="4"/>
  <c r="H30" i="4"/>
  <c r="J30" i="4" s="1"/>
  <c r="I30" i="4"/>
  <c r="Q30" i="4" s="1"/>
  <c r="N30" i="4"/>
  <c r="O30" i="4"/>
  <c r="E31" i="4"/>
  <c r="H31" i="4"/>
  <c r="J31" i="4" s="1"/>
  <c r="I31" i="4"/>
  <c r="Q31" i="4" s="1"/>
  <c r="N31" i="4"/>
  <c r="O31" i="4"/>
  <c r="E32" i="4"/>
  <c r="H32" i="4"/>
  <c r="J32" i="4" s="1"/>
  <c r="I32" i="4"/>
  <c r="Q32" i="4" s="1"/>
  <c r="N32" i="4"/>
  <c r="O32" i="4"/>
  <c r="E33" i="4"/>
  <c r="H33" i="4"/>
  <c r="J33" i="4" s="1"/>
  <c r="I33" i="4"/>
  <c r="Q33" i="4" s="1"/>
  <c r="N33" i="4"/>
  <c r="O33" i="4"/>
  <c r="E35" i="4"/>
  <c r="H35" i="4"/>
  <c r="J35" i="4" s="1"/>
  <c r="I35" i="4"/>
  <c r="Q35" i="4" s="1"/>
  <c r="N35" i="4"/>
  <c r="O35" i="4"/>
  <c r="B2" i="3"/>
  <c r="C2" i="3"/>
  <c r="E2" i="3"/>
  <c r="F2" i="3"/>
  <c r="I2" i="3"/>
  <c r="G8" i="3"/>
  <c r="G2" i="3" s="1"/>
  <c r="H8" i="3"/>
  <c r="H2" i="3" s="1"/>
  <c r="I8" i="3"/>
  <c r="J8" i="3"/>
  <c r="J2" i="3" s="1"/>
  <c r="K8" i="3"/>
  <c r="K2" i="3" s="1"/>
  <c r="L8" i="3"/>
  <c r="L2" i="3" s="1"/>
  <c r="M8" i="3"/>
  <c r="M2" i="3" s="1"/>
  <c r="P8" i="3"/>
  <c r="P2" i="3" s="1"/>
  <c r="Q8" i="3"/>
  <c r="Q2" i="3" s="1"/>
  <c r="R8" i="3"/>
  <c r="R2" i="3" s="1"/>
  <c r="T8" i="3"/>
  <c r="T2" i="3" s="1"/>
  <c r="B21" i="3"/>
  <c r="C21" i="3"/>
  <c r="E21" i="3"/>
  <c r="F21" i="3"/>
  <c r="G21" i="3"/>
  <c r="H21" i="3"/>
  <c r="I21" i="3"/>
  <c r="J21" i="3"/>
  <c r="K21" i="3"/>
  <c r="L21" i="3"/>
  <c r="M21" i="3"/>
  <c r="P21" i="3"/>
  <c r="Q21" i="3"/>
  <c r="R21" i="3"/>
  <c r="T21" i="3"/>
  <c r="B2" i="2"/>
  <c r="E2" i="2"/>
  <c r="F2" i="2"/>
  <c r="J2" i="2"/>
  <c r="B7" i="2"/>
  <c r="C7" i="2"/>
  <c r="C2" i="2" s="1"/>
  <c r="D7" i="2"/>
  <c r="D2" i="2" s="1"/>
  <c r="E7" i="2"/>
  <c r="B21" i="2"/>
  <c r="C21" i="2"/>
  <c r="D21" i="2"/>
  <c r="E21" i="2"/>
  <c r="F21" i="2"/>
  <c r="J21" i="2"/>
  <c r="B2" i="1"/>
  <c r="C2" i="1"/>
  <c r="E2" i="1"/>
  <c r="F2" i="1"/>
  <c r="G2" i="1"/>
  <c r="H2" i="1"/>
  <c r="I2" i="1"/>
  <c r="K2" i="1"/>
  <c r="L2" i="1"/>
  <c r="M2" i="1"/>
  <c r="N2" i="1"/>
  <c r="B26" i="1"/>
  <c r="C26" i="1"/>
  <c r="E26" i="1"/>
  <c r="F26" i="1"/>
  <c r="G26" i="1"/>
  <c r="H26" i="1"/>
  <c r="I26" i="1"/>
  <c r="K26" i="1"/>
  <c r="L26" i="1"/>
  <c r="M26" i="1"/>
  <c r="N26" i="1"/>
  <c r="Q3" i="4" l="1"/>
  <c r="P35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</calcChain>
</file>

<file path=xl/comments1.xml><?xml version="1.0" encoding="utf-8"?>
<comments xmlns="http://schemas.openxmlformats.org/spreadsheetml/2006/main">
  <authors>
    <author>Jadon Wade</author>
  </authors>
  <commentList>
    <comment ref="A23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Nuclear salt water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Default. Bodies of water are not readily so pure.</t>
        </r>
      </text>
    </comment>
  </commentList>
</comments>
</file>

<file path=xl/comments2.xml><?xml version="1.0" encoding="utf-8"?>
<comments xmlns="http://schemas.openxmlformats.org/spreadsheetml/2006/main">
  <authors>
    <author>Jadon Wade</author>
  </authors>
  <commentList>
    <comment ref="N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Produced by forum user @Clamp-o-Tron in blue text.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Drafted by myself but not produced.</t>
        </r>
      </text>
    </comment>
  </commentList>
</comments>
</file>

<file path=xl/sharedStrings.xml><?xml version="1.0" encoding="utf-8"?>
<sst xmlns="http://schemas.openxmlformats.org/spreadsheetml/2006/main" count="184" uniqueCount="122">
  <si>
    <t>Zeonium</t>
  </si>
  <si>
    <t>Water</t>
  </si>
  <si>
    <t>Rock</t>
  </si>
  <si>
    <t>PreciousMetals</t>
  </si>
  <si>
    <t>Oxium</t>
  </si>
  <si>
    <t>Ore</t>
  </si>
  <si>
    <t>Nitronite</t>
  </si>
  <si>
    <t>Minerite</t>
  </si>
  <si>
    <t>MetalOre</t>
  </si>
  <si>
    <t>Hydrokerbon</t>
  </si>
  <si>
    <t>Hexagen</t>
  </si>
  <si>
    <t>GrayWater</t>
  </si>
  <si>
    <t>Gemstones</t>
  </si>
  <si>
    <t>Blutonium</t>
  </si>
  <si>
    <t>Total</t>
  </si>
  <si>
    <t>x</t>
  </si>
  <si>
    <t>Uraninite</t>
  </si>
  <si>
    <t>Substrate</t>
  </si>
  <si>
    <t>Silicates</t>
  </si>
  <si>
    <t>RareMetals</t>
  </si>
  <si>
    <t>Oxygen</t>
  </si>
  <si>
    <t>Nitrogen</t>
  </si>
  <si>
    <t>Monazite</t>
  </si>
  <si>
    <t>Minerals</t>
  </si>
  <si>
    <t>Methane</t>
  </si>
  <si>
    <t>Hydrates</t>
  </si>
  <si>
    <t>Gypsum</t>
  </si>
  <si>
    <t>ExoticMinerals</t>
  </si>
  <si>
    <t>CarbonDioxide</t>
  </si>
  <si>
    <t>Ammonia</t>
  </si>
  <si>
    <t>Alumina</t>
  </si>
  <si>
    <t>Duna</t>
  </si>
  <si>
    <t>Minmus</t>
  </si>
  <si>
    <t>Mun</t>
  </si>
  <si>
    <t>Eve</t>
  </si>
  <si>
    <t>Ice-Nitrogen</t>
  </si>
  <si>
    <t>Ice-Methane</t>
  </si>
  <si>
    <t>Ice-Water</t>
  </si>
  <si>
    <t>Rock-Ice</t>
  </si>
  <si>
    <t>Rock-Metal</t>
  </si>
  <si>
    <t>Silica</t>
  </si>
  <si>
    <t>Class</t>
  </si>
  <si>
    <t>Slag</t>
  </si>
  <si>
    <t>Explodium</t>
  </si>
  <si>
    <t>Deuterium</t>
  </si>
  <si>
    <t>Carbon</t>
  </si>
  <si>
    <t>Lava</t>
  </si>
  <si>
    <t>Terra</t>
  </si>
  <si>
    <t>Propellium</t>
  </si>
  <si>
    <t>Graviolium</t>
  </si>
  <si>
    <t>XenonGas</t>
  </si>
  <si>
    <t>Phosphorus</t>
  </si>
  <si>
    <t>Karborundum</t>
  </si>
  <si>
    <t>Hydrogen</t>
  </si>
  <si>
    <t>Helium</t>
  </si>
  <si>
    <t>ArgonGas</t>
  </si>
  <si>
    <t>Antimatter</t>
  </si>
  <si>
    <t>Neidon</t>
  </si>
  <si>
    <t>Star Pop 3</t>
  </si>
  <si>
    <t>Star Pop 2</t>
  </si>
  <si>
    <t>Star Pop 1</t>
  </si>
  <si>
    <t>Gas (Class3)</t>
  </si>
  <si>
    <t>Gas (Class2)</t>
  </si>
  <si>
    <t>Gas (Uranian)</t>
  </si>
  <si>
    <t>Gas (Jovian)</t>
  </si>
  <si>
    <t>Ice-Ammonia</t>
  </si>
  <si>
    <t>Ice-Water (Thin)</t>
  </si>
  <si>
    <t>Ice-Water (Thick)</t>
  </si>
  <si>
    <t>Default</t>
  </si>
  <si>
    <t>?</t>
  </si>
  <si>
    <t>Prax</t>
  </si>
  <si>
    <t>Enon</t>
  </si>
  <si>
    <t>Amos</t>
  </si>
  <si>
    <t>Nara</t>
  </si>
  <si>
    <t>Tam</t>
  </si>
  <si>
    <t>Celes</t>
  </si>
  <si>
    <t>Eeloo</t>
  </si>
  <si>
    <t>Hamek</t>
  </si>
  <si>
    <t>Talos</t>
  </si>
  <si>
    <t>Riga</t>
  </si>
  <si>
    <t>Huygen</t>
  </si>
  <si>
    <t>Aden</t>
  </si>
  <si>
    <t>Krel</t>
  </si>
  <si>
    <t>Lindor</t>
  </si>
  <si>
    <t>Pol</t>
  </si>
  <si>
    <t>Bop</t>
  </si>
  <si>
    <t>Tylo</t>
  </si>
  <si>
    <t>Vall</t>
  </si>
  <si>
    <t>Laythe</t>
  </si>
  <si>
    <t>Jool</t>
  </si>
  <si>
    <t>Dres</t>
  </si>
  <si>
    <t>Dak</t>
  </si>
  <si>
    <t>Edna</t>
  </si>
  <si>
    <t>Ike</t>
  </si>
  <si>
    <t>Kerbin</t>
  </si>
  <si>
    <t>Gilly</t>
  </si>
  <si>
    <t>Moho</t>
  </si>
  <si>
    <t>Sun</t>
  </si>
  <si>
    <t>max band edge suborbital?</t>
  </si>
  <si>
    <t>Max band width (km)</t>
  </si>
  <si>
    <t>Min band width (km)</t>
  </si>
  <si>
    <t>Range (y)</t>
  </si>
  <si>
    <t>Range (x)</t>
  </si>
  <si>
    <t>SMA (km)</t>
  </si>
  <si>
    <t>min SMA Suborbital?</t>
  </si>
  <si>
    <t>band center max SMA (km)</t>
  </si>
  <si>
    <t>band center min SMA (km)</t>
  </si>
  <si>
    <t>ALT (y)</t>
  </si>
  <si>
    <t>ALT (x)</t>
  </si>
  <si>
    <t>ALTs to SOI edge</t>
  </si>
  <si>
    <t>SOI (km)</t>
  </si>
  <si>
    <t>Atmo (km)</t>
  </si>
  <si>
    <t>Radius (km)</t>
  </si>
  <si>
    <t>Celestial Body</t>
  </si>
  <si>
    <t>ColdMud</t>
  </si>
  <si>
    <t>WarmMud</t>
  </si>
  <si>
    <t>Vulcan</t>
  </si>
  <si>
    <t>Black Hole</t>
  </si>
  <si>
    <t>Neutron Star</t>
  </si>
  <si>
    <t>Gas (Class 4)</t>
  </si>
  <si>
    <t>Wormhole</t>
  </si>
  <si>
    <t>ExoticMatter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</si>
</sst>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00"/>
    <numFmt numFmtId="166" formatCode="0.0"/>
    <numFmt numFmtId="167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92D050"/>
      <name val="Calibri"/>
      <family val="2"/>
      <scheme val="minor"/>
    </font>
    <font>
      <sz val="10"/>
      <color rgb="FF000000"/>
      <name val="Liberation Sans"/>
      <family val="2"/>
    </font>
    <font>
      <sz val="11"/>
      <color rgb="FF000000"/>
      <name val="Liberation Sans"/>
      <family val="2"/>
    </font>
    <font>
      <sz val="10"/>
      <color rgb="FFBF9000"/>
      <name val="Liberation Sans"/>
      <family val="2"/>
    </font>
    <font>
      <sz val="10"/>
      <color theme="1"/>
      <name val="Liberation Sans"/>
      <family val="2"/>
    </font>
    <font>
      <sz val="12"/>
      <color rgb="FFFA7D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BF9000"/>
      <name val="Calibri"/>
      <family val="2"/>
      <scheme val="minor"/>
    </font>
    <font>
      <sz val="12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9DC3E6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164" fontId="4" fillId="0" borderId="0" applyFont="0" applyFill="0" applyBorder="0" applyAlignment="0" applyProtection="0"/>
  </cellStyleXfs>
  <cellXfs count="40">
    <xf numFmtId="0" fontId="0" fillId="0" borderId="0" xfId="0"/>
    <xf numFmtId="0" fontId="0" fillId="4" borderId="0" xfId="0" applyFill="1"/>
    <xf numFmtId="0" fontId="0" fillId="5" borderId="0" xfId="0" applyFill="1"/>
    <xf numFmtId="165" fontId="0" fillId="0" borderId="0" xfId="0" applyNumberFormat="1"/>
    <xf numFmtId="166" fontId="0" fillId="4" borderId="0" xfId="0" applyNumberFormat="1" applyFill="1"/>
    <xf numFmtId="0" fontId="7" fillId="0" borderId="0" xfId="0" applyFont="1"/>
    <xf numFmtId="0" fontId="3" fillId="3" borderId="1" xfId="2"/>
    <xf numFmtId="0" fontId="2" fillId="2" borderId="1" xfId="1"/>
    <xf numFmtId="0" fontId="1" fillId="0" borderId="0" xfId="0" applyFont="1"/>
    <xf numFmtId="0" fontId="3" fillId="3" borderId="1" xfId="2" applyAlignment="1">
      <alignment horizontal="left" wrapText="1"/>
    </xf>
    <xf numFmtId="0" fontId="2" fillId="2" borderId="1" xfId="1" applyAlignment="1">
      <alignment horizontal="left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12" fillId="3" borderId="1" xfId="2" applyFont="1" applyAlignment="1">
      <alignment horizontal="left" wrapText="1"/>
    </xf>
    <xf numFmtId="3" fontId="12" fillId="3" borderId="1" xfId="2" applyNumberFormat="1" applyFont="1" applyAlignment="1">
      <alignment horizontal="right" wrapText="1"/>
    </xf>
    <xf numFmtId="0" fontId="13" fillId="2" borderId="1" xfId="1" applyFont="1" applyAlignment="1">
      <alignment horizontal="left" wrapText="1"/>
    </xf>
    <xf numFmtId="3" fontId="14" fillId="0" borderId="0" xfId="0" applyNumberFormat="1" applyFont="1" applyAlignment="1">
      <alignment horizontal="right" wrapText="1"/>
    </xf>
    <xf numFmtId="167" fontId="12" fillId="3" borderId="1" xfId="3" applyNumberFormat="1" applyFont="1" applyFill="1" applyBorder="1" applyAlignment="1">
      <alignment horizontal="right" wrapText="1"/>
    </xf>
    <xf numFmtId="0" fontId="13" fillId="2" borderId="1" xfId="1" applyFont="1" applyAlignment="1">
      <alignment horizontal="right" wrapText="1"/>
    </xf>
    <xf numFmtId="164" fontId="12" fillId="3" borderId="1" xfId="3" applyFont="1" applyFill="1" applyBorder="1" applyAlignment="1">
      <alignment horizontal="right" wrapText="1"/>
    </xf>
    <xf numFmtId="0" fontId="14" fillId="0" borderId="0" xfId="0" applyFont="1" applyAlignment="1">
      <alignment horizontal="right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wrapText="1" indent="1"/>
    </xf>
    <xf numFmtId="3" fontId="15" fillId="0" borderId="0" xfId="0" applyNumberFormat="1" applyFont="1" applyAlignment="1">
      <alignment horizontal="right" wrapText="1"/>
    </xf>
    <xf numFmtId="0" fontId="14" fillId="6" borderId="0" xfId="0" applyFont="1" applyFill="1" applyAlignment="1">
      <alignment horizontal="left" wrapText="1"/>
    </xf>
    <xf numFmtId="3" fontId="14" fillId="6" borderId="0" xfId="0" applyNumberFormat="1" applyFont="1" applyFill="1" applyAlignment="1">
      <alignment horizontal="right" wrapText="1"/>
    </xf>
    <xf numFmtId="0" fontId="14" fillId="6" borderId="0" xfId="0" applyFont="1" applyFill="1" applyAlignment="1">
      <alignment horizontal="left" vertical="center" wrapText="1"/>
    </xf>
    <xf numFmtId="0" fontId="14" fillId="7" borderId="2" xfId="0" applyFont="1" applyFill="1" applyBorder="1" applyAlignment="1">
      <alignment horizontal="left" wrapText="1"/>
    </xf>
    <xf numFmtId="2" fontId="0" fillId="4" borderId="0" xfId="0" applyNumberFormat="1" applyFill="1"/>
    <xf numFmtId="0" fontId="0" fillId="5" borderId="0" xfId="0" applyFill="1" applyAlignment="1">
      <alignment horizontal="center"/>
    </xf>
    <xf numFmtId="166" fontId="16" fillId="4" borderId="0" xfId="0" applyNumberFormat="1" applyFont="1" applyFill="1"/>
    <xf numFmtId="0" fontId="17" fillId="0" borderId="0" xfId="0" applyFont="1"/>
    <xf numFmtId="165" fontId="17" fillId="0" borderId="0" xfId="0" applyNumberFormat="1" applyFont="1"/>
    <xf numFmtId="0" fontId="18" fillId="0" borderId="0" xfId="0" applyFont="1"/>
    <xf numFmtId="165" fontId="18" fillId="0" borderId="0" xfId="0" applyNumberFormat="1" applyFont="1"/>
  </cellXfs>
  <cellStyles count="4">
    <cellStyle name="Calculation" xfId="2" builtinId="22"/>
    <cellStyle name="Comma 2" xfId="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pane xSplit="1" topLeftCell="B1" activePane="topRight" state="frozen"/>
      <selection pane="topRight" activeCell="D2" sqref="D2"/>
    </sheetView>
  </sheetViews>
  <sheetFormatPr defaultRowHeight="15.75" x14ac:dyDescent="0.25"/>
  <cols>
    <col min="1" max="1" width="13.5" customWidth="1"/>
    <col min="5" max="5" width="11.125" customWidth="1"/>
    <col min="6" max="6" width="10.125" customWidth="1"/>
    <col min="7" max="7" width="10.875" customWidth="1"/>
    <col min="8" max="9" width="12.25" customWidth="1"/>
  </cols>
  <sheetData>
    <row r="1" spans="1:14" x14ac:dyDescent="0.25">
      <c r="A1" s="2" t="s">
        <v>41</v>
      </c>
      <c r="B1" s="2" t="s">
        <v>2</v>
      </c>
      <c r="C1" s="2" t="s">
        <v>40</v>
      </c>
      <c r="D1" s="2" t="s">
        <v>116</v>
      </c>
      <c r="E1" s="2" t="s">
        <v>39</v>
      </c>
      <c r="F1" s="2" t="s">
        <v>38</v>
      </c>
      <c r="G1" s="2" t="s">
        <v>37</v>
      </c>
      <c r="H1" s="2" t="s">
        <v>36</v>
      </c>
      <c r="I1" s="2" t="s">
        <v>35</v>
      </c>
      <c r="J1" s="2"/>
      <c r="K1" s="2" t="s">
        <v>34</v>
      </c>
      <c r="L1" s="2" t="s">
        <v>33</v>
      </c>
      <c r="M1" s="2" t="s">
        <v>32</v>
      </c>
      <c r="N1" s="2" t="s">
        <v>31</v>
      </c>
    </row>
    <row r="2" spans="1:14" x14ac:dyDescent="0.25">
      <c r="A2" s="1" t="s">
        <v>14</v>
      </c>
      <c r="B2" s="1">
        <f t="shared" ref="B2:I2" si="0">SUM(B4:B23)</f>
        <v>100</v>
      </c>
      <c r="C2" s="1">
        <f t="shared" si="0"/>
        <v>95</v>
      </c>
      <c r="D2" s="1">
        <f t="shared" si="0"/>
        <v>96</v>
      </c>
      <c r="E2" s="1">
        <f t="shared" si="0"/>
        <v>97</v>
      </c>
      <c r="F2" s="1">
        <f t="shared" si="0"/>
        <v>94</v>
      </c>
      <c r="G2" s="1">
        <f t="shared" si="0"/>
        <v>98</v>
      </c>
      <c r="H2" s="1">
        <f t="shared" si="0"/>
        <v>99</v>
      </c>
      <c r="I2" s="1">
        <f t="shared" si="0"/>
        <v>100</v>
      </c>
      <c r="J2" s="1"/>
      <c r="K2" s="1">
        <f>SUM(K4:K23)</f>
        <v>94</v>
      </c>
      <c r="L2" s="1">
        <f>SUM(L4:L23)</f>
        <v>97</v>
      </c>
      <c r="M2" s="1">
        <f>SUM(M4:M23)</f>
        <v>94</v>
      </c>
      <c r="N2" s="1">
        <f>SUM(N4:N23)</f>
        <v>96</v>
      </c>
    </row>
    <row r="4" spans="1:14" x14ac:dyDescent="0.25">
      <c r="A4" t="s">
        <v>30</v>
      </c>
      <c r="B4">
        <v>2</v>
      </c>
      <c r="C4">
        <v>4</v>
      </c>
      <c r="D4">
        <v>5</v>
      </c>
      <c r="E4">
        <v>8</v>
      </c>
      <c r="F4">
        <v>5</v>
      </c>
      <c r="G4">
        <v>2</v>
      </c>
      <c r="H4">
        <v>2</v>
      </c>
      <c r="I4">
        <v>2</v>
      </c>
      <c r="K4">
        <v>8</v>
      </c>
      <c r="L4">
        <v>28</v>
      </c>
      <c r="M4">
        <v>4</v>
      </c>
      <c r="N4">
        <v>3</v>
      </c>
    </row>
    <row r="5" spans="1:14" x14ac:dyDescent="0.25">
      <c r="A5" t="s">
        <v>29</v>
      </c>
      <c r="F5">
        <v>3</v>
      </c>
      <c r="G5">
        <v>9</v>
      </c>
      <c r="H5">
        <v>10</v>
      </c>
      <c r="I5">
        <v>5</v>
      </c>
    </row>
    <row r="6" spans="1:14" x14ac:dyDescent="0.25">
      <c r="A6" t="s">
        <v>28</v>
      </c>
      <c r="F6">
        <v>5</v>
      </c>
      <c r="G6">
        <v>4</v>
      </c>
      <c r="H6">
        <v>5</v>
      </c>
      <c r="I6">
        <v>4</v>
      </c>
      <c r="N6">
        <v>15</v>
      </c>
    </row>
    <row r="7" spans="1:14" x14ac:dyDescent="0.25">
      <c r="A7" t="s">
        <v>27</v>
      </c>
      <c r="B7">
        <v>4</v>
      </c>
      <c r="C7">
        <v>4</v>
      </c>
      <c r="D7">
        <v>7</v>
      </c>
      <c r="E7">
        <v>5</v>
      </c>
      <c r="F7">
        <v>3</v>
      </c>
      <c r="H7">
        <v>3</v>
      </c>
      <c r="I7">
        <v>5</v>
      </c>
      <c r="K7">
        <v>6</v>
      </c>
      <c r="L7">
        <v>3</v>
      </c>
      <c r="M7">
        <v>3</v>
      </c>
      <c r="N7">
        <v>6</v>
      </c>
    </row>
    <row r="8" spans="1:14" x14ac:dyDescent="0.25">
      <c r="A8" t="s">
        <v>26</v>
      </c>
      <c r="B8">
        <v>7</v>
      </c>
      <c r="C8">
        <v>5</v>
      </c>
      <c r="D8">
        <v>12</v>
      </c>
      <c r="E8">
        <v>5</v>
      </c>
      <c r="K8">
        <v>3</v>
      </c>
      <c r="L8">
        <v>7</v>
      </c>
      <c r="M8">
        <v>3</v>
      </c>
      <c r="N8">
        <v>6</v>
      </c>
    </row>
    <row r="9" spans="1:14" x14ac:dyDescent="0.25">
      <c r="A9" t="s">
        <v>25</v>
      </c>
      <c r="B9">
        <v>7</v>
      </c>
      <c r="C9">
        <v>3</v>
      </c>
      <c r="D9">
        <v>5</v>
      </c>
      <c r="E9">
        <v>3</v>
      </c>
      <c r="F9">
        <v>16</v>
      </c>
      <c r="G9">
        <v>20</v>
      </c>
      <c r="H9">
        <v>18</v>
      </c>
      <c r="I9">
        <v>5</v>
      </c>
      <c r="K9">
        <v>6</v>
      </c>
      <c r="L9">
        <v>3</v>
      </c>
      <c r="M9">
        <v>15</v>
      </c>
      <c r="N9">
        <v>4</v>
      </c>
    </row>
    <row r="10" spans="1:14" x14ac:dyDescent="0.25">
      <c r="A10" t="s">
        <v>8</v>
      </c>
      <c r="B10">
        <v>7</v>
      </c>
      <c r="C10">
        <v>4</v>
      </c>
      <c r="D10">
        <v>4</v>
      </c>
      <c r="E10">
        <v>9</v>
      </c>
      <c r="F10">
        <v>3</v>
      </c>
      <c r="G10">
        <v>2</v>
      </c>
      <c r="K10">
        <v>6</v>
      </c>
      <c r="L10">
        <v>3</v>
      </c>
      <c r="M10">
        <v>3</v>
      </c>
      <c r="N10">
        <v>12</v>
      </c>
    </row>
    <row r="11" spans="1:14" x14ac:dyDescent="0.25">
      <c r="A11" t="s">
        <v>24</v>
      </c>
      <c r="C11">
        <v>2</v>
      </c>
      <c r="H11">
        <v>10</v>
      </c>
      <c r="I11">
        <v>5</v>
      </c>
      <c r="K11">
        <v>3</v>
      </c>
    </row>
    <row r="12" spans="1:14" x14ac:dyDescent="0.25">
      <c r="A12" t="s">
        <v>23</v>
      </c>
      <c r="B12">
        <v>7</v>
      </c>
      <c r="C12">
        <v>4</v>
      </c>
      <c r="D12">
        <v>10</v>
      </c>
      <c r="E12">
        <v>5</v>
      </c>
      <c r="F12">
        <v>9</v>
      </c>
      <c r="G12">
        <v>9</v>
      </c>
      <c r="H12">
        <v>10</v>
      </c>
      <c r="I12">
        <v>5</v>
      </c>
      <c r="K12">
        <v>10</v>
      </c>
      <c r="L12">
        <v>7</v>
      </c>
      <c r="M12">
        <v>10</v>
      </c>
      <c r="N12">
        <v>10</v>
      </c>
    </row>
    <row r="13" spans="1:14" x14ac:dyDescent="0.25">
      <c r="A13" t="s">
        <v>22</v>
      </c>
      <c r="B13">
        <v>6</v>
      </c>
      <c r="C13">
        <v>3</v>
      </c>
      <c r="D13">
        <v>8</v>
      </c>
      <c r="E13">
        <v>3</v>
      </c>
      <c r="F13">
        <v>4</v>
      </c>
      <c r="G13">
        <v>4</v>
      </c>
      <c r="H13">
        <v>4</v>
      </c>
      <c r="I13">
        <v>4</v>
      </c>
      <c r="K13">
        <v>4</v>
      </c>
      <c r="L13">
        <v>4</v>
      </c>
      <c r="M13">
        <v>4</v>
      </c>
      <c r="N13">
        <v>4</v>
      </c>
    </row>
    <row r="14" spans="1:14" x14ac:dyDescent="0.25">
      <c r="A14" t="s">
        <v>21</v>
      </c>
      <c r="H14">
        <v>3</v>
      </c>
      <c r="I14">
        <v>29</v>
      </c>
      <c r="M14">
        <v>20</v>
      </c>
    </row>
    <row r="15" spans="1:14" x14ac:dyDescent="0.25">
      <c r="A15" t="s">
        <v>5</v>
      </c>
      <c r="B15">
        <v>4</v>
      </c>
      <c r="C15">
        <v>5</v>
      </c>
      <c r="D15">
        <v>5</v>
      </c>
      <c r="E15">
        <v>3</v>
      </c>
      <c r="F15">
        <v>5</v>
      </c>
      <c r="G15">
        <v>4</v>
      </c>
      <c r="H15">
        <v>3</v>
      </c>
      <c r="I15">
        <v>4</v>
      </c>
      <c r="K15">
        <v>10</v>
      </c>
      <c r="L15">
        <v>3</v>
      </c>
      <c r="M15">
        <v>3</v>
      </c>
    </row>
    <row r="16" spans="1:14" x14ac:dyDescent="0.25">
      <c r="A16" t="s">
        <v>20</v>
      </c>
      <c r="F16">
        <v>9</v>
      </c>
      <c r="L16">
        <v>15</v>
      </c>
      <c r="M16">
        <v>14</v>
      </c>
    </row>
    <row r="17" spans="1:14" x14ac:dyDescent="0.25">
      <c r="A17" t="s">
        <v>19</v>
      </c>
      <c r="B17">
        <v>5</v>
      </c>
      <c r="C17">
        <v>3</v>
      </c>
      <c r="D17">
        <v>4</v>
      </c>
      <c r="E17">
        <v>15</v>
      </c>
      <c r="F17">
        <v>3</v>
      </c>
      <c r="G17">
        <v>2</v>
      </c>
      <c r="K17">
        <v>3</v>
      </c>
      <c r="L17">
        <v>4</v>
      </c>
      <c r="N17">
        <v>4</v>
      </c>
    </row>
    <row r="18" spans="1:14" x14ac:dyDescent="0.25">
      <c r="A18" t="s">
        <v>2</v>
      </c>
      <c r="B18">
        <v>18</v>
      </c>
      <c r="C18">
        <v>18</v>
      </c>
      <c r="D18">
        <v>15</v>
      </c>
      <c r="E18">
        <v>18</v>
      </c>
      <c r="F18">
        <v>11</v>
      </c>
      <c r="G18">
        <v>9</v>
      </c>
      <c r="H18">
        <v>5</v>
      </c>
      <c r="I18">
        <v>4</v>
      </c>
      <c r="K18">
        <v>20</v>
      </c>
      <c r="L18">
        <v>7</v>
      </c>
      <c r="N18">
        <v>10</v>
      </c>
    </row>
    <row r="19" spans="1:14" x14ac:dyDescent="0.25">
      <c r="A19" t="s">
        <v>18</v>
      </c>
      <c r="B19">
        <v>18</v>
      </c>
      <c r="C19">
        <v>30</v>
      </c>
      <c r="D19">
        <v>6</v>
      </c>
      <c r="E19">
        <v>5</v>
      </c>
      <c r="F19">
        <v>5</v>
      </c>
      <c r="G19">
        <v>9</v>
      </c>
      <c r="H19">
        <v>5</v>
      </c>
      <c r="I19">
        <v>5</v>
      </c>
      <c r="K19">
        <v>6</v>
      </c>
      <c r="L19">
        <v>7</v>
      </c>
      <c r="M19">
        <v>10</v>
      </c>
      <c r="N19">
        <v>4</v>
      </c>
    </row>
    <row r="20" spans="1:14" x14ac:dyDescent="0.25">
      <c r="A20" t="s">
        <v>17</v>
      </c>
      <c r="B20">
        <v>7</v>
      </c>
      <c r="C20">
        <v>6</v>
      </c>
      <c r="D20">
        <v>10</v>
      </c>
      <c r="E20">
        <v>3</v>
      </c>
      <c r="F20">
        <v>5</v>
      </c>
      <c r="G20">
        <v>4</v>
      </c>
      <c r="H20">
        <v>3</v>
      </c>
      <c r="I20">
        <v>5</v>
      </c>
      <c r="K20">
        <v>6</v>
      </c>
      <c r="L20">
        <v>3</v>
      </c>
      <c r="M20">
        <v>5</v>
      </c>
      <c r="N20">
        <v>3</v>
      </c>
    </row>
    <row r="21" spans="1:14" x14ac:dyDescent="0.25">
      <c r="A21" t="s">
        <v>16</v>
      </c>
      <c r="B21">
        <v>4</v>
      </c>
      <c r="C21">
        <v>2</v>
      </c>
      <c r="D21">
        <v>3</v>
      </c>
      <c r="E21">
        <v>15</v>
      </c>
      <c r="F21">
        <v>3</v>
      </c>
      <c r="G21">
        <v>2</v>
      </c>
      <c r="K21">
        <v>3</v>
      </c>
      <c r="L21">
        <v>3</v>
      </c>
      <c r="N21">
        <v>15</v>
      </c>
    </row>
    <row r="22" spans="1:14" x14ac:dyDescent="0.25">
      <c r="A22" t="s">
        <v>1</v>
      </c>
      <c r="B22">
        <v>4</v>
      </c>
      <c r="C22">
        <v>2</v>
      </c>
      <c r="D22">
        <v>2</v>
      </c>
      <c r="F22">
        <v>5</v>
      </c>
      <c r="G22">
        <v>18</v>
      </c>
      <c r="H22">
        <v>18</v>
      </c>
      <c r="I22">
        <v>18</v>
      </c>
    </row>
    <row r="23" spans="1:14" x14ac:dyDescent="0.25">
      <c r="A23" t="s">
        <v>15</v>
      </c>
    </row>
    <row r="26" spans="1:14" x14ac:dyDescent="0.25">
      <c r="A26" s="1" t="s">
        <v>14</v>
      </c>
      <c r="B26" s="1">
        <f t="shared" ref="B26:I26" si="1">SUM(B28:B41)</f>
        <v>93</v>
      </c>
      <c r="C26" s="1">
        <f t="shared" si="1"/>
        <v>84</v>
      </c>
      <c r="D26" s="1">
        <f t="shared" si="1"/>
        <v>94</v>
      </c>
      <c r="E26" s="1">
        <f t="shared" si="1"/>
        <v>95</v>
      </c>
      <c r="F26" s="1">
        <f t="shared" si="1"/>
        <v>92</v>
      </c>
      <c r="G26" s="1">
        <f t="shared" si="1"/>
        <v>90</v>
      </c>
      <c r="H26" s="1">
        <f t="shared" si="1"/>
        <v>75</v>
      </c>
      <c r="I26" s="1">
        <f t="shared" si="1"/>
        <v>60</v>
      </c>
      <c r="J26" s="1"/>
      <c r="K26" s="1">
        <f>SUM(K28:K41)</f>
        <v>98</v>
      </c>
      <c r="L26" s="1">
        <f>SUM(L28:L41)</f>
        <v>88</v>
      </c>
      <c r="M26" s="1">
        <f>SUM(M28:M41)</f>
        <v>76</v>
      </c>
      <c r="N26" s="1">
        <f>SUM(N28:N41)</f>
        <v>90</v>
      </c>
    </row>
    <row r="28" spans="1:14" x14ac:dyDescent="0.25">
      <c r="A28" t="s">
        <v>13</v>
      </c>
      <c r="B28">
        <v>4</v>
      </c>
      <c r="C28">
        <v>2</v>
      </c>
      <c r="D28">
        <v>3</v>
      </c>
      <c r="E28">
        <v>15</v>
      </c>
      <c r="F28">
        <v>3</v>
      </c>
      <c r="G28">
        <v>2</v>
      </c>
      <c r="K28">
        <v>3</v>
      </c>
      <c r="L28">
        <v>3</v>
      </c>
      <c r="N28">
        <v>15</v>
      </c>
    </row>
    <row r="29" spans="1:14" x14ac:dyDescent="0.25">
      <c r="A29" t="s">
        <v>12</v>
      </c>
      <c r="B29">
        <v>4</v>
      </c>
      <c r="C29">
        <v>4</v>
      </c>
      <c r="D29">
        <v>8</v>
      </c>
      <c r="E29">
        <v>5</v>
      </c>
      <c r="F29">
        <v>3</v>
      </c>
      <c r="H29">
        <v>3</v>
      </c>
      <c r="I29">
        <v>5</v>
      </c>
      <c r="K29">
        <v>6</v>
      </c>
      <c r="L29">
        <v>3</v>
      </c>
      <c r="M29">
        <v>3</v>
      </c>
      <c r="N29">
        <v>6</v>
      </c>
    </row>
    <row r="30" spans="1:14" x14ac:dyDescent="0.25">
      <c r="A30" t="s">
        <v>11</v>
      </c>
      <c r="B30">
        <v>4</v>
      </c>
      <c r="C30">
        <v>4</v>
      </c>
      <c r="D30">
        <v>2</v>
      </c>
      <c r="F30">
        <v>5</v>
      </c>
      <c r="G30">
        <v>18</v>
      </c>
      <c r="H30">
        <v>18</v>
      </c>
      <c r="I30">
        <v>18</v>
      </c>
      <c r="N30">
        <v>15</v>
      </c>
    </row>
    <row r="31" spans="1:14" x14ac:dyDescent="0.25">
      <c r="A31" t="s">
        <v>10</v>
      </c>
      <c r="B31">
        <v>4</v>
      </c>
      <c r="C31">
        <v>4</v>
      </c>
      <c r="D31">
        <v>2</v>
      </c>
      <c r="E31">
        <v>5</v>
      </c>
      <c r="F31">
        <v>3</v>
      </c>
      <c r="G31">
        <v>2</v>
      </c>
      <c r="K31">
        <v>6</v>
      </c>
      <c r="L31">
        <v>4</v>
      </c>
      <c r="N31">
        <v>4</v>
      </c>
    </row>
    <row r="32" spans="1:14" x14ac:dyDescent="0.25">
      <c r="A32" t="s">
        <v>9</v>
      </c>
      <c r="C32">
        <v>2</v>
      </c>
      <c r="D32">
        <v>10</v>
      </c>
      <c r="F32">
        <v>2</v>
      </c>
      <c r="G32">
        <v>5</v>
      </c>
      <c r="H32">
        <v>10</v>
      </c>
      <c r="I32">
        <v>5</v>
      </c>
      <c r="K32">
        <v>6</v>
      </c>
    </row>
    <row r="33" spans="1:14" x14ac:dyDescent="0.25">
      <c r="A33" t="s">
        <v>8</v>
      </c>
      <c r="B33">
        <v>7</v>
      </c>
      <c r="C33">
        <v>4</v>
      </c>
      <c r="D33">
        <v>4</v>
      </c>
      <c r="E33">
        <v>18</v>
      </c>
      <c r="F33">
        <v>3</v>
      </c>
      <c r="G33">
        <v>2</v>
      </c>
      <c r="K33">
        <v>6</v>
      </c>
      <c r="L33">
        <v>15</v>
      </c>
      <c r="N33">
        <v>12</v>
      </c>
    </row>
    <row r="34" spans="1:14" x14ac:dyDescent="0.25">
      <c r="A34" t="s">
        <v>7</v>
      </c>
      <c r="B34">
        <v>7</v>
      </c>
      <c r="C34">
        <v>18</v>
      </c>
      <c r="D34">
        <v>15</v>
      </c>
      <c r="E34">
        <v>5</v>
      </c>
      <c r="F34">
        <v>9</v>
      </c>
      <c r="G34">
        <v>9</v>
      </c>
      <c r="H34">
        <v>10</v>
      </c>
      <c r="I34">
        <v>5</v>
      </c>
      <c r="K34">
        <v>10</v>
      </c>
      <c r="L34">
        <v>7</v>
      </c>
      <c r="M34">
        <v>10</v>
      </c>
      <c r="N34">
        <v>10</v>
      </c>
    </row>
    <row r="35" spans="1:14" x14ac:dyDescent="0.25">
      <c r="A35" t="s">
        <v>6</v>
      </c>
      <c r="B35">
        <v>4</v>
      </c>
      <c r="C35">
        <v>3</v>
      </c>
      <c r="F35">
        <v>2</v>
      </c>
      <c r="G35">
        <v>4</v>
      </c>
      <c r="I35">
        <v>4</v>
      </c>
      <c r="M35">
        <v>15</v>
      </c>
    </row>
    <row r="36" spans="1:14" x14ac:dyDescent="0.25">
      <c r="A36" t="s">
        <v>5</v>
      </c>
      <c r="B36">
        <v>4</v>
      </c>
      <c r="C36">
        <v>5</v>
      </c>
      <c r="D36">
        <v>5</v>
      </c>
      <c r="E36">
        <v>3</v>
      </c>
      <c r="F36">
        <v>5</v>
      </c>
      <c r="G36">
        <v>4</v>
      </c>
      <c r="H36">
        <v>3</v>
      </c>
      <c r="I36">
        <v>4</v>
      </c>
      <c r="K36">
        <v>10</v>
      </c>
      <c r="L36">
        <v>3</v>
      </c>
      <c r="M36">
        <v>3</v>
      </c>
      <c r="N36">
        <v>3</v>
      </c>
    </row>
    <row r="37" spans="1:14" x14ac:dyDescent="0.25">
      <c r="A37" t="s">
        <v>4</v>
      </c>
      <c r="F37">
        <v>8</v>
      </c>
      <c r="L37">
        <v>30</v>
      </c>
      <c r="M37">
        <v>15</v>
      </c>
    </row>
    <row r="38" spans="1:14" x14ac:dyDescent="0.25">
      <c r="A38" t="s">
        <v>3</v>
      </c>
      <c r="B38">
        <v>5</v>
      </c>
      <c r="C38">
        <v>3</v>
      </c>
      <c r="D38">
        <v>7</v>
      </c>
      <c r="E38">
        <v>15</v>
      </c>
      <c r="F38">
        <v>3</v>
      </c>
      <c r="G38">
        <v>2</v>
      </c>
      <c r="K38">
        <v>3</v>
      </c>
      <c r="L38">
        <v>7</v>
      </c>
      <c r="N38">
        <v>4</v>
      </c>
    </row>
    <row r="39" spans="1:14" x14ac:dyDescent="0.25">
      <c r="A39" t="s">
        <v>2</v>
      </c>
      <c r="B39">
        <v>43</v>
      </c>
      <c r="C39">
        <v>30</v>
      </c>
      <c r="D39">
        <v>33</v>
      </c>
      <c r="E39">
        <v>26</v>
      </c>
      <c r="F39">
        <v>28</v>
      </c>
      <c r="G39">
        <v>22</v>
      </c>
      <c r="H39">
        <v>13</v>
      </c>
      <c r="I39">
        <v>14</v>
      </c>
      <c r="K39">
        <v>42</v>
      </c>
      <c r="L39">
        <v>13</v>
      </c>
      <c r="M39">
        <v>15</v>
      </c>
      <c r="N39">
        <v>17</v>
      </c>
    </row>
    <row r="40" spans="1:14" x14ac:dyDescent="0.25">
      <c r="A40" t="s">
        <v>1</v>
      </c>
    </row>
    <row r="41" spans="1:14" x14ac:dyDescent="0.25">
      <c r="A41" t="s">
        <v>0</v>
      </c>
      <c r="B41">
        <v>7</v>
      </c>
      <c r="C41">
        <v>5</v>
      </c>
      <c r="D41">
        <v>5</v>
      </c>
      <c r="E41">
        <v>3</v>
      </c>
      <c r="F41">
        <v>18</v>
      </c>
      <c r="G41">
        <v>20</v>
      </c>
      <c r="H41">
        <v>18</v>
      </c>
      <c r="I41">
        <v>5</v>
      </c>
      <c r="K41">
        <v>6</v>
      </c>
      <c r="L41">
        <v>3</v>
      </c>
      <c r="M41">
        <v>15</v>
      </c>
      <c r="N4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workbookViewId="0">
      <pane xSplit="1" topLeftCell="B1" activePane="topRight" state="frozen"/>
      <selection pane="topRight" activeCell="H16" sqref="H16"/>
    </sheetView>
  </sheetViews>
  <sheetFormatPr defaultRowHeight="15.75" x14ac:dyDescent="0.25"/>
  <cols>
    <col min="1" max="1" width="13.5" customWidth="1"/>
  </cols>
  <sheetData>
    <row r="1" spans="1:10" x14ac:dyDescent="0.25">
      <c r="A1" s="2" t="s">
        <v>41</v>
      </c>
      <c r="B1" s="2" t="s">
        <v>47</v>
      </c>
      <c r="C1" s="2" t="s">
        <v>29</v>
      </c>
      <c r="D1" s="2" t="s">
        <v>24</v>
      </c>
      <c r="E1" s="2" t="s">
        <v>21</v>
      </c>
      <c r="F1" s="2" t="s">
        <v>46</v>
      </c>
      <c r="G1" s="2" t="s">
        <v>114</v>
      </c>
      <c r="H1" s="2" t="s">
        <v>115</v>
      </c>
      <c r="I1" s="2"/>
      <c r="J1" s="2" t="s">
        <v>34</v>
      </c>
    </row>
    <row r="2" spans="1:10" x14ac:dyDescent="0.25">
      <c r="A2" s="1" t="s">
        <v>14</v>
      </c>
      <c r="B2" s="4">
        <f t="shared" ref="B2:H2" si="0">SUM(B4:B18)</f>
        <v>95.140186915887853</v>
      </c>
      <c r="C2" s="4">
        <f t="shared" si="0"/>
        <v>95.015576323987545</v>
      </c>
      <c r="D2" s="4">
        <f t="shared" si="0"/>
        <v>95.007788161993773</v>
      </c>
      <c r="E2" s="4">
        <f t="shared" si="0"/>
        <v>95.007788161993773</v>
      </c>
      <c r="F2" s="1">
        <f t="shared" si="0"/>
        <v>95</v>
      </c>
      <c r="G2" s="4">
        <f t="shared" si="0"/>
        <v>95.0809968847352</v>
      </c>
      <c r="H2" s="4">
        <f t="shared" si="0"/>
        <v>96.109034267912776</v>
      </c>
      <c r="I2" s="1"/>
      <c r="J2" s="1">
        <f>SUM(J4:J18)</f>
        <v>90</v>
      </c>
    </row>
    <row r="4" spans="1:10" x14ac:dyDescent="0.25">
      <c r="A4" t="s">
        <v>29</v>
      </c>
      <c r="B4">
        <v>2</v>
      </c>
      <c r="C4">
        <v>85</v>
      </c>
      <c r="G4">
        <v>3</v>
      </c>
      <c r="H4">
        <v>4</v>
      </c>
      <c r="J4">
        <v>1</v>
      </c>
    </row>
    <row r="5" spans="1:10" x14ac:dyDescent="0.25">
      <c r="A5" t="s">
        <v>45</v>
      </c>
      <c r="F5">
        <v>4</v>
      </c>
    </row>
    <row r="6" spans="1:10" x14ac:dyDescent="0.25">
      <c r="A6" t="s">
        <v>28</v>
      </c>
      <c r="B6">
        <v>2</v>
      </c>
      <c r="D6">
        <v>5</v>
      </c>
      <c r="F6">
        <v>4</v>
      </c>
      <c r="G6">
        <v>4</v>
      </c>
      <c r="J6">
        <v>9</v>
      </c>
    </row>
    <row r="7" spans="1:10" x14ac:dyDescent="0.25">
      <c r="A7" t="s">
        <v>44</v>
      </c>
      <c r="B7" s="3">
        <f>B18/642</f>
        <v>0.14018691588785046</v>
      </c>
      <c r="C7" s="3">
        <f>C18/642</f>
        <v>1.5576323987538941E-2</v>
      </c>
      <c r="D7" s="3">
        <f>D18/642</f>
        <v>7.7881619937694704E-3</v>
      </c>
      <c r="E7" s="3">
        <f>E18/642</f>
        <v>7.7881619937694704E-3</v>
      </c>
      <c r="F7" s="3"/>
      <c r="G7" s="3">
        <f>G18/642</f>
        <v>8.0996884735202487E-2</v>
      </c>
      <c r="H7" s="3">
        <f>H18/642</f>
        <v>0.10903426791277258</v>
      </c>
      <c r="I7" s="3"/>
      <c r="J7" s="3"/>
    </row>
    <row r="8" spans="1:10" x14ac:dyDescent="0.25">
      <c r="A8" t="s">
        <v>27</v>
      </c>
      <c r="F8">
        <v>9</v>
      </c>
    </row>
    <row r="9" spans="1:10" x14ac:dyDescent="0.25">
      <c r="A9" t="s">
        <v>26</v>
      </c>
    </row>
    <row r="10" spans="1:10" x14ac:dyDescent="0.25">
      <c r="A10" t="s">
        <v>24</v>
      </c>
      <c r="B10">
        <v>1</v>
      </c>
      <c r="D10">
        <v>85</v>
      </c>
      <c r="E10">
        <v>2</v>
      </c>
      <c r="F10">
        <v>4</v>
      </c>
      <c r="G10">
        <v>5</v>
      </c>
      <c r="H10">
        <v>3</v>
      </c>
      <c r="J10">
        <v>80</v>
      </c>
    </row>
    <row r="11" spans="1:10" x14ac:dyDescent="0.25">
      <c r="A11" t="s">
        <v>8</v>
      </c>
      <c r="F11">
        <v>7</v>
      </c>
    </row>
    <row r="12" spans="1:10" x14ac:dyDescent="0.25">
      <c r="A12" t="s">
        <v>23</v>
      </c>
      <c r="F12">
        <v>12</v>
      </c>
      <c r="H12">
        <v>4</v>
      </c>
    </row>
    <row r="13" spans="1:10" x14ac:dyDescent="0.25">
      <c r="A13" t="s">
        <v>21</v>
      </c>
      <c r="E13">
        <v>85</v>
      </c>
      <c r="G13">
        <v>4</v>
      </c>
    </row>
    <row r="14" spans="1:10" x14ac:dyDescent="0.25">
      <c r="A14" t="s">
        <v>20</v>
      </c>
      <c r="E14">
        <v>3</v>
      </c>
      <c r="G14">
        <v>2</v>
      </c>
    </row>
    <row r="15" spans="1:10" x14ac:dyDescent="0.25">
      <c r="A15" t="s">
        <v>19</v>
      </c>
      <c r="F15">
        <v>8</v>
      </c>
    </row>
    <row r="16" spans="1:10" x14ac:dyDescent="0.25">
      <c r="A16" t="s">
        <v>2</v>
      </c>
      <c r="F16">
        <v>44</v>
      </c>
      <c r="G16">
        <v>25</v>
      </c>
      <c r="H16">
        <v>15</v>
      </c>
    </row>
    <row r="17" spans="1:10" x14ac:dyDescent="0.25">
      <c r="A17" t="s">
        <v>16</v>
      </c>
      <c r="F17">
        <v>3</v>
      </c>
    </row>
    <row r="18" spans="1:10" x14ac:dyDescent="0.25">
      <c r="A18" t="s">
        <v>1</v>
      </c>
      <c r="B18">
        <v>90</v>
      </c>
      <c r="C18">
        <v>10</v>
      </c>
      <c r="D18">
        <v>5</v>
      </c>
      <c r="E18">
        <v>5</v>
      </c>
      <c r="G18">
        <v>52</v>
      </c>
      <c r="H18">
        <v>70</v>
      </c>
    </row>
    <row r="21" spans="1:10" x14ac:dyDescent="0.25">
      <c r="A21" s="1" t="s">
        <v>14</v>
      </c>
      <c r="B21" s="1">
        <f t="shared" ref="B21:G21" si="1">SUM(B23:B34)</f>
        <v>97</v>
      </c>
      <c r="C21" s="1">
        <f t="shared" si="1"/>
        <v>95</v>
      </c>
      <c r="D21" s="1">
        <f t="shared" si="1"/>
        <v>93</v>
      </c>
      <c r="E21" s="1">
        <f t="shared" si="1"/>
        <v>96</v>
      </c>
      <c r="F21" s="1">
        <f t="shared" si="1"/>
        <v>93</v>
      </c>
      <c r="G21" s="1">
        <f t="shared" si="1"/>
        <v>95</v>
      </c>
      <c r="H21" s="1">
        <f t="shared" ref="H21" si="2">SUM(H23:H34)</f>
        <v>96</v>
      </c>
      <c r="I21" s="1"/>
      <c r="J21" s="1">
        <f>SUM(J23:J34)</f>
        <v>93</v>
      </c>
    </row>
    <row r="23" spans="1:10" x14ac:dyDescent="0.25">
      <c r="A23" t="s">
        <v>43</v>
      </c>
      <c r="F23">
        <v>3</v>
      </c>
      <c r="J23">
        <v>10</v>
      </c>
    </row>
    <row r="24" spans="1:10" x14ac:dyDescent="0.25">
      <c r="A24" t="s">
        <v>11</v>
      </c>
      <c r="B24">
        <v>90</v>
      </c>
      <c r="C24">
        <v>50</v>
      </c>
      <c r="D24">
        <v>5</v>
      </c>
      <c r="E24">
        <v>65</v>
      </c>
      <c r="G24">
        <v>52</v>
      </c>
      <c r="H24">
        <v>70</v>
      </c>
      <c r="J24">
        <v>10</v>
      </c>
    </row>
    <row r="25" spans="1:10" x14ac:dyDescent="0.25">
      <c r="A25" t="s">
        <v>10</v>
      </c>
    </row>
    <row r="26" spans="1:10" x14ac:dyDescent="0.25">
      <c r="A26" t="s">
        <v>9</v>
      </c>
      <c r="B26">
        <v>2</v>
      </c>
      <c r="D26">
        <v>85</v>
      </c>
      <c r="F26">
        <v>7</v>
      </c>
      <c r="G26">
        <v>5</v>
      </c>
      <c r="H26">
        <v>3</v>
      </c>
      <c r="J26">
        <v>70</v>
      </c>
    </row>
    <row r="27" spans="1:10" x14ac:dyDescent="0.25">
      <c r="A27" t="s">
        <v>7</v>
      </c>
      <c r="F27">
        <v>12</v>
      </c>
      <c r="G27">
        <v>4</v>
      </c>
      <c r="H27">
        <v>3</v>
      </c>
    </row>
    <row r="28" spans="1:10" x14ac:dyDescent="0.25">
      <c r="A28" t="s">
        <v>6</v>
      </c>
      <c r="B28">
        <v>3</v>
      </c>
      <c r="C28">
        <v>5</v>
      </c>
      <c r="E28">
        <v>25</v>
      </c>
      <c r="G28">
        <v>3</v>
      </c>
      <c r="H28">
        <v>3</v>
      </c>
    </row>
    <row r="29" spans="1:10" x14ac:dyDescent="0.25">
      <c r="A29" t="s">
        <v>4</v>
      </c>
      <c r="E29">
        <v>3</v>
      </c>
      <c r="G29">
        <v>3</v>
      </c>
    </row>
    <row r="30" spans="1:10" x14ac:dyDescent="0.25">
      <c r="A30" t="s">
        <v>3</v>
      </c>
      <c r="F30">
        <v>8</v>
      </c>
    </row>
    <row r="31" spans="1:10" x14ac:dyDescent="0.25">
      <c r="A31" t="s">
        <v>2</v>
      </c>
      <c r="F31">
        <v>52</v>
      </c>
      <c r="G31">
        <v>25</v>
      </c>
      <c r="H31">
        <v>15</v>
      </c>
    </row>
    <row r="32" spans="1:10" x14ac:dyDescent="0.25">
      <c r="A32" t="s">
        <v>42</v>
      </c>
      <c r="F32">
        <v>5</v>
      </c>
    </row>
    <row r="33" spans="1:10" x14ac:dyDescent="0.25">
      <c r="A33" t="s">
        <v>1</v>
      </c>
    </row>
    <row r="34" spans="1:10" x14ac:dyDescent="0.25">
      <c r="A34" t="s">
        <v>0</v>
      </c>
      <c r="B34">
        <v>2</v>
      </c>
      <c r="C34">
        <v>40</v>
      </c>
      <c r="D34">
        <v>3</v>
      </c>
      <c r="E34">
        <v>3</v>
      </c>
      <c r="F34">
        <v>6</v>
      </c>
      <c r="G34">
        <v>3</v>
      </c>
      <c r="H34">
        <v>2</v>
      </c>
      <c r="J34">
        <v>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1"/>
  <sheetViews>
    <sheetView tabSelected="1" workbookViewId="0">
      <pane xSplit="1" topLeftCell="K1" activePane="topRight" state="frozen"/>
      <selection pane="topRight" activeCell="P12" sqref="P12"/>
    </sheetView>
  </sheetViews>
  <sheetFormatPr defaultRowHeight="15.75" x14ac:dyDescent="0.25"/>
  <cols>
    <col min="1" max="1" width="13.5" customWidth="1"/>
    <col min="5" max="5" width="16.5" customWidth="1"/>
    <col min="6" max="6" width="14.375" customWidth="1"/>
    <col min="7" max="7" width="12.625" customWidth="1"/>
    <col min="8" max="8" width="12.25" customWidth="1"/>
    <col min="9" max="9" width="12.375" customWidth="1"/>
    <col min="10" max="10" width="12" customWidth="1"/>
    <col min="11" max="11" width="14.25" customWidth="1"/>
    <col min="12" max="12" width="12.625" customWidth="1"/>
    <col min="13" max="15" width="12.125" customWidth="1"/>
    <col min="16" max="16" width="10.75" customWidth="1"/>
    <col min="17" max="17" width="11.5" customWidth="1"/>
    <col min="18" max="18" width="10.25" customWidth="1"/>
    <col min="20" max="20" width="10.375" bestFit="1" customWidth="1"/>
    <col min="21" max="23" width="12.625" customWidth="1"/>
  </cols>
  <sheetData>
    <row r="1" spans="1:23" x14ac:dyDescent="0.25">
      <c r="A1" s="2" t="s">
        <v>41</v>
      </c>
      <c r="B1" s="2" t="s">
        <v>68</v>
      </c>
      <c r="C1" s="2" t="s">
        <v>47</v>
      </c>
      <c r="D1" s="2" t="s">
        <v>116</v>
      </c>
      <c r="E1" s="2" t="s">
        <v>67</v>
      </c>
      <c r="F1" s="2" t="s">
        <v>66</v>
      </c>
      <c r="G1" s="2" t="s">
        <v>65</v>
      </c>
      <c r="H1" s="2" t="s">
        <v>36</v>
      </c>
      <c r="I1" s="2" t="s">
        <v>35</v>
      </c>
      <c r="J1" s="2" t="s">
        <v>64</v>
      </c>
      <c r="K1" s="2" t="s">
        <v>63</v>
      </c>
      <c r="L1" s="2" t="s">
        <v>62</v>
      </c>
      <c r="M1" s="2" t="s">
        <v>61</v>
      </c>
      <c r="N1" s="34" t="s">
        <v>119</v>
      </c>
      <c r="O1" s="34"/>
      <c r="P1" s="2" t="s">
        <v>60</v>
      </c>
      <c r="Q1" s="2" t="s">
        <v>59</v>
      </c>
      <c r="R1" s="2" t="s">
        <v>58</v>
      </c>
      <c r="S1" s="2"/>
      <c r="T1" s="2" t="s">
        <v>57</v>
      </c>
      <c r="U1" s="2" t="s">
        <v>117</v>
      </c>
      <c r="V1" s="2" t="s">
        <v>118</v>
      </c>
      <c r="W1" s="2" t="s">
        <v>120</v>
      </c>
    </row>
    <row r="2" spans="1:23" x14ac:dyDescent="0.25">
      <c r="A2" s="1" t="s">
        <v>14</v>
      </c>
      <c r="B2" s="1">
        <f t="shared" ref="B2:R2" si="0">SUM(B4:B18)</f>
        <v>93</v>
      </c>
      <c r="C2" s="1">
        <f t="shared" si="0"/>
        <v>92</v>
      </c>
      <c r="D2" s="33">
        <f t="shared" si="0"/>
        <v>95.007788161993773</v>
      </c>
      <c r="E2" s="1">
        <f t="shared" si="0"/>
        <v>92</v>
      </c>
      <c r="F2" s="1">
        <f t="shared" si="0"/>
        <v>93</v>
      </c>
      <c r="G2" s="4">
        <f t="shared" si="0"/>
        <v>92.003115264797515</v>
      </c>
      <c r="H2" s="4">
        <f t="shared" si="0"/>
        <v>90.006230529595015</v>
      </c>
      <c r="I2" s="4">
        <f t="shared" si="0"/>
        <v>92.003115264797515</v>
      </c>
      <c r="J2" s="4">
        <f t="shared" si="0"/>
        <v>95.115264797507791</v>
      </c>
      <c r="K2" s="4">
        <f t="shared" si="0"/>
        <v>93.115264797507791</v>
      </c>
      <c r="L2" s="4">
        <f t="shared" si="0"/>
        <v>98.121495327102807</v>
      </c>
      <c r="M2" s="4">
        <f t="shared" si="0"/>
        <v>99.121495327102807</v>
      </c>
      <c r="N2" s="35">
        <f t="shared" si="0"/>
        <v>90.862149532710276</v>
      </c>
      <c r="O2" s="35">
        <f t="shared" si="0"/>
        <v>96.109034267912776</v>
      </c>
      <c r="P2" s="4">
        <f t="shared" si="0"/>
        <v>98.109034267912776</v>
      </c>
      <c r="Q2" s="4">
        <f t="shared" si="0"/>
        <v>97.116822429906534</v>
      </c>
      <c r="R2" s="4">
        <f t="shared" si="0"/>
        <v>99.13239875389408</v>
      </c>
      <c r="S2" s="4"/>
      <c r="T2" s="4">
        <f>SUM(T4:T18)</f>
        <v>95.109034267912776</v>
      </c>
      <c r="U2" s="4">
        <f>SUM(U4:U18)</f>
        <v>37.031152647975077</v>
      </c>
      <c r="V2" s="4">
        <f>SUM(V4:V18)</f>
        <v>31.031152647975077</v>
      </c>
      <c r="W2" s="4">
        <f>SUM(W4:W18)</f>
        <v>11.004672897196262</v>
      </c>
    </row>
    <row r="3" spans="1:23" x14ac:dyDescent="0.25">
      <c r="L3" s="5"/>
      <c r="M3" s="5"/>
      <c r="N3" s="36"/>
      <c r="O3" s="38"/>
    </row>
    <row r="4" spans="1:23" x14ac:dyDescent="0.25">
      <c r="A4" t="s">
        <v>29</v>
      </c>
      <c r="D4">
        <v>2</v>
      </c>
      <c r="E4">
        <v>6</v>
      </c>
      <c r="G4">
        <v>2</v>
      </c>
      <c r="J4">
        <v>4</v>
      </c>
      <c r="K4">
        <v>2</v>
      </c>
      <c r="N4" s="36">
        <v>0.1</v>
      </c>
      <c r="O4" s="38">
        <v>4</v>
      </c>
      <c r="P4">
        <v>1</v>
      </c>
      <c r="Q4">
        <v>1</v>
      </c>
      <c r="T4">
        <v>5</v>
      </c>
    </row>
    <row r="5" spans="1:23" x14ac:dyDescent="0.25">
      <c r="A5" t="s">
        <v>56</v>
      </c>
      <c r="M5">
        <v>2</v>
      </c>
      <c r="N5" s="36"/>
      <c r="O5" s="38"/>
      <c r="P5">
        <v>3</v>
      </c>
      <c r="Q5">
        <v>5</v>
      </c>
      <c r="R5">
        <v>9</v>
      </c>
      <c r="U5">
        <v>9</v>
      </c>
      <c r="V5">
        <v>9</v>
      </c>
      <c r="W5">
        <v>1</v>
      </c>
    </row>
    <row r="6" spans="1:23" x14ac:dyDescent="0.25">
      <c r="A6" t="s">
        <v>55</v>
      </c>
      <c r="N6" s="36"/>
      <c r="O6" s="38"/>
      <c r="P6">
        <v>1</v>
      </c>
      <c r="Q6">
        <v>1</v>
      </c>
    </row>
    <row r="7" spans="1:23" x14ac:dyDescent="0.25">
      <c r="A7" t="s">
        <v>28</v>
      </c>
      <c r="B7">
        <v>80</v>
      </c>
      <c r="C7">
        <v>1</v>
      </c>
      <c r="D7">
        <v>20</v>
      </c>
      <c r="E7">
        <v>2</v>
      </c>
      <c r="F7">
        <v>91</v>
      </c>
      <c r="G7">
        <v>6</v>
      </c>
      <c r="J7">
        <v>2</v>
      </c>
      <c r="K7">
        <v>1</v>
      </c>
      <c r="M7">
        <v>2</v>
      </c>
      <c r="N7" s="36">
        <v>2</v>
      </c>
      <c r="O7" s="38">
        <v>5</v>
      </c>
      <c r="P7">
        <v>1</v>
      </c>
      <c r="Q7">
        <v>1</v>
      </c>
      <c r="T7">
        <v>2</v>
      </c>
    </row>
    <row r="8" spans="1:23" x14ac:dyDescent="0.25">
      <c r="A8" t="s">
        <v>44</v>
      </c>
      <c r="D8" s="3">
        <f t="shared" ref="D8" si="1">D11/642</f>
        <v>7.7881619937694704E-3</v>
      </c>
      <c r="G8" s="3">
        <f t="shared" ref="G8:R8" si="2">G11/642</f>
        <v>3.1152647975077881E-3</v>
      </c>
      <c r="H8" s="3">
        <f t="shared" si="2"/>
        <v>6.2305295950155761E-3</v>
      </c>
      <c r="I8" s="3">
        <f t="shared" si="2"/>
        <v>3.1152647975077881E-3</v>
      </c>
      <c r="J8" s="3">
        <f t="shared" si="2"/>
        <v>0.11526479750778816</v>
      </c>
      <c r="K8" s="3">
        <f t="shared" si="2"/>
        <v>0.11526479750778816</v>
      </c>
      <c r="L8" s="3">
        <f t="shared" si="2"/>
        <v>0.12149532710280374</v>
      </c>
      <c r="M8" s="3">
        <f t="shared" si="2"/>
        <v>0.12149532710280374</v>
      </c>
      <c r="N8" s="37">
        <f t="shared" si="2"/>
        <v>0.11214953271028037</v>
      </c>
      <c r="O8" s="39">
        <f t="shared" si="2"/>
        <v>0.10903426791277258</v>
      </c>
      <c r="P8" s="3">
        <f t="shared" si="2"/>
        <v>0.10903426791277258</v>
      </c>
      <c r="Q8" s="3">
        <f t="shared" si="2"/>
        <v>0.11682242990654206</v>
      </c>
      <c r="R8" s="3">
        <f t="shared" si="2"/>
        <v>0.13239875389408098</v>
      </c>
      <c r="S8" s="3"/>
      <c r="T8" s="3">
        <f>T11/642</f>
        <v>0.10903426791277258</v>
      </c>
      <c r="U8" s="3">
        <f t="shared" ref="U8:W8" si="3">U11/642</f>
        <v>3.1152647975077882E-2</v>
      </c>
      <c r="V8" s="3">
        <f t="shared" si="3"/>
        <v>3.1152647975077882E-2</v>
      </c>
      <c r="W8" s="3">
        <f t="shared" si="3"/>
        <v>4.6728971962616819E-3</v>
      </c>
    </row>
    <row r="9" spans="1:23" x14ac:dyDescent="0.25">
      <c r="A9" t="s">
        <v>121</v>
      </c>
      <c r="D9" s="3"/>
      <c r="G9" s="3"/>
      <c r="H9" s="3"/>
      <c r="I9" s="3"/>
      <c r="J9" s="3"/>
      <c r="K9" s="3"/>
      <c r="L9" s="3"/>
      <c r="M9" s="3"/>
      <c r="N9" s="37"/>
      <c r="O9" s="39"/>
      <c r="P9" s="3"/>
      <c r="Q9" s="3"/>
      <c r="R9" s="3"/>
      <c r="S9" s="3"/>
      <c r="T9" s="3"/>
      <c r="V9">
        <v>2</v>
      </c>
      <c r="W9">
        <v>5</v>
      </c>
    </row>
    <row r="10" spans="1:23" x14ac:dyDescent="0.25">
      <c r="A10" t="s">
        <v>54</v>
      </c>
      <c r="J10">
        <v>12</v>
      </c>
      <c r="K10">
        <v>10</v>
      </c>
      <c r="L10">
        <v>10</v>
      </c>
      <c r="M10">
        <v>10</v>
      </c>
      <c r="N10" s="36">
        <v>10</v>
      </c>
      <c r="O10" s="38">
        <v>9</v>
      </c>
      <c r="P10">
        <v>7</v>
      </c>
      <c r="Q10">
        <v>7</v>
      </c>
      <c r="R10">
        <v>5</v>
      </c>
      <c r="T10">
        <v>10</v>
      </c>
      <c r="U10">
        <v>8</v>
      </c>
      <c r="W10">
        <v>2</v>
      </c>
    </row>
    <row r="11" spans="1:23" x14ac:dyDescent="0.25">
      <c r="A11" t="s">
        <v>53</v>
      </c>
      <c r="B11">
        <v>2</v>
      </c>
      <c r="D11">
        <v>5</v>
      </c>
      <c r="G11">
        <v>2</v>
      </c>
      <c r="H11">
        <v>4</v>
      </c>
      <c r="I11">
        <v>2</v>
      </c>
      <c r="J11">
        <v>74</v>
      </c>
      <c r="K11">
        <v>74</v>
      </c>
      <c r="L11">
        <v>78</v>
      </c>
      <c r="M11">
        <v>78</v>
      </c>
      <c r="N11" s="36">
        <v>72</v>
      </c>
      <c r="O11" s="38">
        <v>70</v>
      </c>
      <c r="P11">
        <v>70</v>
      </c>
      <c r="Q11">
        <v>75</v>
      </c>
      <c r="R11">
        <v>85</v>
      </c>
      <c r="T11">
        <v>70</v>
      </c>
      <c r="U11">
        <v>20</v>
      </c>
      <c r="V11">
        <v>20</v>
      </c>
      <c r="W11">
        <v>3</v>
      </c>
    </row>
    <row r="12" spans="1:23" x14ac:dyDescent="0.25">
      <c r="A12" t="s">
        <v>52</v>
      </c>
      <c r="N12" s="36"/>
      <c r="O12" s="38"/>
      <c r="P12">
        <v>8</v>
      </c>
      <c r="Q12">
        <v>2</v>
      </c>
    </row>
    <row r="13" spans="1:23" x14ac:dyDescent="0.25">
      <c r="A13" t="s">
        <v>24</v>
      </c>
      <c r="D13">
        <v>4</v>
      </c>
      <c r="E13">
        <v>4</v>
      </c>
      <c r="G13">
        <v>6</v>
      </c>
      <c r="H13">
        <v>1</v>
      </c>
      <c r="J13">
        <v>1</v>
      </c>
      <c r="K13">
        <v>4</v>
      </c>
      <c r="L13">
        <v>4</v>
      </c>
      <c r="M13">
        <v>3</v>
      </c>
      <c r="N13" s="36">
        <v>0.05</v>
      </c>
      <c r="O13" s="38">
        <v>4</v>
      </c>
      <c r="P13">
        <v>1</v>
      </c>
      <c r="T13">
        <v>5</v>
      </c>
    </row>
    <row r="14" spans="1:23" x14ac:dyDescent="0.25">
      <c r="A14" t="s">
        <v>21</v>
      </c>
      <c r="B14">
        <v>10</v>
      </c>
      <c r="C14">
        <v>74</v>
      </c>
      <c r="D14">
        <v>50</v>
      </c>
      <c r="E14">
        <v>80</v>
      </c>
      <c r="G14">
        <v>75</v>
      </c>
      <c r="H14">
        <v>85</v>
      </c>
      <c r="I14">
        <v>90</v>
      </c>
      <c r="L14">
        <v>1</v>
      </c>
      <c r="M14">
        <v>1</v>
      </c>
      <c r="N14" s="36">
        <v>5</v>
      </c>
      <c r="O14" s="38">
        <v>3</v>
      </c>
      <c r="P14">
        <v>2</v>
      </c>
      <c r="Q14">
        <v>2</v>
      </c>
    </row>
    <row r="15" spans="1:23" x14ac:dyDescent="0.25">
      <c r="A15" t="s">
        <v>20</v>
      </c>
      <c r="C15">
        <v>16</v>
      </c>
      <c r="D15">
        <v>9</v>
      </c>
      <c r="F15">
        <v>2</v>
      </c>
      <c r="J15">
        <v>1</v>
      </c>
      <c r="L15">
        <v>1</v>
      </c>
      <c r="M15">
        <v>1</v>
      </c>
      <c r="N15" s="36">
        <v>0.6</v>
      </c>
      <c r="O15" s="38"/>
      <c r="P15">
        <v>2</v>
      </c>
      <c r="Q15">
        <v>2</v>
      </c>
    </row>
    <row r="16" spans="1:23" x14ac:dyDescent="0.25">
      <c r="A16" t="s">
        <v>51</v>
      </c>
      <c r="M16">
        <v>1</v>
      </c>
      <c r="N16" s="36"/>
      <c r="O16" s="38"/>
    </row>
    <row r="17" spans="1:23" x14ac:dyDescent="0.25">
      <c r="A17" t="s">
        <v>1</v>
      </c>
      <c r="B17">
        <v>1</v>
      </c>
      <c r="C17">
        <v>1</v>
      </c>
      <c r="D17">
        <v>5</v>
      </c>
      <c r="G17">
        <v>1</v>
      </c>
      <c r="J17">
        <v>1</v>
      </c>
      <c r="K17">
        <v>2</v>
      </c>
      <c r="L17">
        <v>4</v>
      </c>
      <c r="M17">
        <v>1</v>
      </c>
      <c r="N17" s="36">
        <v>1</v>
      </c>
      <c r="O17" s="38">
        <v>1</v>
      </c>
      <c r="T17">
        <v>3</v>
      </c>
    </row>
    <row r="18" spans="1:23" x14ac:dyDescent="0.25">
      <c r="A18" t="s">
        <v>50</v>
      </c>
      <c r="N18" s="36"/>
      <c r="O18" s="38"/>
      <c r="P18">
        <v>2</v>
      </c>
      <c r="Q18">
        <v>1</v>
      </c>
    </row>
    <row r="21" spans="1:23" x14ac:dyDescent="0.25">
      <c r="A21" s="1" t="s">
        <v>14</v>
      </c>
      <c r="B21" s="1">
        <f t="shared" ref="B21:R21" si="4">SUM(B23:B31)</f>
        <v>10</v>
      </c>
      <c r="C21" s="1">
        <f t="shared" si="4"/>
        <v>9</v>
      </c>
      <c r="D21" s="1">
        <f t="shared" si="4"/>
        <v>25</v>
      </c>
      <c r="E21" s="1">
        <f t="shared" si="4"/>
        <v>16</v>
      </c>
      <c r="F21" s="1">
        <f t="shared" si="4"/>
        <v>3</v>
      </c>
      <c r="G21" s="1">
        <f t="shared" si="4"/>
        <v>13</v>
      </c>
      <c r="H21" s="1">
        <f t="shared" si="4"/>
        <v>9</v>
      </c>
      <c r="I21" s="1">
        <f t="shared" si="4"/>
        <v>4</v>
      </c>
      <c r="J21" s="1">
        <f t="shared" si="4"/>
        <v>89</v>
      </c>
      <c r="K21" s="1">
        <f t="shared" si="4"/>
        <v>92</v>
      </c>
      <c r="L21" s="1">
        <f t="shared" si="4"/>
        <v>89</v>
      </c>
      <c r="M21" s="1">
        <f t="shared" si="4"/>
        <v>89</v>
      </c>
      <c r="N21" s="1">
        <f t="shared" si="4"/>
        <v>97.05</v>
      </c>
      <c r="O21" s="1"/>
      <c r="P21" s="1">
        <f t="shared" si="4"/>
        <v>95</v>
      </c>
      <c r="Q21" s="1">
        <f t="shared" si="4"/>
        <v>95</v>
      </c>
      <c r="R21" s="1">
        <f t="shared" si="4"/>
        <v>99</v>
      </c>
      <c r="S21" s="1"/>
      <c r="T21" s="1">
        <f>SUM(T23:T31)</f>
        <v>92</v>
      </c>
      <c r="U21" s="1">
        <f t="shared" ref="U21:W21" si="5">SUM(U23:U31)</f>
        <v>29</v>
      </c>
      <c r="V21" s="1">
        <f t="shared" si="5"/>
        <v>9</v>
      </c>
      <c r="W21" s="1">
        <f t="shared" si="5"/>
        <v>13</v>
      </c>
    </row>
    <row r="23" spans="1:23" x14ac:dyDescent="0.25">
      <c r="A23" t="s">
        <v>49</v>
      </c>
      <c r="M23">
        <v>2</v>
      </c>
      <c r="N23" s="36"/>
      <c r="P23">
        <v>1</v>
      </c>
      <c r="Q23">
        <v>5</v>
      </c>
      <c r="R23">
        <v>9</v>
      </c>
      <c r="U23">
        <v>9</v>
      </c>
      <c r="V23">
        <v>9</v>
      </c>
      <c r="W23">
        <v>1</v>
      </c>
    </row>
    <row r="24" spans="1:23" x14ac:dyDescent="0.25">
      <c r="A24" t="s">
        <v>10</v>
      </c>
      <c r="J24">
        <v>12</v>
      </c>
      <c r="K24">
        <v>10</v>
      </c>
      <c r="N24" s="36">
        <v>9</v>
      </c>
      <c r="P24">
        <v>7</v>
      </c>
      <c r="Q24">
        <v>7</v>
      </c>
      <c r="R24">
        <v>5</v>
      </c>
      <c r="T24">
        <v>10</v>
      </c>
      <c r="W24">
        <v>2</v>
      </c>
    </row>
    <row r="25" spans="1:23" x14ac:dyDescent="0.25">
      <c r="A25" t="s">
        <v>9</v>
      </c>
      <c r="B25">
        <v>2</v>
      </c>
      <c r="C25">
        <v>1</v>
      </c>
      <c r="D25">
        <v>4</v>
      </c>
      <c r="E25">
        <v>4</v>
      </c>
      <c r="G25">
        <v>6</v>
      </c>
      <c r="H25">
        <v>2</v>
      </c>
      <c r="J25">
        <v>1</v>
      </c>
      <c r="K25">
        <v>6</v>
      </c>
      <c r="L25">
        <v>4</v>
      </c>
      <c r="M25">
        <v>3</v>
      </c>
      <c r="N25" s="36">
        <v>4</v>
      </c>
      <c r="P25">
        <v>4</v>
      </c>
      <c r="Q25">
        <v>2</v>
      </c>
      <c r="T25">
        <v>6</v>
      </c>
    </row>
    <row r="26" spans="1:23" x14ac:dyDescent="0.25">
      <c r="A26" t="s">
        <v>6</v>
      </c>
      <c r="B26">
        <v>2</v>
      </c>
      <c r="C26">
        <v>6</v>
      </c>
      <c r="D26">
        <v>2</v>
      </c>
      <c r="E26">
        <v>6</v>
      </c>
      <c r="F26">
        <v>3</v>
      </c>
      <c r="G26">
        <v>2</v>
      </c>
      <c r="H26">
        <v>3</v>
      </c>
      <c r="I26">
        <v>1</v>
      </c>
      <c r="L26">
        <v>1</v>
      </c>
      <c r="M26">
        <v>1</v>
      </c>
      <c r="N26" s="36">
        <v>0.05</v>
      </c>
      <c r="P26">
        <v>2</v>
      </c>
      <c r="Q26">
        <v>1</v>
      </c>
    </row>
    <row r="27" spans="1:23" x14ac:dyDescent="0.25">
      <c r="A27" t="s">
        <v>4</v>
      </c>
      <c r="D27">
        <v>2</v>
      </c>
      <c r="L27">
        <v>1</v>
      </c>
      <c r="M27">
        <v>1</v>
      </c>
      <c r="N27" s="36">
        <v>2</v>
      </c>
      <c r="P27">
        <v>2</v>
      </c>
      <c r="Q27">
        <v>1</v>
      </c>
    </row>
    <row r="28" spans="1:23" x14ac:dyDescent="0.25">
      <c r="A28" t="s">
        <v>48</v>
      </c>
      <c r="B28">
        <v>2</v>
      </c>
      <c r="D28">
        <v>6</v>
      </c>
      <c r="G28">
        <v>2</v>
      </c>
      <c r="H28">
        <v>4</v>
      </c>
      <c r="I28">
        <v>2</v>
      </c>
      <c r="J28">
        <v>74</v>
      </c>
      <c r="K28">
        <v>70</v>
      </c>
      <c r="L28">
        <v>78</v>
      </c>
      <c r="M28">
        <v>78</v>
      </c>
      <c r="N28" s="36">
        <v>78</v>
      </c>
      <c r="P28">
        <v>70</v>
      </c>
      <c r="Q28">
        <v>75</v>
      </c>
      <c r="R28">
        <v>85</v>
      </c>
      <c r="T28">
        <v>70</v>
      </c>
      <c r="W28">
        <v>10</v>
      </c>
    </row>
    <row r="29" spans="1:23" x14ac:dyDescent="0.25">
      <c r="A29" t="s">
        <v>2</v>
      </c>
      <c r="D29">
        <v>4</v>
      </c>
      <c r="N29" s="36"/>
      <c r="P29">
        <v>5</v>
      </c>
      <c r="Q29">
        <v>2</v>
      </c>
      <c r="U29">
        <v>20</v>
      </c>
    </row>
    <row r="30" spans="1:23" x14ac:dyDescent="0.25">
      <c r="A30" t="s">
        <v>1</v>
      </c>
      <c r="B30">
        <v>1</v>
      </c>
      <c r="C30">
        <v>1</v>
      </c>
      <c r="D30">
        <v>5</v>
      </c>
      <c r="G30">
        <v>1</v>
      </c>
      <c r="J30">
        <v>1</v>
      </c>
      <c r="K30">
        <v>2</v>
      </c>
      <c r="L30">
        <v>4</v>
      </c>
      <c r="M30">
        <v>1</v>
      </c>
      <c r="N30" s="36">
        <v>1</v>
      </c>
      <c r="T30">
        <v>2</v>
      </c>
    </row>
    <row r="31" spans="1:23" x14ac:dyDescent="0.25">
      <c r="A31" t="s">
        <v>0</v>
      </c>
      <c r="B31">
        <v>3</v>
      </c>
      <c r="C31">
        <v>1</v>
      </c>
      <c r="D31">
        <v>2</v>
      </c>
      <c r="E31">
        <v>6</v>
      </c>
      <c r="G31">
        <v>2</v>
      </c>
      <c r="I31">
        <v>1</v>
      </c>
      <c r="J31">
        <v>1</v>
      </c>
      <c r="K31">
        <v>4</v>
      </c>
      <c r="L31">
        <v>1</v>
      </c>
      <c r="M31">
        <v>3</v>
      </c>
      <c r="N31" s="36">
        <v>3</v>
      </c>
      <c r="P31">
        <v>4</v>
      </c>
      <c r="Q31">
        <v>2</v>
      </c>
      <c r="T31">
        <v>4</v>
      </c>
    </row>
  </sheetData>
  <mergeCells count="1">
    <mergeCell ref="N1:O1"/>
  </mergeCells>
  <pageMargins left="0.7" right="0.7" top="0.75" bottom="0.75" header="0.3" footer="0.3"/>
  <pageSetup orientation="portrait" horizont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workbookViewId="0">
      <pane ySplit="1" topLeftCell="A2" activePane="bottomLeft" state="frozen"/>
      <selection pane="bottomLeft" activeCell="G38" sqref="G38"/>
    </sheetView>
  </sheetViews>
  <sheetFormatPr defaultRowHeight="15.75" x14ac:dyDescent="0.25"/>
  <cols>
    <col min="1" max="1" width="15" style="8" customWidth="1"/>
    <col min="2" max="4" width="12.5" style="8" customWidth="1"/>
    <col min="5" max="5" width="12.5" style="6" customWidth="1"/>
    <col min="6" max="7" width="12.5" style="7" customWidth="1"/>
    <col min="8" max="10" width="12.5" style="6" customWidth="1"/>
    <col min="11" max="11" width="12.5" customWidth="1"/>
    <col min="12" max="13" width="12.5" style="7" customWidth="1"/>
    <col min="14" max="17" width="12.5" style="6" customWidth="1"/>
  </cols>
  <sheetData>
    <row r="1" spans="1:17" ht="52.5" customHeight="1" thickBot="1" x14ac:dyDescent="0.3">
      <c r="A1" s="32" t="s">
        <v>113</v>
      </c>
      <c r="B1" s="32" t="s">
        <v>112</v>
      </c>
      <c r="C1" s="32" t="s">
        <v>111</v>
      </c>
      <c r="D1" s="32" t="s">
        <v>110</v>
      </c>
      <c r="E1" s="16" t="s">
        <v>109</v>
      </c>
      <c r="F1" s="18" t="s">
        <v>108</v>
      </c>
      <c r="G1" s="18" t="s">
        <v>107</v>
      </c>
      <c r="H1" s="16" t="s">
        <v>106</v>
      </c>
      <c r="I1" s="16" t="s">
        <v>105</v>
      </c>
      <c r="J1" s="16" t="s">
        <v>104</v>
      </c>
      <c r="K1" s="32" t="s">
        <v>103</v>
      </c>
      <c r="L1" s="18" t="s">
        <v>102</v>
      </c>
      <c r="M1" s="18" t="s">
        <v>101</v>
      </c>
      <c r="N1" s="16" t="s">
        <v>100</v>
      </c>
      <c r="O1" s="16" t="s">
        <v>99</v>
      </c>
      <c r="P1" s="16" t="s">
        <v>98</v>
      </c>
      <c r="Q1" s="16" t="s">
        <v>98</v>
      </c>
    </row>
    <row r="2" spans="1:17" ht="16.5" thickTop="1" x14ac:dyDescent="0.25">
      <c r="A2" s="31" t="s">
        <v>97</v>
      </c>
      <c r="B2" s="30">
        <v>175750</v>
      </c>
      <c r="C2" s="30">
        <v>1600</v>
      </c>
      <c r="D2" s="29"/>
      <c r="E2" s="16"/>
      <c r="F2" s="21">
        <v>9</v>
      </c>
      <c r="G2" s="21">
        <v>12</v>
      </c>
      <c r="H2" s="20">
        <f t="shared" ref="H2:H33" si="0">(F2*(B2/2)+B2)</f>
        <v>966625</v>
      </c>
      <c r="I2" s="20">
        <f t="shared" ref="I2:I33" si="1">IF(G2&gt;=F2,SUM(G2*(B2/2)+B2),H2)</f>
        <v>1230250</v>
      </c>
      <c r="J2" s="16" t="str">
        <f t="shared" ref="J2:J33" si="2">IF(H2&lt;=B2+C2,"Yes","-")</f>
        <v>-</v>
      </c>
      <c r="K2" s="24"/>
      <c r="L2" s="21">
        <v>5</v>
      </c>
      <c r="M2" s="21">
        <v>10</v>
      </c>
      <c r="N2" s="17">
        <f t="shared" ref="N2:N33" si="3">L2*B2</f>
        <v>878750</v>
      </c>
      <c r="O2" s="17">
        <f t="shared" ref="O2:O33" si="4">IF((M2*B2&gt;=N2),M2*B2,N2)</f>
        <v>1757500</v>
      </c>
      <c r="P2" s="16" t="str">
        <f t="shared" ref="P2:P33" si="5">IF(SUM(H2-(N2/2))&lt;=B2+C2,"Yes","-")</f>
        <v>-</v>
      </c>
      <c r="Q2" s="16" t="str">
        <f t="shared" ref="Q2:Q33" si="6">IF(SUM(I2-(O2/2))&lt;=B2+C2,"Yes","-")</f>
        <v>-</v>
      </c>
    </row>
    <row r="3" spans="1:17" x14ac:dyDescent="0.25">
      <c r="A3" s="24" t="s">
        <v>96</v>
      </c>
      <c r="B3" s="23">
        <v>650</v>
      </c>
      <c r="C3" s="25"/>
      <c r="D3" s="19">
        <v>26572</v>
      </c>
      <c r="E3" s="22">
        <f t="shared" ref="E3:E33" si="7">IF((B3&gt;0),(D3/(B3/2)),0)</f>
        <v>81.760000000000005</v>
      </c>
      <c r="F3" s="18"/>
      <c r="G3" s="18"/>
      <c r="H3" s="20">
        <f t="shared" si="0"/>
        <v>650</v>
      </c>
      <c r="I3" s="20">
        <f t="shared" si="1"/>
        <v>650</v>
      </c>
      <c r="J3" s="16" t="str">
        <f t="shared" si="2"/>
        <v>Yes</v>
      </c>
      <c r="K3" s="28">
        <v>14522400</v>
      </c>
      <c r="L3" s="18"/>
      <c r="M3" s="18"/>
      <c r="N3" s="17">
        <f t="shared" si="3"/>
        <v>0</v>
      </c>
      <c r="O3" s="17">
        <f t="shared" si="4"/>
        <v>0</v>
      </c>
      <c r="P3" s="16" t="str">
        <f t="shared" si="5"/>
        <v>Yes</v>
      </c>
      <c r="Q3" s="16" t="str">
        <f t="shared" si="6"/>
        <v>Yes</v>
      </c>
    </row>
    <row r="4" spans="1:17" x14ac:dyDescent="0.25">
      <c r="A4" s="24" t="s">
        <v>34</v>
      </c>
      <c r="B4" s="19">
        <v>2050</v>
      </c>
      <c r="C4" s="23">
        <v>60</v>
      </c>
      <c r="D4" s="19">
        <v>233567</v>
      </c>
      <c r="E4" s="22">
        <f t="shared" si="7"/>
        <v>227.87024390243903</v>
      </c>
      <c r="F4" s="21">
        <v>0.1</v>
      </c>
      <c r="G4" s="18"/>
      <c r="H4" s="20">
        <f t="shared" si="0"/>
        <v>2152.5</v>
      </c>
      <c r="I4" s="20">
        <f t="shared" si="1"/>
        <v>2152.5</v>
      </c>
      <c r="J4" s="16" t="str">
        <f t="shared" si="2"/>
        <v>-</v>
      </c>
      <c r="K4" s="28">
        <v>27131000</v>
      </c>
      <c r="L4" s="18"/>
      <c r="M4" s="18"/>
      <c r="N4" s="17">
        <f t="shared" si="3"/>
        <v>0</v>
      </c>
      <c r="O4" s="17">
        <f t="shared" si="4"/>
        <v>0</v>
      </c>
      <c r="P4" s="16" t="str">
        <f t="shared" si="5"/>
        <v>-</v>
      </c>
      <c r="Q4" s="16" t="str">
        <f t="shared" si="6"/>
        <v>-</v>
      </c>
    </row>
    <row r="5" spans="1:17" x14ac:dyDescent="0.25">
      <c r="A5" s="27" t="s">
        <v>95</v>
      </c>
      <c r="B5" s="23">
        <v>30</v>
      </c>
      <c r="C5" s="25"/>
      <c r="D5" s="23">
        <v>366</v>
      </c>
      <c r="E5" s="22">
        <f t="shared" si="7"/>
        <v>24.4</v>
      </c>
      <c r="F5" s="18"/>
      <c r="G5" s="18"/>
      <c r="H5" s="20">
        <f t="shared" si="0"/>
        <v>30</v>
      </c>
      <c r="I5" s="20">
        <f t="shared" si="1"/>
        <v>30</v>
      </c>
      <c r="J5" s="16" t="str">
        <f t="shared" si="2"/>
        <v>Yes</v>
      </c>
      <c r="K5" s="19">
        <v>86920</v>
      </c>
      <c r="L5" s="18"/>
      <c r="M5" s="18"/>
      <c r="N5" s="17">
        <f t="shared" si="3"/>
        <v>0</v>
      </c>
      <c r="O5" s="17">
        <f t="shared" si="4"/>
        <v>0</v>
      </c>
      <c r="P5" s="16" t="str">
        <f t="shared" si="5"/>
        <v>Yes</v>
      </c>
      <c r="Q5" s="16" t="str">
        <f t="shared" si="6"/>
        <v>Yes</v>
      </c>
    </row>
    <row r="6" spans="1:17" x14ac:dyDescent="0.25">
      <c r="A6" s="24" t="s">
        <v>94</v>
      </c>
      <c r="B6" s="19">
        <v>1600</v>
      </c>
      <c r="C6" s="23">
        <v>85</v>
      </c>
      <c r="D6" s="19">
        <v>231588</v>
      </c>
      <c r="E6" s="22">
        <f t="shared" si="7"/>
        <v>289.48500000000001</v>
      </c>
      <c r="F6" s="21">
        <v>0.11</v>
      </c>
      <c r="G6" s="18"/>
      <c r="H6" s="20">
        <f t="shared" si="0"/>
        <v>1688</v>
      </c>
      <c r="I6" s="20">
        <f t="shared" si="1"/>
        <v>1688</v>
      </c>
      <c r="J6" s="16" t="str">
        <f t="shared" si="2"/>
        <v>-</v>
      </c>
      <c r="K6" s="28">
        <v>37525648</v>
      </c>
      <c r="L6" s="21">
        <v>10</v>
      </c>
      <c r="M6" s="18"/>
      <c r="N6" s="17">
        <f t="shared" si="3"/>
        <v>16000</v>
      </c>
      <c r="O6" s="17">
        <f t="shared" si="4"/>
        <v>16000</v>
      </c>
      <c r="P6" s="16" t="str">
        <f t="shared" si="5"/>
        <v>Yes</v>
      </c>
      <c r="Q6" s="16" t="str">
        <f t="shared" si="6"/>
        <v>Yes</v>
      </c>
    </row>
    <row r="7" spans="1:17" x14ac:dyDescent="0.25">
      <c r="A7" s="26" t="s">
        <v>33</v>
      </c>
      <c r="B7" s="23">
        <v>400</v>
      </c>
      <c r="C7" s="25"/>
      <c r="D7" s="19">
        <v>13860</v>
      </c>
      <c r="E7" s="22">
        <f t="shared" si="7"/>
        <v>69.3</v>
      </c>
      <c r="F7" s="18"/>
      <c r="G7" s="18"/>
      <c r="H7" s="20">
        <f t="shared" si="0"/>
        <v>400</v>
      </c>
      <c r="I7" s="20">
        <f t="shared" si="1"/>
        <v>400</v>
      </c>
      <c r="J7" s="16" t="str">
        <f t="shared" si="2"/>
        <v>Yes</v>
      </c>
      <c r="K7" s="19">
        <v>90960</v>
      </c>
      <c r="L7" s="18"/>
      <c r="M7" s="18"/>
      <c r="N7" s="17">
        <f t="shared" si="3"/>
        <v>0</v>
      </c>
      <c r="O7" s="17">
        <f t="shared" si="4"/>
        <v>0</v>
      </c>
      <c r="P7" s="16" t="str">
        <f t="shared" si="5"/>
        <v>Yes</v>
      </c>
      <c r="Q7" s="16" t="str">
        <f t="shared" si="6"/>
        <v>Yes</v>
      </c>
    </row>
    <row r="8" spans="1:17" x14ac:dyDescent="0.25">
      <c r="A8" s="27" t="s">
        <v>32</v>
      </c>
      <c r="B8" s="23">
        <v>160</v>
      </c>
      <c r="C8" s="25"/>
      <c r="D8" s="19">
        <v>8655</v>
      </c>
      <c r="E8" s="22">
        <f t="shared" si="7"/>
        <v>108.1875</v>
      </c>
      <c r="F8" s="18"/>
      <c r="G8" s="18"/>
      <c r="H8" s="20">
        <f t="shared" si="0"/>
        <v>160</v>
      </c>
      <c r="I8" s="20">
        <f t="shared" si="1"/>
        <v>160</v>
      </c>
      <c r="J8" s="16" t="str">
        <f t="shared" si="2"/>
        <v>Yes</v>
      </c>
      <c r="K8" s="19">
        <v>181010</v>
      </c>
      <c r="L8" s="18"/>
      <c r="M8" s="18"/>
      <c r="N8" s="17">
        <f t="shared" si="3"/>
        <v>0</v>
      </c>
      <c r="O8" s="17">
        <f t="shared" si="4"/>
        <v>0</v>
      </c>
      <c r="P8" s="16" t="str">
        <f t="shared" si="5"/>
        <v>Yes</v>
      </c>
      <c r="Q8" s="16" t="str">
        <f t="shared" si="6"/>
        <v>Yes</v>
      </c>
    </row>
    <row r="9" spans="1:17" x14ac:dyDescent="0.25">
      <c r="A9" s="24" t="s">
        <v>31</v>
      </c>
      <c r="B9" s="23">
        <v>800</v>
      </c>
      <c r="C9" s="23">
        <v>70</v>
      </c>
      <c r="D9" s="19">
        <v>131664</v>
      </c>
      <c r="E9" s="22">
        <f t="shared" si="7"/>
        <v>329.16</v>
      </c>
      <c r="F9" s="21">
        <v>0.18</v>
      </c>
      <c r="G9" s="18"/>
      <c r="H9" s="20">
        <f t="shared" si="0"/>
        <v>872</v>
      </c>
      <c r="I9" s="20">
        <f t="shared" si="1"/>
        <v>872</v>
      </c>
      <c r="J9" s="16" t="str">
        <f t="shared" si="2"/>
        <v>-</v>
      </c>
      <c r="K9" s="28">
        <v>57189100</v>
      </c>
      <c r="L9" s="18"/>
      <c r="M9" s="18"/>
      <c r="N9" s="17">
        <f t="shared" si="3"/>
        <v>0</v>
      </c>
      <c r="O9" s="17">
        <f t="shared" si="4"/>
        <v>0</v>
      </c>
      <c r="P9" s="16" t="str">
        <f t="shared" si="5"/>
        <v>-</v>
      </c>
      <c r="Q9" s="16" t="str">
        <f t="shared" si="6"/>
        <v>-</v>
      </c>
    </row>
    <row r="10" spans="1:17" x14ac:dyDescent="0.25">
      <c r="A10" s="26" t="s">
        <v>93</v>
      </c>
      <c r="B10" s="23">
        <v>210</v>
      </c>
      <c r="C10" s="25"/>
      <c r="D10" s="19">
        <v>6286</v>
      </c>
      <c r="E10" s="22">
        <f t="shared" si="7"/>
        <v>59.866666666666667</v>
      </c>
      <c r="F10" s="18"/>
      <c r="G10" s="18"/>
      <c r="H10" s="20">
        <f t="shared" si="0"/>
        <v>210</v>
      </c>
      <c r="I10" s="20">
        <f t="shared" si="1"/>
        <v>210</v>
      </c>
      <c r="J10" s="16" t="str">
        <f t="shared" si="2"/>
        <v>Yes</v>
      </c>
      <c r="K10" s="19">
        <v>36680</v>
      </c>
      <c r="L10" s="18"/>
      <c r="M10" s="18"/>
      <c r="N10" s="17">
        <f t="shared" si="3"/>
        <v>0</v>
      </c>
      <c r="O10" s="17">
        <f t="shared" si="4"/>
        <v>0</v>
      </c>
      <c r="P10" s="16" t="str">
        <f t="shared" si="5"/>
        <v>Yes</v>
      </c>
      <c r="Q10" s="16" t="str">
        <f t="shared" si="6"/>
        <v>Yes</v>
      </c>
    </row>
    <row r="11" spans="1:17" x14ac:dyDescent="0.25">
      <c r="A11" s="25" t="s">
        <v>92</v>
      </c>
      <c r="B11" s="23">
        <v>260</v>
      </c>
      <c r="C11" s="25"/>
      <c r="D11" s="19">
        <v>49409</v>
      </c>
      <c r="E11" s="22">
        <f t="shared" si="7"/>
        <v>380.06923076923078</v>
      </c>
      <c r="F11" s="18"/>
      <c r="G11" s="18"/>
      <c r="H11" s="20">
        <f t="shared" si="0"/>
        <v>260</v>
      </c>
      <c r="I11" s="20">
        <f t="shared" si="1"/>
        <v>260</v>
      </c>
      <c r="J11" s="16" t="str">
        <f t="shared" si="2"/>
        <v>Yes</v>
      </c>
      <c r="K11" s="28">
        <v>94080000</v>
      </c>
      <c r="L11" s="18"/>
      <c r="M11" s="18"/>
      <c r="N11" s="17">
        <f t="shared" si="3"/>
        <v>0</v>
      </c>
      <c r="O11" s="17">
        <f t="shared" si="4"/>
        <v>0</v>
      </c>
      <c r="P11" s="16" t="str">
        <f t="shared" si="5"/>
        <v>Yes</v>
      </c>
      <c r="Q11" s="16" t="str">
        <f t="shared" si="6"/>
        <v>Yes</v>
      </c>
    </row>
    <row r="12" spans="1:17" x14ac:dyDescent="0.25">
      <c r="A12" s="27" t="s">
        <v>91</v>
      </c>
      <c r="B12" s="23">
        <v>20</v>
      </c>
      <c r="C12" s="25"/>
      <c r="D12" s="23">
        <v>244</v>
      </c>
      <c r="E12" s="22">
        <f t="shared" si="7"/>
        <v>24.4</v>
      </c>
      <c r="F12" s="18"/>
      <c r="G12" s="18"/>
      <c r="H12" s="20">
        <f t="shared" si="0"/>
        <v>20</v>
      </c>
      <c r="I12" s="20">
        <f t="shared" si="1"/>
        <v>20</v>
      </c>
      <c r="J12" s="16" t="str">
        <f t="shared" si="2"/>
        <v>Yes</v>
      </c>
      <c r="K12" s="19">
        <v>4770</v>
      </c>
      <c r="L12" s="18"/>
      <c r="M12" s="18"/>
      <c r="N12" s="17">
        <f t="shared" si="3"/>
        <v>0</v>
      </c>
      <c r="O12" s="17">
        <f t="shared" si="4"/>
        <v>0</v>
      </c>
      <c r="P12" s="16" t="str">
        <f t="shared" si="5"/>
        <v>Yes</v>
      </c>
      <c r="Q12" s="16" t="str">
        <f t="shared" si="6"/>
        <v>Yes</v>
      </c>
    </row>
    <row r="13" spans="1:17" x14ac:dyDescent="0.25">
      <c r="A13" s="25" t="s">
        <v>90</v>
      </c>
      <c r="B13" s="23">
        <v>360</v>
      </c>
      <c r="C13" s="25"/>
      <c r="D13" s="19">
        <v>90298</v>
      </c>
      <c r="E13" s="22">
        <f t="shared" si="7"/>
        <v>501.65555555555557</v>
      </c>
      <c r="F13" s="18"/>
      <c r="G13" s="18"/>
      <c r="H13" s="20">
        <f t="shared" si="0"/>
        <v>360</v>
      </c>
      <c r="I13" s="20">
        <f t="shared" si="1"/>
        <v>360</v>
      </c>
      <c r="J13" s="16" t="str">
        <f t="shared" si="2"/>
        <v>Yes</v>
      </c>
      <c r="K13" s="28">
        <v>112687000</v>
      </c>
      <c r="L13" s="18"/>
      <c r="M13" s="18"/>
      <c r="N13" s="17">
        <f t="shared" si="3"/>
        <v>0</v>
      </c>
      <c r="O13" s="17">
        <f t="shared" si="4"/>
        <v>0</v>
      </c>
      <c r="P13" s="16" t="str">
        <f t="shared" si="5"/>
        <v>Yes</v>
      </c>
      <c r="Q13" s="16" t="str">
        <f t="shared" si="6"/>
        <v>Yes</v>
      </c>
    </row>
    <row r="14" spans="1:17" x14ac:dyDescent="0.25">
      <c r="A14" s="25" t="s">
        <v>89</v>
      </c>
      <c r="B14" s="19">
        <v>14000</v>
      </c>
      <c r="C14" s="23">
        <v>700</v>
      </c>
      <c r="D14" s="19">
        <v>6745648</v>
      </c>
      <c r="E14" s="22">
        <f t="shared" si="7"/>
        <v>963.66399999999999</v>
      </c>
      <c r="F14" s="21">
        <v>0.11</v>
      </c>
      <c r="G14" s="18"/>
      <c r="H14" s="20">
        <f t="shared" si="0"/>
        <v>14770</v>
      </c>
      <c r="I14" s="20">
        <f t="shared" si="1"/>
        <v>14770</v>
      </c>
      <c r="J14" s="16" t="str">
        <f t="shared" si="2"/>
        <v>-</v>
      </c>
      <c r="K14" s="28">
        <v>189765000</v>
      </c>
      <c r="L14" s="21">
        <v>75</v>
      </c>
      <c r="M14" s="21">
        <v>100</v>
      </c>
      <c r="N14" s="17">
        <f t="shared" si="3"/>
        <v>1050000</v>
      </c>
      <c r="O14" s="17">
        <f t="shared" si="4"/>
        <v>1400000</v>
      </c>
      <c r="P14" s="16" t="str">
        <f t="shared" si="5"/>
        <v>Yes</v>
      </c>
      <c r="Q14" s="16" t="str">
        <f t="shared" si="6"/>
        <v>Yes</v>
      </c>
    </row>
    <row r="15" spans="1:17" x14ac:dyDescent="0.25">
      <c r="A15" s="27" t="s">
        <v>88</v>
      </c>
      <c r="B15" s="19">
        <v>1100</v>
      </c>
      <c r="C15" s="23">
        <v>75</v>
      </c>
      <c r="D15" s="19">
        <v>9067</v>
      </c>
      <c r="E15" s="22">
        <f t="shared" si="7"/>
        <v>16.485454545454544</v>
      </c>
      <c r="F15" s="21">
        <v>0.2</v>
      </c>
      <c r="G15" s="18"/>
      <c r="H15" s="20">
        <f t="shared" si="0"/>
        <v>1210</v>
      </c>
      <c r="I15" s="20">
        <f t="shared" si="1"/>
        <v>1210</v>
      </c>
      <c r="J15" s="16" t="str">
        <f t="shared" si="2"/>
        <v>-</v>
      </c>
      <c r="K15" s="19">
        <v>87640</v>
      </c>
      <c r="L15" s="18"/>
      <c r="M15" s="18"/>
      <c r="N15" s="17">
        <f t="shared" si="3"/>
        <v>0</v>
      </c>
      <c r="O15" s="17">
        <f t="shared" si="4"/>
        <v>0</v>
      </c>
      <c r="P15" s="16" t="str">
        <f t="shared" si="5"/>
        <v>-</v>
      </c>
      <c r="Q15" s="16" t="str">
        <f t="shared" si="6"/>
        <v>-</v>
      </c>
    </row>
    <row r="16" spans="1:17" x14ac:dyDescent="0.25">
      <c r="A16" s="27" t="s">
        <v>87</v>
      </c>
      <c r="B16" s="23">
        <v>550</v>
      </c>
      <c r="C16" s="25"/>
      <c r="D16" s="19">
        <v>5962</v>
      </c>
      <c r="E16" s="22">
        <f t="shared" si="7"/>
        <v>21.68</v>
      </c>
      <c r="F16" s="18"/>
      <c r="G16" s="18"/>
      <c r="H16" s="20">
        <f t="shared" si="0"/>
        <v>550</v>
      </c>
      <c r="I16" s="20">
        <f t="shared" si="1"/>
        <v>550</v>
      </c>
      <c r="J16" s="16" t="str">
        <f t="shared" si="2"/>
        <v>Yes</v>
      </c>
      <c r="K16" s="19">
        <v>160230</v>
      </c>
      <c r="L16" s="18"/>
      <c r="M16" s="18"/>
      <c r="N16" s="17">
        <f t="shared" si="3"/>
        <v>0</v>
      </c>
      <c r="O16" s="17">
        <f t="shared" si="4"/>
        <v>0</v>
      </c>
      <c r="P16" s="16" t="str">
        <f t="shared" si="5"/>
        <v>Yes</v>
      </c>
      <c r="Q16" s="16" t="str">
        <f t="shared" si="6"/>
        <v>Yes</v>
      </c>
    </row>
    <row r="17" spans="1:17" x14ac:dyDescent="0.25">
      <c r="A17" s="27" t="s">
        <v>86</v>
      </c>
      <c r="B17" s="23">
        <v>900</v>
      </c>
      <c r="C17" s="23">
        <v>85</v>
      </c>
      <c r="D17" s="19">
        <v>20348</v>
      </c>
      <c r="E17" s="22">
        <f t="shared" si="7"/>
        <v>45.217777777777776</v>
      </c>
      <c r="F17" s="21">
        <v>0.2</v>
      </c>
      <c r="G17" s="18"/>
      <c r="H17" s="20">
        <f t="shared" si="0"/>
        <v>990</v>
      </c>
      <c r="I17" s="20">
        <f t="shared" si="1"/>
        <v>990</v>
      </c>
      <c r="J17" s="16" t="str">
        <f t="shared" si="2"/>
        <v>-</v>
      </c>
      <c r="K17" s="19">
        <v>292950</v>
      </c>
      <c r="L17" s="21">
        <v>0.2</v>
      </c>
      <c r="M17" s="18"/>
      <c r="N17" s="17">
        <f t="shared" si="3"/>
        <v>180</v>
      </c>
      <c r="O17" s="17">
        <f t="shared" si="4"/>
        <v>180</v>
      </c>
      <c r="P17" s="16" t="str">
        <f t="shared" si="5"/>
        <v>Yes</v>
      </c>
      <c r="Q17" s="16" t="str">
        <f t="shared" si="6"/>
        <v>Yes</v>
      </c>
    </row>
    <row r="18" spans="1:17" x14ac:dyDescent="0.25">
      <c r="A18" s="27" t="s">
        <v>85</v>
      </c>
      <c r="B18" s="23">
        <v>190</v>
      </c>
      <c r="C18" s="25"/>
      <c r="D18" s="19">
        <v>5553</v>
      </c>
      <c r="E18" s="22">
        <f t="shared" si="7"/>
        <v>58.452631578947368</v>
      </c>
      <c r="F18" s="21">
        <v>0.1</v>
      </c>
      <c r="G18" s="18"/>
      <c r="H18" s="20">
        <f t="shared" si="0"/>
        <v>199.5</v>
      </c>
      <c r="I18" s="20">
        <f t="shared" si="1"/>
        <v>199.5</v>
      </c>
      <c r="J18" s="16" t="str">
        <f t="shared" si="2"/>
        <v>-</v>
      </c>
      <c r="K18" s="19">
        <v>582970</v>
      </c>
      <c r="L18" s="21">
        <v>0.1</v>
      </c>
      <c r="M18" s="21">
        <v>0.2</v>
      </c>
      <c r="N18" s="17">
        <f t="shared" si="3"/>
        <v>19</v>
      </c>
      <c r="O18" s="17">
        <f t="shared" si="4"/>
        <v>38</v>
      </c>
      <c r="P18" s="16" t="str">
        <f t="shared" si="5"/>
        <v>Yes</v>
      </c>
      <c r="Q18" s="16" t="str">
        <f t="shared" si="6"/>
        <v>Yes</v>
      </c>
    </row>
    <row r="19" spans="1:17" x14ac:dyDescent="0.25">
      <c r="A19" s="26" t="s">
        <v>84</v>
      </c>
      <c r="B19" s="23">
        <v>130</v>
      </c>
      <c r="C19" s="25"/>
      <c r="D19" s="19">
        <v>4238</v>
      </c>
      <c r="E19" s="22">
        <f t="shared" si="7"/>
        <v>65.2</v>
      </c>
      <c r="F19" s="18"/>
      <c r="G19" s="18"/>
      <c r="H19" s="20">
        <f t="shared" si="0"/>
        <v>130</v>
      </c>
      <c r="I19" s="20">
        <f t="shared" si="1"/>
        <v>130</v>
      </c>
      <c r="J19" s="16" t="str">
        <f t="shared" si="2"/>
        <v>Yes</v>
      </c>
      <c r="K19" s="19">
        <v>739460</v>
      </c>
      <c r="L19" s="18"/>
      <c r="M19" s="18"/>
      <c r="N19" s="17">
        <f t="shared" si="3"/>
        <v>0</v>
      </c>
      <c r="O19" s="17">
        <f t="shared" si="4"/>
        <v>0</v>
      </c>
      <c r="P19" s="16" t="str">
        <f t="shared" si="5"/>
        <v>Yes</v>
      </c>
      <c r="Q19" s="16" t="str">
        <f t="shared" si="6"/>
        <v>Yes</v>
      </c>
    </row>
    <row r="20" spans="1:17" x14ac:dyDescent="0.25">
      <c r="A20" s="25" t="s">
        <v>83</v>
      </c>
      <c r="B20" s="19">
        <v>8000</v>
      </c>
      <c r="C20" s="23">
        <v>540</v>
      </c>
      <c r="D20" s="19">
        <v>7845120</v>
      </c>
      <c r="E20" s="22">
        <f t="shared" si="7"/>
        <v>1961.28</v>
      </c>
      <c r="F20" s="21">
        <v>0.14000000000000001</v>
      </c>
      <c r="G20" s="18"/>
      <c r="H20" s="20">
        <f t="shared" si="0"/>
        <v>8560</v>
      </c>
      <c r="I20" s="20">
        <f t="shared" si="1"/>
        <v>8560</v>
      </c>
      <c r="J20" s="16" t="str">
        <f t="shared" si="2"/>
        <v>-</v>
      </c>
      <c r="K20" s="28">
        <v>359571000</v>
      </c>
      <c r="L20" s="21">
        <v>20</v>
      </c>
      <c r="M20" s="21">
        <v>40</v>
      </c>
      <c r="N20" s="17">
        <f t="shared" si="3"/>
        <v>160000</v>
      </c>
      <c r="O20" s="17">
        <f t="shared" si="4"/>
        <v>320000</v>
      </c>
      <c r="P20" s="16" t="str">
        <f t="shared" si="5"/>
        <v>Yes</v>
      </c>
      <c r="Q20" s="16" t="str">
        <f t="shared" si="6"/>
        <v>Yes</v>
      </c>
    </row>
    <row r="21" spans="1:17" x14ac:dyDescent="0.25">
      <c r="A21" s="27" t="s">
        <v>82</v>
      </c>
      <c r="B21" s="23">
        <v>150</v>
      </c>
      <c r="C21" s="25"/>
      <c r="D21" s="23">
        <v>614</v>
      </c>
      <c r="E21" s="22">
        <f t="shared" si="7"/>
        <v>8.1866666666666674</v>
      </c>
      <c r="F21" s="18"/>
      <c r="G21" s="18"/>
      <c r="H21" s="20">
        <f t="shared" si="0"/>
        <v>150</v>
      </c>
      <c r="I21" s="20">
        <f t="shared" si="1"/>
        <v>150</v>
      </c>
      <c r="J21" s="16" t="str">
        <f t="shared" si="2"/>
        <v>Yes</v>
      </c>
      <c r="K21" s="19">
        <v>58600</v>
      </c>
      <c r="L21" s="18"/>
      <c r="M21" s="18"/>
      <c r="N21" s="17">
        <f t="shared" si="3"/>
        <v>0</v>
      </c>
      <c r="O21" s="17">
        <f t="shared" si="4"/>
        <v>0</v>
      </c>
      <c r="P21" s="16" t="str">
        <f t="shared" si="5"/>
        <v>Yes</v>
      </c>
      <c r="Q21" s="16" t="str">
        <f t="shared" si="6"/>
        <v>Yes</v>
      </c>
    </row>
    <row r="22" spans="1:17" x14ac:dyDescent="0.25">
      <c r="A22" s="27" t="s">
        <v>81</v>
      </c>
      <c r="B22" s="23">
        <v>300</v>
      </c>
      <c r="C22" s="25"/>
      <c r="D22" s="19">
        <v>2741</v>
      </c>
      <c r="E22" s="22">
        <f t="shared" si="7"/>
        <v>18.273333333333333</v>
      </c>
      <c r="F22" s="21">
        <v>0.1</v>
      </c>
      <c r="G22" s="18"/>
      <c r="H22" s="20">
        <f t="shared" si="0"/>
        <v>315</v>
      </c>
      <c r="I22" s="20">
        <f t="shared" si="1"/>
        <v>315</v>
      </c>
      <c r="J22" s="16" t="str">
        <f t="shared" si="2"/>
        <v>-</v>
      </c>
      <c r="K22" s="19">
        <v>107140</v>
      </c>
      <c r="L22" s="21">
        <v>1</v>
      </c>
      <c r="M22" s="18"/>
      <c r="N22" s="17">
        <f t="shared" si="3"/>
        <v>300</v>
      </c>
      <c r="O22" s="17">
        <f t="shared" si="4"/>
        <v>300</v>
      </c>
      <c r="P22" s="16" t="str">
        <f t="shared" si="5"/>
        <v>Yes</v>
      </c>
      <c r="Q22" s="16" t="str">
        <f t="shared" si="6"/>
        <v>Yes</v>
      </c>
    </row>
    <row r="23" spans="1:17" x14ac:dyDescent="0.25">
      <c r="A23" s="27" t="s">
        <v>80</v>
      </c>
      <c r="B23" s="23">
        <v>670</v>
      </c>
      <c r="C23" s="23">
        <v>180</v>
      </c>
      <c r="D23" s="19">
        <v>12376</v>
      </c>
      <c r="E23" s="22">
        <f t="shared" si="7"/>
        <v>36.943283582089549</v>
      </c>
      <c r="F23" s="21"/>
      <c r="G23" s="18"/>
      <c r="H23" s="20">
        <f t="shared" si="0"/>
        <v>670</v>
      </c>
      <c r="I23" s="20">
        <f t="shared" si="1"/>
        <v>670</v>
      </c>
      <c r="J23" s="16" t="str">
        <f t="shared" si="2"/>
        <v>Yes</v>
      </c>
      <c r="K23" s="19">
        <v>187500</v>
      </c>
      <c r="L23" s="21"/>
      <c r="M23" s="18"/>
      <c r="N23" s="17">
        <f t="shared" si="3"/>
        <v>0</v>
      </c>
      <c r="O23" s="17">
        <f t="shared" si="4"/>
        <v>0</v>
      </c>
      <c r="P23" s="16" t="str">
        <f t="shared" si="5"/>
        <v>Yes</v>
      </c>
      <c r="Q23" s="16" t="str">
        <f t="shared" si="6"/>
        <v>Yes</v>
      </c>
    </row>
    <row r="24" spans="1:17" x14ac:dyDescent="0.25">
      <c r="A24" s="27" t="s">
        <v>79</v>
      </c>
      <c r="B24" s="23">
        <v>750</v>
      </c>
      <c r="C24" s="23">
        <v>90</v>
      </c>
      <c r="D24" s="19">
        <v>19297</v>
      </c>
      <c r="E24" s="22">
        <f t="shared" si="7"/>
        <v>51.458666666666666</v>
      </c>
      <c r="F24" s="21">
        <v>0.25</v>
      </c>
      <c r="G24" s="18"/>
      <c r="H24" s="20">
        <f t="shared" si="0"/>
        <v>843.75</v>
      </c>
      <c r="I24" s="20">
        <f t="shared" si="1"/>
        <v>843.75</v>
      </c>
      <c r="J24" s="16" t="str">
        <f t="shared" si="2"/>
        <v>-</v>
      </c>
      <c r="K24" s="19">
        <v>309380</v>
      </c>
      <c r="L24" s="21">
        <v>1</v>
      </c>
      <c r="M24" s="18"/>
      <c r="N24" s="17">
        <f t="shared" si="3"/>
        <v>750</v>
      </c>
      <c r="O24" s="17">
        <f t="shared" si="4"/>
        <v>750</v>
      </c>
      <c r="P24" s="16" t="str">
        <f t="shared" si="5"/>
        <v>Yes</v>
      </c>
      <c r="Q24" s="16" t="str">
        <f t="shared" si="6"/>
        <v>Yes</v>
      </c>
    </row>
    <row r="25" spans="1:17" x14ac:dyDescent="0.25">
      <c r="A25" s="27" t="s">
        <v>78</v>
      </c>
      <c r="B25" s="23">
        <v>500</v>
      </c>
      <c r="C25" s="25"/>
      <c r="D25" s="19">
        <v>26558</v>
      </c>
      <c r="E25" s="22">
        <f t="shared" si="7"/>
        <v>106.232</v>
      </c>
      <c r="F25" s="18"/>
      <c r="G25" s="18"/>
      <c r="H25" s="20">
        <f t="shared" si="0"/>
        <v>500</v>
      </c>
      <c r="I25" s="20">
        <f t="shared" si="1"/>
        <v>500</v>
      </c>
      <c r="J25" s="16" t="str">
        <f t="shared" si="2"/>
        <v>Yes</v>
      </c>
      <c r="K25" s="19">
        <v>575680</v>
      </c>
      <c r="L25" s="18"/>
      <c r="M25" s="18"/>
      <c r="N25" s="17">
        <f t="shared" si="3"/>
        <v>0</v>
      </c>
      <c r="O25" s="17">
        <f t="shared" si="4"/>
        <v>0</v>
      </c>
      <c r="P25" s="16" t="str">
        <f t="shared" si="5"/>
        <v>Yes</v>
      </c>
      <c r="Q25" s="16" t="str">
        <f t="shared" si="6"/>
        <v>Yes</v>
      </c>
    </row>
    <row r="26" spans="1:17" x14ac:dyDescent="0.25">
      <c r="A26" s="25" t="s">
        <v>77</v>
      </c>
      <c r="B26" s="23">
        <v>450</v>
      </c>
      <c r="C26" s="25"/>
      <c r="D26" s="19">
        <v>469439</v>
      </c>
      <c r="E26" s="22">
        <f t="shared" si="7"/>
        <v>2086.3955555555553</v>
      </c>
      <c r="F26" s="18"/>
      <c r="G26" s="18"/>
      <c r="H26" s="20">
        <f t="shared" si="0"/>
        <v>450</v>
      </c>
      <c r="I26" s="20">
        <f t="shared" si="1"/>
        <v>450</v>
      </c>
      <c r="J26" s="16" t="str">
        <f t="shared" si="2"/>
        <v>Yes</v>
      </c>
      <c r="K26" s="28">
        <v>527129000</v>
      </c>
      <c r="L26" s="18"/>
      <c r="M26" s="18"/>
      <c r="N26" s="17">
        <f t="shared" si="3"/>
        <v>0</v>
      </c>
      <c r="O26" s="17">
        <f t="shared" si="4"/>
        <v>0</v>
      </c>
      <c r="P26" s="16" t="str">
        <f t="shared" si="5"/>
        <v>Yes</v>
      </c>
      <c r="Q26" s="16" t="str">
        <f t="shared" si="6"/>
        <v>Yes</v>
      </c>
    </row>
    <row r="27" spans="1:17" x14ac:dyDescent="0.25">
      <c r="A27" s="25" t="s">
        <v>76</v>
      </c>
      <c r="B27" s="23">
        <v>600</v>
      </c>
      <c r="C27" s="23">
        <v>80</v>
      </c>
      <c r="D27" s="19">
        <v>612195</v>
      </c>
      <c r="E27" s="22">
        <f t="shared" si="7"/>
        <v>2040.65</v>
      </c>
      <c r="F27" s="21">
        <v>0.27</v>
      </c>
      <c r="G27" s="21">
        <v>10</v>
      </c>
      <c r="H27" s="20">
        <f t="shared" si="0"/>
        <v>681</v>
      </c>
      <c r="I27" s="20">
        <f t="shared" si="1"/>
        <v>3600</v>
      </c>
      <c r="J27" s="16" t="str">
        <f t="shared" si="2"/>
        <v>-</v>
      </c>
      <c r="K27" s="28">
        <v>471171300</v>
      </c>
      <c r="L27" s="18"/>
      <c r="M27" s="18"/>
      <c r="N27" s="17">
        <f t="shared" si="3"/>
        <v>0</v>
      </c>
      <c r="O27" s="17">
        <f t="shared" si="4"/>
        <v>0</v>
      </c>
      <c r="P27" s="16" t="str">
        <f t="shared" si="5"/>
        <v>-</v>
      </c>
      <c r="Q27" s="16" t="str">
        <f t="shared" si="6"/>
        <v>-</v>
      </c>
    </row>
    <row r="28" spans="1:17" x14ac:dyDescent="0.25">
      <c r="A28" s="27" t="s">
        <v>75</v>
      </c>
      <c r="B28" s="23">
        <v>200</v>
      </c>
      <c r="C28" s="25"/>
      <c r="D28" s="19">
        <v>7782</v>
      </c>
      <c r="E28" s="22">
        <f t="shared" si="7"/>
        <v>77.819999999999993</v>
      </c>
      <c r="F28" s="18"/>
      <c r="G28" s="18"/>
      <c r="H28" s="20">
        <f t="shared" si="0"/>
        <v>200</v>
      </c>
      <c r="I28" s="20">
        <f t="shared" si="1"/>
        <v>200</v>
      </c>
      <c r="J28" s="16" t="str">
        <f t="shared" si="2"/>
        <v>Yes</v>
      </c>
      <c r="K28" s="19">
        <v>31800</v>
      </c>
      <c r="L28" s="18"/>
      <c r="M28" s="18"/>
      <c r="N28" s="17">
        <f t="shared" si="3"/>
        <v>0</v>
      </c>
      <c r="O28" s="17">
        <f t="shared" si="4"/>
        <v>0</v>
      </c>
      <c r="P28" s="16" t="str">
        <f t="shared" si="5"/>
        <v>Yes</v>
      </c>
      <c r="Q28" s="16" t="str">
        <f t="shared" si="6"/>
        <v>Yes</v>
      </c>
    </row>
    <row r="29" spans="1:17" x14ac:dyDescent="0.25">
      <c r="A29" s="27" t="s">
        <v>74</v>
      </c>
      <c r="B29" s="23">
        <v>10</v>
      </c>
      <c r="C29" s="25"/>
      <c r="D29" s="23">
        <v>544</v>
      </c>
      <c r="E29" s="22">
        <f t="shared" si="7"/>
        <v>108.8</v>
      </c>
      <c r="F29" s="18"/>
      <c r="G29" s="18"/>
      <c r="H29" s="20">
        <f t="shared" si="0"/>
        <v>10</v>
      </c>
      <c r="I29" s="20">
        <f t="shared" si="1"/>
        <v>10</v>
      </c>
      <c r="J29" s="16" t="str">
        <f t="shared" si="2"/>
        <v>Yes</v>
      </c>
      <c r="K29" s="19">
        <v>64670</v>
      </c>
      <c r="L29" s="21">
        <v>20</v>
      </c>
      <c r="M29" s="21">
        <v>40</v>
      </c>
      <c r="N29" s="17">
        <f t="shared" si="3"/>
        <v>200</v>
      </c>
      <c r="O29" s="17">
        <f t="shared" si="4"/>
        <v>400</v>
      </c>
      <c r="P29" s="16" t="str">
        <f t="shared" si="5"/>
        <v>Yes</v>
      </c>
      <c r="Q29" s="16" t="str">
        <f t="shared" si="6"/>
        <v>Yes</v>
      </c>
    </row>
    <row r="30" spans="1:17" x14ac:dyDescent="0.25">
      <c r="A30" s="25" t="s">
        <v>73</v>
      </c>
      <c r="B30" s="19">
        <v>3600</v>
      </c>
      <c r="C30" s="23">
        <v>200</v>
      </c>
      <c r="D30" s="19">
        <v>20213317</v>
      </c>
      <c r="E30" s="22">
        <f t="shared" si="7"/>
        <v>11229.620555555555</v>
      </c>
      <c r="F30" s="21">
        <v>0.12</v>
      </c>
      <c r="G30" s="18"/>
      <c r="H30" s="20">
        <f t="shared" si="0"/>
        <v>3816</v>
      </c>
      <c r="I30" s="20">
        <f t="shared" si="1"/>
        <v>3816</v>
      </c>
      <c r="J30" s="16" t="str">
        <f t="shared" si="2"/>
        <v>-</v>
      </c>
      <c r="K30" s="28">
        <v>1712000000</v>
      </c>
      <c r="L30" s="18"/>
      <c r="M30" s="18"/>
      <c r="N30" s="17">
        <f t="shared" si="3"/>
        <v>0</v>
      </c>
      <c r="O30" s="17">
        <f t="shared" si="4"/>
        <v>0</v>
      </c>
      <c r="P30" s="16" t="str">
        <f t="shared" si="5"/>
        <v>-</v>
      </c>
      <c r="Q30" s="16" t="str">
        <f t="shared" si="6"/>
        <v>-</v>
      </c>
    </row>
    <row r="31" spans="1:17" x14ac:dyDescent="0.25">
      <c r="A31" s="27" t="s">
        <v>72</v>
      </c>
      <c r="B31" s="23">
        <v>320</v>
      </c>
      <c r="C31" s="25"/>
      <c r="D31" s="19">
        <v>2616</v>
      </c>
      <c r="E31" s="22">
        <f t="shared" si="7"/>
        <v>16.350000000000001</v>
      </c>
      <c r="F31" s="18"/>
      <c r="G31" s="18"/>
      <c r="H31" s="20">
        <f t="shared" si="0"/>
        <v>320</v>
      </c>
      <c r="I31" s="20">
        <f t="shared" si="1"/>
        <v>320</v>
      </c>
      <c r="J31" s="16" t="str">
        <f t="shared" si="2"/>
        <v>Yes</v>
      </c>
      <c r="K31" s="19">
        <v>55880</v>
      </c>
      <c r="L31" s="18"/>
      <c r="M31" s="18"/>
      <c r="N31" s="17">
        <f t="shared" si="3"/>
        <v>0</v>
      </c>
      <c r="O31" s="17">
        <f t="shared" si="4"/>
        <v>0</v>
      </c>
      <c r="P31" s="16" t="str">
        <f t="shared" si="5"/>
        <v>Yes</v>
      </c>
      <c r="Q31" s="16" t="str">
        <f t="shared" si="6"/>
        <v>Yes</v>
      </c>
    </row>
    <row r="32" spans="1:17" x14ac:dyDescent="0.25">
      <c r="A32" s="27" t="s">
        <v>71</v>
      </c>
      <c r="B32" s="23">
        <v>700</v>
      </c>
      <c r="C32" s="24"/>
      <c r="D32" s="19">
        <v>15914</v>
      </c>
      <c r="E32" s="22">
        <f t="shared" si="7"/>
        <v>45.46857142857143</v>
      </c>
      <c r="F32" s="18"/>
      <c r="G32" s="18"/>
      <c r="H32" s="20">
        <f t="shared" si="0"/>
        <v>700</v>
      </c>
      <c r="I32" s="20">
        <f t="shared" si="1"/>
        <v>700</v>
      </c>
      <c r="J32" s="16" t="str">
        <f t="shared" si="2"/>
        <v>Yes</v>
      </c>
      <c r="K32" s="19">
        <v>125980</v>
      </c>
      <c r="L32" s="18"/>
      <c r="M32" s="18"/>
      <c r="N32" s="17">
        <f t="shared" si="3"/>
        <v>0</v>
      </c>
      <c r="O32" s="17">
        <f t="shared" si="4"/>
        <v>0</v>
      </c>
      <c r="P32" s="16" t="str">
        <f t="shared" si="5"/>
        <v>Yes</v>
      </c>
      <c r="Q32" s="16" t="str">
        <f t="shared" si="6"/>
        <v>Yes</v>
      </c>
    </row>
    <row r="33" spans="1:17" x14ac:dyDescent="0.25">
      <c r="A33" s="26" t="s">
        <v>70</v>
      </c>
      <c r="B33" s="23">
        <v>110</v>
      </c>
      <c r="C33" s="25"/>
      <c r="D33" s="19">
        <v>9653</v>
      </c>
      <c r="E33" s="22">
        <f t="shared" si="7"/>
        <v>175.5090909090909</v>
      </c>
      <c r="F33" s="18"/>
      <c r="G33" s="18"/>
      <c r="H33" s="20">
        <f t="shared" si="0"/>
        <v>110</v>
      </c>
      <c r="I33" s="20">
        <f t="shared" si="1"/>
        <v>110</v>
      </c>
      <c r="J33" s="16" t="str">
        <f t="shared" si="2"/>
        <v>Yes</v>
      </c>
      <c r="K33" s="19">
        <v>751900</v>
      </c>
      <c r="L33" s="18"/>
      <c r="M33" s="18"/>
      <c r="N33" s="17">
        <f t="shared" si="3"/>
        <v>0</v>
      </c>
      <c r="O33" s="17">
        <f t="shared" si="4"/>
        <v>0</v>
      </c>
      <c r="P33" s="16" t="str">
        <f t="shared" si="5"/>
        <v>Yes</v>
      </c>
      <c r="Q33" s="16" t="str">
        <f t="shared" si="6"/>
        <v>Yes</v>
      </c>
    </row>
    <row r="34" spans="1:17" x14ac:dyDescent="0.25">
      <c r="A34" s="12"/>
      <c r="B34" s="12"/>
      <c r="C34" s="13"/>
      <c r="D34" s="12"/>
      <c r="E34" s="9"/>
      <c r="F34" s="10"/>
      <c r="G34" s="10"/>
      <c r="H34" s="9"/>
      <c r="I34" s="9"/>
      <c r="J34" s="9"/>
      <c r="K34" s="15"/>
      <c r="L34" s="10"/>
      <c r="M34" s="10"/>
      <c r="N34" s="9"/>
      <c r="O34" s="9"/>
      <c r="P34" s="9"/>
      <c r="Q34" s="9"/>
    </row>
    <row r="35" spans="1:17" x14ac:dyDescent="0.25">
      <c r="A35" s="24" t="s">
        <v>69</v>
      </c>
      <c r="B35" s="23">
        <v>0</v>
      </c>
      <c r="C35" s="23">
        <v>0</v>
      </c>
      <c r="D35" s="19"/>
      <c r="E35" s="22">
        <f>IF((B35&gt;0),(D35/(B35/2)),0)</f>
        <v>0</v>
      </c>
      <c r="F35" s="21">
        <v>0.41</v>
      </c>
      <c r="G35" s="21"/>
      <c r="H35" s="20">
        <f>(F35*(B35/2)+B35)</f>
        <v>0</v>
      </c>
      <c r="I35" s="20">
        <f>IF(G35&gt;=F35,SUM(G35*(B35/2)+B35),H35)</f>
        <v>0</v>
      </c>
      <c r="J35" s="16" t="str">
        <f>IF(H35&lt;=B35+C35,"Yes","-")</f>
        <v>Yes</v>
      </c>
      <c r="K35" s="19">
        <v>751900</v>
      </c>
      <c r="L35" s="18"/>
      <c r="M35" s="18"/>
      <c r="N35" s="17">
        <f>L35*B35</f>
        <v>0</v>
      </c>
      <c r="O35" s="17">
        <f>IF((M35*B35&gt;=N35),M35*B35,N35)</f>
        <v>0</v>
      </c>
      <c r="P35" s="16" t="str">
        <f>IF(SUM(H35-(N35/2))&lt;=B35+C35,"Yes","-")</f>
        <v>Yes</v>
      </c>
      <c r="Q35" s="16" t="str">
        <f>IF(SUM(I35-(O35/2))&lt;=B35+C35,"Yes","-")</f>
        <v>Yes</v>
      </c>
    </row>
    <row r="36" spans="1:17" x14ac:dyDescent="0.25">
      <c r="A36" s="12"/>
      <c r="B36" s="12"/>
      <c r="C36" s="13"/>
      <c r="D36" s="12"/>
      <c r="E36" s="9"/>
      <c r="F36" s="10"/>
      <c r="G36" s="10"/>
      <c r="H36" s="9"/>
      <c r="I36" s="9"/>
      <c r="J36" s="9"/>
      <c r="K36" s="15"/>
      <c r="L36" s="10"/>
      <c r="M36" s="10"/>
      <c r="N36" s="9"/>
      <c r="O36" s="9"/>
      <c r="P36" s="9"/>
      <c r="Q36" s="9"/>
    </row>
    <row r="37" spans="1:17" x14ac:dyDescent="0.25">
      <c r="A37" s="12"/>
      <c r="B37" s="12"/>
      <c r="C37" s="13"/>
      <c r="D37" s="12"/>
      <c r="E37" s="9"/>
      <c r="F37" s="10"/>
      <c r="G37" s="10"/>
      <c r="H37" s="9"/>
      <c r="I37" s="9"/>
      <c r="J37" s="9"/>
      <c r="K37" s="15"/>
      <c r="L37" s="10"/>
      <c r="M37" s="10"/>
      <c r="N37" s="9"/>
      <c r="O37" s="9"/>
      <c r="P37" s="9"/>
      <c r="Q37" s="9"/>
    </row>
    <row r="38" spans="1:17" x14ac:dyDescent="0.25">
      <c r="A38" s="12"/>
      <c r="B38" s="12"/>
      <c r="C38" s="13"/>
      <c r="D38" s="12"/>
      <c r="E38" s="9"/>
      <c r="F38" s="10"/>
      <c r="G38" s="10"/>
      <c r="H38" s="9"/>
      <c r="I38" s="9"/>
      <c r="J38" s="9"/>
      <c r="K38" s="15"/>
      <c r="L38" s="10"/>
      <c r="M38" s="10"/>
      <c r="N38" s="9"/>
      <c r="O38" s="9"/>
      <c r="P38" s="9"/>
      <c r="Q38" s="9"/>
    </row>
    <row r="39" spans="1:17" x14ac:dyDescent="0.25">
      <c r="A39" s="12"/>
      <c r="B39" s="12"/>
      <c r="C39" s="13"/>
      <c r="D39" s="12"/>
      <c r="E39" s="9"/>
      <c r="F39" s="10"/>
      <c r="G39" s="10"/>
      <c r="H39" s="9"/>
      <c r="I39" s="9"/>
      <c r="J39" s="9"/>
      <c r="K39" s="14"/>
      <c r="L39" s="10"/>
      <c r="M39" s="10"/>
      <c r="N39" s="9"/>
      <c r="O39" s="9"/>
      <c r="P39" s="9"/>
      <c r="Q39" s="9"/>
    </row>
    <row r="40" spans="1:17" x14ac:dyDescent="0.25">
      <c r="A40" s="12"/>
      <c r="B40" s="12"/>
      <c r="C40" s="13"/>
      <c r="D40" s="12"/>
      <c r="E40" s="9"/>
      <c r="F40" s="10"/>
      <c r="G40" s="10"/>
      <c r="H40" s="9"/>
      <c r="I40" s="9"/>
      <c r="J40" s="9"/>
      <c r="K40" s="15"/>
      <c r="L40" s="10"/>
      <c r="M40" s="10"/>
      <c r="N40" s="9"/>
      <c r="O40" s="9"/>
      <c r="P40" s="9"/>
      <c r="Q40" s="9"/>
    </row>
    <row r="41" spans="1:17" x14ac:dyDescent="0.25">
      <c r="A41" s="12"/>
      <c r="B41" s="12"/>
      <c r="C41" s="13"/>
      <c r="D41" s="12"/>
      <c r="E41" s="9"/>
      <c r="F41" s="10"/>
      <c r="G41" s="10"/>
      <c r="H41" s="9"/>
      <c r="I41" s="9"/>
      <c r="J41" s="9"/>
      <c r="K41" s="15"/>
      <c r="L41" s="10"/>
      <c r="M41" s="10"/>
      <c r="N41" s="9"/>
      <c r="O41" s="9"/>
      <c r="P41" s="9"/>
      <c r="Q41" s="9"/>
    </row>
    <row r="42" spans="1:17" x14ac:dyDescent="0.25">
      <c r="A42" s="12"/>
      <c r="B42" s="12"/>
      <c r="C42" s="13"/>
      <c r="D42" s="12"/>
      <c r="E42" s="9"/>
      <c r="F42" s="10"/>
      <c r="G42" s="10"/>
      <c r="H42" s="9"/>
      <c r="I42" s="9"/>
      <c r="J42" s="9"/>
      <c r="K42" s="14"/>
      <c r="L42" s="10"/>
      <c r="M42" s="10"/>
      <c r="N42" s="9"/>
      <c r="O42" s="9"/>
      <c r="P42" s="9"/>
      <c r="Q42" s="9"/>
    </row>
    <row r="43" spans="1:17" x14ac:dyDescent="0.25">
      <c r="A43" s="13"/>
      <c r="B43" s="12"/>
      <c r="C43" s="12"/>
      <c r="D43" s="12"/>
      <c r="E43" s="9"/>
      <c r="F43" s="10"/>
      <c r="G43" s="10"/>
      <c r="H43" s="9"/>
      <c r="I43" s="9"/>
      <c r="J43" s="9"/>
      <c r="K43" s="14"/>
      <c r="L43" s="10"/>
      <c r="M43" s="10"/>
      <c r="N43" s="9"/>
      <c r="O43" s="9"/>
      <c r="P43" s="9"/>
      <c r="Q43" s="9"/>
    </row>
    <row r="44" spans="1:17" x14ac:dyDescent="0.25">
      <c r="A44" s="13"/>
      <c r="B44" s="12"/>
      <c r="C44" s="12"/>
      <c r="D44" s="12"/>
      <c r="E44" s="9"/>
      <c r="F44" s="10"/>
      <c r="G44" s="10"/>
      <c r="H44" s="9"/>
      <c r="I44" s="9"/>
      <c r="J44" s="9"/>
      <c r="K44" s="14"/>
      <c r="L44" s="10"/>
      <c r="M44" s="10"/>
      <c r="N44" s="9"/>
      <c r="O44" s="9"/>
      <c r="P44" s="9"/>
      <c r="Q44" s="9"/>
    </row>
    <row r="45" spans="1:17" x14ac:dyDescent="0.25">
      <c r="A45" s="12"/>
      <c r="B45" s="12"/>
      <c r="C45" s="12"/>
      <c r="D45" s="12"/>
      <c r="E45" s="9"/>
      <c r="F45" s="10"/>
      <c r="G45" s="10"/>
      <c r="H45" s="9"/>
      <c r="I45" s="9"/>
      <c r="J45" s="9"/>
      <c r="K45" s="11"/>
      <c r="L45" s="10"/>
      <c r="M45" s="10"/>
      <c r="N45" s="9"/>
      <c r="O45" s="9"/>
      <c r="P45" s="9"/>
      <c r="Q45" s="9"/>
    </row>
    <row r="46" spans="1:17" x14ac:dyDescent="0.25">
      <c r="A46" s="12"/>
      <c r="B46" s="12"/>
      <c r="C46" s="12"/>
      <c r="D46" s="12"/>
      <c r="E46" s="9"/>
      <c r="F46" s="10"/>
      <c r="G46" s="10"/>
      <c r="H46" s="9"/>
      <c r="I46" s="9"/>
      <c r="J46" s="9"/>
      <c r="K46" s="11"/>
      <c r="L46" s="10"/>
      <c r="M46" s="10"/>
      <c r="N46" s="9"/>
      <c r="O46" s="9"/>
      <c r="P46" s="9"/>
      <c r="Q46" s="9"/>
    </row>
    <row r="47" spans="1:17" x14ac:dyDescent="0.25">
      <c r="A47" s="12"/>
      <c r="B47" s="12"/>
      <c r="C47" s="12"/>
      <c r="D47" s="12"/>
      <c r="E47" s="9"/>
      <c r="F47" s="10"/>
      <c r="G47" s="10"/>
      <c r="H47" s="9"/>
      <c r="I47" s="9"/>
      <c r="J47" s="9"/>
      <c r="K47" s="11"/>
      <c r="L47" s="10"/>
      <c r="M47" s="10"/>
      <c r="N47" s="9"/>
      <c r="O47" s="9"/>
      <c r="P47" s="9"/>
      <c r="Q47" s="9"/>
    </row>
    <row r="48" spans="1:17" x14ac:dyDescent="0.25">
      <c r="A48" s="12"/>
      <c r="B48" s="12"/>
      <c r="C48" s="12"/>
      <c r="D48" s="12"/>
      <c r="E48" s="9"/>
      <c r="F48" s="10"/>
      <c r="G48" s="10"/>
      <c r="H48" s="9"/>
      <c r="I48" s="9"/>
      <c r="J48" s="9"/>
      <c r="K48" s="11"/>
      <c r="L48" s="10"/>
      <c r="M48" s="10"/>
      <c r="N48" s="9"/>
      <c r="O48" s="9"/>
      <c r="P48" s="9"/>
      <c r="Q48" s="9"/>
    </row>
    <row r="49" spans="1:17" x14ac:dyDescent="0.25">
      <c r="A49" s="12"/>
      <c r="B49" s="12"/>
      <c r="C49" s="12"/>
      <c r="D49" s="12"/>
      <c r="E49" s="9"/>
      <c r="F49" s="10"/>
      <c r="G49" s="10"/>
      <c r="H49" s="9"/>
      <c r="I49" s="9"/>
      <c r="J49" s="9"/>
      <c r="K49" s="11"/>
      <c r="L49" s="10"/>
      <c r="M49" s="10"/>
      <c r="N49" s="9"/>
      <c r="O49" s="9"/>
      <c r="P49" s="9"/>
      <c r="Q49" s="9"/>
    </row>
    <row r="50" spans="1:17" x14ac:dyDescent="0.25">
      <c r="A50" s="13"/>
      <c r="B50" s="12"/>
      <c r="C50" s="12"/>
      <c r="D50" s="12"/>
      <c r="E50" s="9"/>
      <c r="F50" s="10"/>
      <c r="G50" s="10"/>
      <c r="H50" s="9"/>
      <c r="I50" s="9"/>
      <c r="J50" s="9"/>
      <c r="K50" s="14"/>
      <c r="L50" s="10"/>
      <c r="M50" s="10"/>
      <c r="N50" s="9"/>
      <c r="O50" s="9"/>
      <c r="P50" s="9"/>
      <c r="Q50" s="9"/>
    </row>
    <row r="51" spans="1:17" x14ac:dyDescent="0.25">
      <c r="A51" s="12"/>
      <c r="B51" s="12"/>
      <c r="C51" s="12"/>
      <c r="D51" s="12"/>
      <c r="E51" s="9"/>
      <c r="F51" s="10"/>
      <c r="G51" s="10"/>
      <c r="H51" s="9"/>
      <c r="I51" s="9"/>
      <c r="J51" s="9"/>
      <c r="K51" s="11"/>
      <c r="L51" s="10"/>
      <c r="M51" s="10"/>
      <c r="N51" s="9"/>
      <c r="O51" s="9"/>
      <c r="P51" s="9"/>
      <c r="Q51" s="9"/>
    </row>
    <row r="52" spans="1:17" x14ac:dyDescent="0.25">
      <c r="A52" s="12"/>
      <c r="B52" s="12"/>
      <c r="C52" s="12"/>
      <c r="D52" s="12"/>
      <c r="E52" s="9"/>
      <c r="F52" s="10"/>
      <c r="G52" s="10"/>
      <c r="H52" s="9"/>
      <c r="I52" s="9"/>
      <c r="J52" s="9"/>
      <c r="K52" s="11"/>
      <c r="L52" s="10"/>
      <c r="M52" s="10"/>
      <c r="N52" s="9"/>
      <c r="O52" s="9"/>
      <c r="P52" s="9"/>
      <c r="Q52" s="9"/>
    </row>
    <row r="53" spans="1:17" x14ac:dyDescent="0.25">
      <c r="A53" s="12"/>
      <c r="B53" s="12"/>
      <c r="C53" s="12"/>
      <c r="D53" s="12"/>
      <c r="E53" s="9"/>
      <c r="F53" s="10"/>
      <c r="G53" s="10"/>
      <c r="H53" s="9"/>
      <c r="I53" s="9"/>
      <c r="J53" s="9"/>
      <c r="K53" s="11"/>
      <c r="L53" s="10"/>
      <c r="M53" s="10"/>
      <c r="N53" s="9"/>
      <c r="O53" s="9"/>
      <c r="P53" s="9"/>
      <c r="Q53" s="9"/>
    </row>
    <row r="54" spans="1:17" x14ac:dyDescent="0.25">
      <c r="A54" s="12"/>
      <c r="B54" s="12"/>
      <c r="C54" s="12"/>
      <c r="D54" s="12"/>
      <c r="E54" s="9"/>
      <c r="F54" s="10"/>
      <c r="G54" s="10"/>
      <c r="H54" s="9"/>
      <c r="I54" s="9"/>
      <c r="J54" s="9"/>
      <c r="K54" s="11"/>
      <c r="L54" s="10"/>
      <c r="M54" s="10"/>
      <c r="N54" s="9"/>
      <c r="O54" s="9"/>
      <c r="P54" s="9"/>
      <c r="Q54" s="9"/>
    </row>
    <row r="55" spans="1:17" x14ac:dyDescent="0.25">
      <c r="A55" s="13"/>
      <c r="B55" s="12"/>
      <c r="C55" s="12"/>
      <c r="D55" s="12"/>
      <c r="E55" s="9"/>
      <c r="F55" s="10"/>
      <c r="G55" s="10"/>
      <c r="H55" s="9"/>
      <c r="I55" s="9"/>
      <c r="J55" s="9"/>
      <c r="K55" s="14"/>
      <c r="L55" s="10"/>
      <c r="M55" s="10"/>
      <c r="N55" s="9"/>
      <c r="O55" s="9"/>
      <c r="P55" s="9"/>
      <c r="Q55" s="9"/>
    </row>
    <row r="56" spans="1:17" x14ac:dyDescent="0.25">
      <c r="A56" s="12"/>
      <c r="B56" s="12"/>
      <c r="C56" s="12"/>
      <c r="D56" s="12"/>
      <c r="E56" s="9"/>
      <c r="F56" s="10"/>
      <c r="G56" s="10"/>
      <c r="H56" s="9"/>
      <c r="I56" s="9"/>
      <c r="J56" s="9"/>
      <c r="K56" s="11"/>
      <c r="L56" s="10"/>
      <c r="M56" s="10"/>
      <c r="N56" s="9"/>
      <c r="O56" s="9"/>
      <c r="P56" s="9"/>
      <c r="Q56" s="9"/>
    </row>
    <row r="57" spans="1:17" x14ac:dyDescent="0.25">
      <c r="A57" s="12"/>
      <c r="B57" s="12"/>
      <c r="C57" s="12"/>
      <c r="D57" s="12"/>
      <c r="E57" s="9"/>
      <c r="F57" s="10"/>
      <c r="G57" s="10"/>
      <c r="H57" s="9"/>
      <c r="I57" s="9"/>
      <c r="J57" s="9"/>
      <c r="K57" s="11"/>
      <c r="L57" s="10"/>
      <c r="M57" s="10"/>
      <c r="N57" s="9"/>
      <c r="O57" s="9"/>
      <c r="P57" s="9"/>
      <c r="Q57" s="9"/>
    </row>
    <row r="58" spans="1:17" x14ac:dyDescent="0.25">
      <c r="A58" s="13"/>
      <c r="B58" s="12"/>
      <c r="C58" s="12"/>
      <c r="D58" s="12"/>
      <c r="E58" s="9"/>
      <c r="F58" s="10"/>
      <c r="G58" s="10"/>
      <c r="H58" s="9"/>
      <c r="I58" s="9"/>
      <c r="J58" s="9"/>
      <c r="K58" s="14"/>
      <c r="L58" s="10"/>
      <c r="M58" s="10"/>
      <c r="N58" s="9"/>
      <c r="O58" s="9"/>
      <c r="P58" s="9"/>
      <c r="Q58" s="9"/>
    </row>
    <row r="59" spans="1:17" x14ac:dyDescent="0.25">
      <c r="A59" s="12"/>
      <c r="B59" s="12"/>
      <c r="C59" s="12"/>
      <c r="D59" s="12"/>
      <c r="E59" s="9"/>
      <c r="F59" s="10"/>
      <c r="G59" s="10"/>
      <c r="H59" s="9"/>
      <c r="I59" s="9"/>
      <c r="J59" s="9"/>
      <c r="K59" s="11"/>
      <c r="L59" s="10"/>
      <c r="M59" s="10"/>
      <c r="N59" s="9"/>
      <c r="O59" s="9"/>
      <c r="P59" s="9"/>
      <c r="Q59" s="9"/>
    </row>
    <row r="60" spans="1:17" x14ac:dyDescent="0.25">
      <c r="A60" s="13"/>
      <c r="B60" s="12"/>
      <c r="C60" s="13"/>
      <c r="D60" s="13"/>
      <c r="E60" s="9"/>
      <c r="F60" s="10"/>
      <c r="G60" s="10"/>
      <c r="H60" s="9"/>
      <c r="I60" s="9"/>
      <c r="J60" s="9"/>
      <c r="K60" s="14"/>
      <c r="L60" s="10"/>
      <c r="M60" s="10"/>
      <c r="N60" s="9"/>
      <c r="O60" s="9"/>
      <c r="P60" s="9"/>
      <c r="Q60" s="9"/>
    </row>
    <row r="61" spans="1:17" x14ac:dyDescent="0.25">
      <c r="A61" s="13"/>
      <c r="B61" s="13"/>
      <c r="C61" s="13"/>
      <c r="D61" s="13"/>
      <c r="E61" s="9"/>
      <c r="F61" s="10"/>
      <c r="G61" s="10"/>
      <c r="H61" s="9"/>
      <c r="I61" s="9"/>
      <c r="J61" s="9"/>
      <c r="K61" s="14"/>
      <c r="L61" s="10"/>
      <c r="M61" s="10"/>
      <c r="N61" s="9"/>
      <c r="O61" s="9"/>
      <c r="P61" s="9"/>
      <c r="Q61" s="9"/>
    </row>
    <row r="62" spans="1:17" x14ac:dyDescent="0.25">
      <c r="A62" s="13"/>
      <c r="B62" s="13"/>
      <c r="C62" s="13"/>
      <c r="D62" s="13"/>
      <c r="E62" s="9"/>
      <c r="F62" s="10"/>
      <c r="G62" s="10"/>
      <c r="H62" s="9"/>
      <c r="I62" s="9"/>
      <c r="J62" s="9"/>
      <c r="K62" s="14"/>
      <c r="L62" s="10"/>
      <c r="M62" s="10"/>
      <c r="N62" s="9"/>
      <c r="O62" s="9"/>
      <c r="P62" s="9"/>
      <c r="Q62" s="9"/>
    </row>
    <row r="63" spans="1:17" x14ac:dyDescent="0.25">
      <c r="A63" s="13"/>
      <c r="B63" s="13"/>
      <c r="C63" s="13"/>
      <c r="D63" s="13"/>
      <c r="E63" s="9"/>
      <c r="F63" s="10"/>
      <c r="G63" s="10"/>
      <c r="H63" s="9"/>
      <c r="I63" s="9"/>
      <c r="J63" s="9"/>
      <c r="K63" s="14"/>
      <c r="L63" s="10"/>
      <c r="M63" s="10"/>
      <c r="N63" s="9"/>
      <c r="O63" s="9"/>
      <c r="P63" s="9"/>
      <c r="Q63" s="9"/>
    </row>
    <row r="64" spans="1:17" x14ac:dyDescent="0.25">
      <c r="A64" s="12"/>
      <c r="B64" s="12"/>
      <c r="C64" s="12"/>
      <c r="D64" s="12"/>
      <c r="E64" s="9"/>
      <c r="F64" s="10"/>
      <c r="G64" s="10"/>
      <c r="H64" s="9"/>
      <c r="I64" s="9"/>
      <c r="J64" s="9"/>
      <c r="K64" s="14"/>
      <c r="L64" s="10"/>
      <c r="M64" s="10"/>
      <c r="N64" s="9"/>
      <c r="O64" s="9"/>
      <c r="P64" s="9"/>
      <c r="Q64" s="9"/>
    </row>
    <row r="65" spans="1:17" x14ac:dyDescent="0.25">
      <c r="A65" s="12"/>
      <c r="B65" s="12"/>
      <c r="C65" s="12"/>
      <c r="D65" s="12"/>
      <c r="E65" s="9"/>
      <c r="F65" s="10"/>
      <c r="G65" s="10"/>
      <c r="H65" s="9"/>
      <c r="I65" s="9"/>
      <c r="J65" s="9"/>
      <c r="K65" s="11"/>
      <c r="L65" s="10"/>
      <c r="M65" s="10"/>
      <c r="N65" s="9"/>
      <c r="O65" s="9"/>
      <c r="P65" s="9"/>
      <c r="Q65" s="9"/>
    </row>
    <row r="66" spans="1:17" x14ac:dyDescent="0.25">
      <c r="A66" s="12"/>
      <c r="B66" s="12"/>
      <c r="C66" s="12"/>
      <c r="D66" s="12"/>
      <c r="E66" s="9"/>
      <c r="F66" s="10"/>
      <c r="G66" s="10"/>
      <c r="H66" s="9"/>
      <c r="I66" s="9"/>
      <c r="J66" s="9"/>
      <c r="K66" s="11"/>
      <c r="L66" s="10"/>
      <c r="M66" s="10"/>
      <c r="N66" s="9"/>
      <c r="O66" s="9"/>
      <c r="P66" s="9"/>
      <c r="Q66" s="9"/>
    </row>
    <row r="67" spans="1:17" x14ac:dyDescent="0.25">
      <c r="A67" s="12"/>
      <c r="B67" s="12"/>
      <c r="C67" s="12"/>
      <c r="D67" s="12"/>
      <c r="E67" s="9"/>
      <c r="F67" s="10"/>
      <c r="G67" s="10"/>
      <c r="H67" s="9"/>
      <c r="I67" s="9"/>
      <c r="J67" s="9"/>
      <c r="K67" s="11"/>
      <c r="L67" s="10"/>
      <c r="M67" s="10"/>
      <c r="N67" s="9"/>
      <c r="O67" s="9"/>
      <c r="P67" s="9"/>
      <c r="Q67" s="9"/>
    </row>
    <row r="68" spans="1:17" x14ac:dyDescent="0.25">
      <c r="A68" s="12"/>
      <c r="B68" s="12"/>
      <c r="C68" s="12"/>
      <c r="D68" s="12"/>
      <c r="E68" s="9"/>
      <c r="F68" s="10"/>
      <c r="G68" s="10"/>
      <c r="H68" s="9"/>
      <c r="I68" s="9"/>
      <c r="J68" s="9"/>
      <c r="K68" s="11"/>
      <c r="L68" s="10"/>
      <c r="M68" s="10"/>
      <c r="N68" s="9"/>
      <c r="O68" s="9"/>
      <c r="P68" s="9"/>
      <c r="Q68" s="9"/>
    </row>
    <row r="69" spans="1:17" x14ac:dyDescent="0.25">
      <c r="A69" s="12"/>
      <c r="B69" s="12"/>
      <c r="C69" s="12"/>
      <c r="D69" s="12"/>
      <c r="E69" s="9"/>
      <c r="F69" s="10"/>
      <c r="G69" s="10"/>
      <c r="H69" s="9"/>
      <c r="I69" s="9"/>
      <c r="J69" s="9"/>
      <c r="K69" s="11"/>
      <c r="L69" s="10"/>
      <c r="M69" s="10"/>
      <c r="N69" s="9"/>
      <c r="O69" s="9"/>
      <c r="P69" s="9"/>
      <c r="Q69" s="9"/>
    </row>
    <row r="70" spans="1:17" x14ac:dyDescent="0.25">
      <c r="A70" s="12"/>
      <c r="B70" s="12"/>
      <c r="C70" s="12"/>
      <c r="D70" s="12"/>
      <c r="E70" s="9"/>
      <c r="F70" s="10"/>
      <c r="G70" s="10"/>
      <c r="H70" s="9"/>
      <c r="I70" s="9"/>
      <c r="J70" s="9"/>
      <c r="K70" s="11"/>
      <c r="L70" s="10"/>
      <c r="M70" s="10"/>
      <c r="N70" s="9"/>
      <c r="O70" s="9"/>
      <c r="P70" s="9"/>
      <c r="Q70" s="9"/>
    </row>
    <row r="71" spans="1:17" x14ac:dyDescent="0.25">
      <c r="A71" s="13"/>
      <c r="B71" s="13"/>
      <c r="C71" s="13"/>
      <c r="D71" s="13"/>
      <c r="E71" s="9"/>
      <c r="F71" s="10"/>
      <c r="G71" s="10"/>
      <c r="H71" s="9"/>
      <c r="I71" s="9"/>
      <c r="J71" s="9"/>
      <c r="K71" s="11"/>
      <c r="L71" s="10"/>
      <c r="M71" s="10"/>
      <c r="N71" s="9"/>
      <c r="O71" s="9"/>
      <c r="P71" s="9"/>
      <c r="Q71" s="9"/>
    </row>
    <row r="72" spans="1:17" x14ac:dyDescent="0.25">
      <c r="A72" s="12"/>
      <c r="B72" s="12"/>
      <c r="C72" s="12"/>
      <c r="D72" s="12"/>
      <c r="E72" s="9"/>
      <c r="F72" s="10"/>
      <c r="G72" s="10"/>
      <c r="H72" s="9"/>
      <c r="I72" s="9"/>
      <c r="J72" s="9"/>
      <c r="K72" s="11"/>
      <c r="L72" s="10"/>
      <c r="M72" s="10"/>
      <c r="N72" s="9"/>
      <c r="O72" s="9"/>
      <c r="P72" s="9"/>
      <c r="Q72" s="9"/>
    </row>
    <row r="73" spans="1:17" x14ac:dyDescent="0.25">
      <c r="A73" s="12"/>
      <c r="B73" s="12"/>
      <c r="C73" s="12"/>
      <c r="D73" s="12"/>
      <c r="E73" s="9"/>
      <c r="F73" s="10"/>
      <c r="G73" s="10"/>
      <c r="H73" s="9"/>
      <c r="I73" s="9"/>
      <c r="J73" s="9"/>
      <c r="K73" s="11"/>
      <c r="L73" s="10"/>
      <c r="M73" s="10"/>
      <c r="N73" s="9"/>
      <c r="O73" s="9"/>
      <c r="P73" s="9"/>
      <c r="Q73" s="9"/>
    </row>
    <row r="74" spans="1:17" x14ac:dyDescent="0.25">
      <c r="A74" s="12"/>
      <c r="B74" s="12"/>
      <c r="C74" s="12"/>
      <c r="D74" s="12"/>
      <c r="E74" s="9"/>
      <c r="F74" s="10"/>
      <c r="G74" s="10"/>
      <c r="H74" s="9"/>
      <c r="I74" s="9"/>
      <c r="J74" s="9"/>
      <c r="K74" s="11"/>
      <c r="L74" s="10"/>
      <c r="M74" s="10"/>
      <c r="N74" s="9"/>
      <c r="O74" s="9"/>
      <c r="P74" s="9"/>
      <c r="Q74" s="9"/>
    </row>
    <row r="75" spans="1:17" x14ac:dyDescent="0.25">
      <c r="A75" s="12"/>
      <c r="B75" s="12"/>
      <c r="C75" s="13"/>
      <c r="D75" s="12"/>
      <c r="E75" s="9"/>
      <c r="F75" s="10"/>
      <c r="G75" s="10"/>
      <c r="H75" s="9"/>
      <c r="I75" s="9"/>
      <c r="J75" s="9"/>
      <c r="K75" s="11"/>
      <c r="L75" s="10"/>
      <c r="M75" s="10"/>
      <c r="N75" s="9"/>
      <c r="O75" s="9"/>
      <c r="P75" s="9"/>
      <c r="Q75" s="9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Surface</vt:lpstr>
      <vt:lpstr>Ocean</vt:lpstr>
      <vt:lpstr>Atmo</vt:lpstr>
      <vt:lpstr>Exo Bands</vt:lpstr>
    </vt:vector>
  </TitlesOfParts>
  <Company>JCDGW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2020-05-26T22:35:35Z</dcterms:created>
  <dcterms:modified xsi:type="dcterms:W3CDTF">2020-10-27T20:31:23Z</dcterms:modified>
</cp:coreProperties>
</file>