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372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 iterate="1"/>
</workbook>
</file>

<file path=xl/calcChain.xml><?xml version="1.0" encoding="utf-8"?>
<calcChain xmlns="http://schemas.openxmlformats.org/spreadsheetml/2006/main">
  <c r="C13" i="2" l="1"/>
  <c r="D13" i="2"/>
  <c r="B13" i="2"/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4" i="3"/>
  <c r="B25" i="3"/>
  <c r="B26" i="3"/>
  <c r="B27" i="3"/>
  <c r="B28" i="3"/>
  <c r="B29" i="3"/>
  <c r="B30" i="3"/>
  <c r="B31" i="3"/>
  <c r="B32" i="3"/>
  <c r="B33" i="3"/>
  <c r="B34" i="3"/>
  <c r="B7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7" i="2" l="1"/>
  <c r="D7" i="2"/>
  <c r="E7" i="2" s="1"/>
  <c r="D14" i="2" l="1"/>
  <c r="B14" i="2"/>
  <c r="C14" i="2"/>
  <c r="E14" i="2" l="1"/>
</calcChain>
</file>

<file path=xl/sharedStrings.xml><?xml version="1.0" encoding="utf-8"?>
<sst xmlns="http://schemas.openxmlformats.org/spreadsheetml/2006/main" count="77" uniqueCount="74">
  <si>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</si>
  <si>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</si>
  <si>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</si>
  <si>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</si>
  <si>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</si>
  <si>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</si>
  <si>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</si>
  <si>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</si>
  <si>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</si>
  <si>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</si>
  <si>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</si>
  <si>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</si>
  <si>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</si>
  <si>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</si>
  <si>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</si>
  <si>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</si>
  <si>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</si>
  <si>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</si>
  <si>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</si>
  <si>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</si>
  <si>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</si>
  <si>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</si>
  <si>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</si>
  <si>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</si>
  <si>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</si>
  <si>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</si>
  <si>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</si>
  <si>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</si>
  <si>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</si>
  <si>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</si>
  <si>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</si>
  <si>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</si>
  <si>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</si>
  <si>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</si>
  <si>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</si>
  <si>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</si>
  <si>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</si>
  <si>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</si>
  <si>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</si>
  <si>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</si>
  <si>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</si>
  <si>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Units/s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</si>
  <si>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</si>
  <si>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</si>
  <si>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</si>
  <si>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</si>
  <si>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</si>
  <si>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</si>
  <si>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</si>
  <si>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</si>
  <si>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Water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</si>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</sst>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3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0" fontId="1" fillId="0" borderId="1" xfId="1" applyFill="1" applyAlignment="1">
      <alignment horizontal="center"/>
    </xf>
    <xf numFmtId="0" fontId="9" fillId="0" borderId="0" xfId="0" applyFont="1" applyFill="1" applyAlignment="1">
      <alignment horizontal="center"/>
    </xf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8"/>
  <sheetViews>
    <sheetView tabSelected="1" workbookViewId="0">
      <selection activeCell="B12" sqref="B12"/>
    </sheetView>
  </sheetViews>
  <sheetFormatPr defaultRowHeight="15.75"/>
  <cols>
    <col min="1" max="5" width="19.7109375" style="2" customWidth="1"/>
    <col min="6" max="252" width="9.140625" style="2"/>
    <col min="253" max="16384" width="9.140625" style="5"/>
  </cols>
  <sheetData>
    <row r="1" spans="1:6" ht="20.25" thickBot="1">
      <c r="A1" s="17" t="s">
        <v>23</v>
      </c>
      <c r="B1" s="17"/>
      <c r="C1" s="17"/>
      <c r="D1" s="17"/>
      <c r="E1" s="17"/>
    </row>
    <row r="2" spans="1:6" ht="16.5" thickTop="1">
      <c r="A2" s="21" t="s">
        <v>73</v>
      </c>
      <c r="B2"/>
      <c r="C2"/>
      <c r="D2"/>
      <c r="E2"/>
    </row>
    <row r="3" spans="1:6">
      <c r="A3"/>
      <c r="B3"/>
      <c r="C3"/>
      <c r="D3"/>
      <c r="E3"/>
    </row>
    <row r="4" spans="1:6">
      <c r="A4" s="5" t="s">
        <v>39</v>
      </c>
      <c r="B4" s="2" t="s">
        <v>22</v>
      </c>
      <c r="C4" s="2" t="s">
        <v>24</v>
      </c>
      <c r="D4" s="5"/>
      <c r="E4" s="5"/>
      <c r="F4" s="5"/>
    </row>
    <row r="5" spans="1:6">
      <c r="A5" s="22" t="s">
        <v>72</v>
      </c>
      <c r="B5" s="9">
        <v>290</v>
      </c>
      <c r="C5" s="9">
        <v>16</v>
      </c>
      <c r="D5" s="5"/>
      <c r="E5" s="5"/>
      <c r="F5" s="5"/>
    </row>
    <row r="6" spans="1:6">
      <c r="A6" s="2" t="s">
        <v>40</v>
      </c>
      <c r="B6" s="2" t="s">
        <v>3</v>
      </c>
      <c r="C6" s="2" t="s">
        <v>25</v>
      </c>
      <c r="D6" s="5" t="s">
        <v>37</v>
      </c>
      <c r="E6" s="5" t="s">
        <v>38</v>
      </c>
    </row>
    <row r="7" spans="1:6">
      <c r="B7" s="6">
        <f>B5*9.8066</f>
        <v>2843.9139999999998</v>
      </c>
      <c r="C7" s="10">
        <f>C5*1000/B7</f>
        <v>5.6260491702632365</v>
      </c>
      <c r="D7" s="10">
        <f>C5*1000*B7/2</f>
        <v>22751311.999999996</v>
      </c>
      <c r="E7" s="10">
        <f>D7/C7</f>
        <v>4043923.419697999</v>
      </c>
    </row>
    <row r="8" spans="1:6">
      <c r="E8" s="5"/>
    </row>
    <row r="9" spans="1:6">
      <c r="E9" s="5"/>
    </row>
    <row r="10" spans="1:6" ht="20.25" thickBot="1">
      <c r="A10" s="17" t="s">
        <v>36</v>
      </c>
      <c r="B10" s="17"/>
      <c r="C10" s="17"/>
      <c r="D10" s="17"/>
      <c r="E10" s="17"/>
    </row>
    <row r="11" spans="1:6" ht="16.5" thickTop="1">
      <c r="A11" s="22" t="s">
        <v>71</v>
      </c>
      <c r="B11" s="11">
        <v>0.45</v>
      </c>
      <c r="C11" s="11">
        <v>0.55000000000000004</v>
      </c>
      <c r="D11" s="11">
        <v>0</v>
      </c>
      <c r="E11" s="11">
        <v>0</v>
      </c>
    </row>
    <row r="12" spans="1:6">
      <c r="A12" s="1" t="s">
        <v>70</v>
      </c>
      <c r="B12" s="20" t="s">
        <v>29</v>
      </c>
      <c r="C12" s="20" t="s">
        <v>30</v>
      </c>
      <c r="D12" s="20"/>
      <c r="E12" s="21" t="s">
        <v>35</v>
      </c>
    </row>
    <row r="13" spans="1:6" ht="16.5" thickBot="1">
      <c r="A13" s="1" t="s">
        <v>27</v>
      </c>
      <c r="B13" s="12">
        <f>IFERROR(VLOOKUP(B12,Database!$A$2:$B$34,2,FALSE),"-")</f>
        <v>5</v>
      </c>
      <c r="C13" s="12">
        <f>IFERROR(VLOOKUP(C12,Database!$A$2:$B$34,2,FALSE),"-")</f>
        <v>5</v>
      </c>
      <c r="D13" s="12" t="str">
        <f>IFERROR(VLOOKUP(D12,Database!$A$2:$B$34,2,FALSE),"-")</f>
        <v>-</v>
      </c>
      <c r="E13" s="13">
        <v>0</v>
      </c>
    </row>
    <row r="14" spans="1:6" ht="16.5" thickTop="1">
      <c r="A14" s="1" t="s">
        <v>41</v>
      </c>
      <c r="B14" s="19">
        <f t="shared" ref="B14:C14" si="0">IFERROR(($C$7/B13)*B11,"-")</f>
        <v>0.50634442532369128</v>
      </c>
      <c r="C14" s="19">
        <f t="shared" si="0"/>
        <v>0.61886540872895601</v>
      </c>
      <c r="D14" s="19" t="str">
        <f>IFERROR(($C$7/D13)*D11,"-")</f>
        <v>-</v>
      </c>
      <c r="E14" s="19">
        <f>SUM(B14:D14)*E11</f>
        <v>0</v>
      </c>
    </row>
    <row r="17" spans="1:3">
      <c r="A17" s="5"/>
    </row>
    <row r="18" spans="1:3">
      <c r="C18"/>
    </row>
  </sheetData>
  <mergeCells count="2">
    <mergeCell ref="A10:E10"/>
    <mergeCell ref="A1:E1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Database!$A$2:$A$34</xm:f>
          </x14:formula1>
          <xm:sqref>B12:D12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4"/>
  <sheetViews>
    <sheetView workbookViewId="0">
      <selection activeCell="B24" sqref="B24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69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34</v>
      </c>
      <c r="B6" s="2">
        <v>7.5</v>
      </c>
    </row>
    <row r="7" spans="1:3">
      <c r="A7" s="2" t="s">
        <v>42</v>
      </c>
      <c r="B7" s="2">
        <v>0.1</v>
      </c>
    </row>
    <row r="8" spans="1:3" ht="18" thickBot="1">
      <c r="A8" s="7" t="s">
        <v>66</v>
      </c>
    </row>
    <row r="9" spans="1:3" ht="16.5" thickTop="1">
      <c r="A9" s="2" t="s">
        <v>45</v>
      </c>
      <c r="B9" s="14">
        <f>C9*1000</f>
        <v>1.0000000000000002E-6</v>
      </c>
      <c r="C9" s="15">
        <v>1.0000000000000001E-9</v>
      </c>
    </row>
    <row r="10" spans="1:3">
      <c r="A10" s="2" t="s">
        <v>46</v>
      </c>
      <c r="B10" s="14">
        <f>C10*1000</f>
        <v>1.784E-3</v>
      </c>
      <c r="C10" s="15">
        <v>1.784E-6</v>
      </c>
    </row>
    <row r="11" spans="1:3">
      <c r="A11" s="2" t="s">
        <v>44</v>
      </c>
      <c r="B11" s="14">
        <f t="shared" ref="B11:B20" si="0">C11*1000</f>
        <v>10.97</v>
      </c>
      <c r="C11" s="15">
        <v>1.0970000000000001E-2</v>
      </c>
    </row>
    <row r="12" spans="1:3">
      <c r="A12" s="2" t="s">
        <v>53</v>
      </c>
      <c r="B12" s="14">
        <f t="shared" si="0"/>
        <v>2.5</v>
      </c>
      <c r="C12" s="15">
        <v>2.5000000000000001E-3</v>
      </c>
    </row>
    <row r="13" spans="1:3">
      <c r="A13" s="2" t="s">
        <v>54</v>
      </c>
      <c r="B13" s="14">
        <f t="shared" si="0"/>
        <v>5.8</v>
      </c>
      <c r="C13" s="15">
        <v>5.7999999999999996E-3</v>
      </c>
    </row>
    <row r="14" spans="1:3">
      <c r="A14" s="2" t="s">
        <v>43</v>
      </c>
      <c r="B14" s="14">
        <f t="shared" si="0"/>
        <v>0.53399999999999992</v>
      </c>
      <c r="C14" s="15">
        <v>5.3399999999999997E-4</v>
      </c>
    </row>
    <row r="15" spans="1:3">
      <c r="A15" s="5" t="s">
        <v>51</v>
      </c>
      <c r="B15" s="14">
        <f t="shared" si="0"/>
        <v>0.70209999999999995</v>
      </c>
      <c r="C15" s="15">
        <v>7.0209999999999999E-4</v>
      </c>
    </row>
    <row r="16" spans="1:3">
      <c r="A16" s="2" t="s">
        <v>49</v>
      </c>
      <c r="B16" s="14">
        <f t="shared" si="0"/>
        <v>1.1732500000000001</v>
      </c>
      <c r="C16" s="15">
        <v>1.17325E-3</v>
      </c>
    </row>
    <row r="17" spans="1:3">
      <c r="A17" s="2" t="s">
        <v>48</v>
      </c>
      <c r="B17" s="14">
        <f t="shared" si="0"/>
        <v>0.16239999999999999</v>
      </c>
      <c r="C17" s="15">
        <v>1.6239999999999999E-4</v>
      </c>
    </row>
    <row r="18" spans="1:3">
      <c r="A18" s="2" t="s">
        <v>52</v>
      </c>
      <c r="B18" s="14">
        <f t="shared" si="0"/>
        <v>5.8999999999999997E-2</v>
      </c>
      <c r="C18" s="15">
        <v>5.8999999999999998E-5</v>
      </c>
    </row>
    <row r="19" spans="1:3">
      <c r="A19" s="2" t="s">
        <v>32</v>
      </c>
      <c r="B19" s="14">
        <f t="shared" si="0"/>
        <v>7.0849999999999996E-2</v>
      </c>
      <c r="C19" s="15">
        <v>7.0850000000000001E-5</v>
      </c>
    </row>
    <row r="20" spans="1:3">
      <c r="A20" s="2" t="s">
        <v>33</v>
      </c>
      <c r="B20" s="14">
        <f t="shared" si="0"/>
        <v>0.42560999999999999</v>
      </c>
      <c r="C20" s="15">
        <v>4.2560999999999999E-4</v>
      </c>
    </row>
    <row r="21" spans="1:3">
      <c r="A21" s="2" t="s">
        <v>47</v>
      </c>
      <c r="B21" s="14">
        <f>C21*1000</f>
        <v>7.8</v>
      </c>
      <c r="C21" s="15">
        <v>7.7999999999999996E-3</v>
      </c>
    </row>
    <row r="22" spans="1:3">
      <c r="A22" s="2" t="s">
        <v>50</v>
      </c>
      <c r="B22" s="14">
        <f>C22*1000</f>
        <v>1</v>
      </c>
      <c r="C22" s="15">
        <v>1E-3</v>
      </c>
    </row>
    <row r="23" spans="1:3" ht="18" thickBot="1">
      <c r="A23" s="7" t="s">
        <v>67</v>
      </c>
      <c r="C23" s="16"/>
    </row>
    <row r="24" spans="1:3" ht="16.5" thickTop="1">
      <c r="A24" s="2" t="s">
        <v>55</v>
      </c>
      <c r="B24" s="14">
        <f t="shared" ref="B24:B34" si="1">C24*1000</f>
        <v>5</v>
      </c>
      <c r="C24" s="15">
        <v>5.0000000000000001E-3</v>
      </c>
    </row>
    <row r="25" spans="1:3">
      <c r="A25" s="2" t="s">
        <v>62</v>
      </c>
      <c r="B25" s="14">
        <f t="shared" si="1"/>
        <v>54.4</v>
      </c>
      <c r="C25" s="15">
        <v>5.4399999999999997E-2</v>
      </c>
    </row>
    <row r="26" spans="1:3">
      <c r="A26" s="2" t="s">
        <v>56</v>
      </c>
      <c r="B26" s="14">
        <f t="shared" si="1"/>
        <v>5</v>
      </c>
      <c r="C26" s="15">
        <v>5.0000000000000001E-3</v>
      </c>
    </row>
    <row r="27" spans="1:3">
      <c r="A27" s="2" t="s">
        <v>65</v>
      </c>
      <c r="B27" s="14">
        <f t="shared" si="1"/>
        <v>6.0000000000000005E-2</v>
      </c>
      <c r="C27" s="15">
        <v>6.0000000000000002E-5</v>
      </c>
    </row>
    <row r="28" spans="1:3">
      <c r="A28" s="2" t="s">
        <v>60</v>
      </c>
      <c r="B28" s="14">
        <f t="shared" si="1"/>
        <v>5.0108799999999993</v>
      </c>
      <c r="C28" s="15">
        <v>5.0108799999999997E-3</v>
      </c>
    </row>
    <row r="29" spans="1:3">
      <c r="A29" s="2" t="s">
        <v>63</v>
      </c>
      <c r="B29" s="14">
        <f t="shared" si="1"/>
        <v>5</v>
      </c>
      <c r="C29" s="15">
        <v>5.0000000000000001E-3</v>
      </c>
    </row>
    <row r="30" spans="1:3">
      <c r="A30" s="2" t="s">
        <v>57</v>
      </c>
      <c r="B30" s="14">
        <f t="shared" si="1"/>
        <v>8.6</v>
      </c>
      <c r="C30" s="15">
        <v>8.6E-3</v>
      </c>
    </row>
    <row r="31" spans="1:3">
      <c r="A31" s="2" t="s">
        <v>61</v>
      </c>
      <c r="B31" s="14">
        <f t="shared" si="1"/>
        <v>5.7050000000000001</v>
      </c>
      <c r="C31" s="15">
        <v>5.705E-3</v>
      </c>
    </row>
    <row r="32" spans="1:3">
      <c r="A32" s="2" t="s">
        <v>58</v>
      </c>
      <c r="B32" s="14">
        <f t="shared" si="1"/>
        <v>0.35399999999999998</v>
      </c>
      <c r="C32" s="15">
        <v>3.5399999999999999E-4</v>
      </c>
    </row>
    <row r="33" spans="1:3">
      <c r="A33" s="2" t="s">
        <v>59</v>
      </c>
      <c r="B33" s="14">
        <f t="shared" si="1"/>
        <v>2.12805</v>
      </c>
      <c r="C33" s="15">
        <v>2.1280499999999998E-3</v>
      </c>
    </row>
    <row r="34" spans="1:3">
      <c r="A34" s="2" t="s">
        <v>64</v>
      </c>
      <c r="B34" s="14">
        <f t="shared" si="1"/>
        <v>4.1000000000000005</v>
      </c>
      <c r="C34" s="15">
        <v>4.1000000000000003E-3</v>
      </c>
    </row>
  </sheetData>
  <dataValidations count="1">
    <dataValidation type="list" allowBlank="1" showInputMessage="1" showErrorMessage="1" sqref="E2">
      <formula1>$A$9:$A$22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18" t="s">
        <v>68</v>
      </c>
      <c r="B1" s="18"/>
      <c r="C1" s="18"/>
      <c r="D1" s="18"/>
      <c r="E1" s="18"/>
      <c r="F1" s="18"/>
      <c r="G1" s="18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2020-05-06T21:57:41Z</dcterms:modified>
</cp:coreProperties>
</file>