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21390" yWindow="0" windowWidth="18375" windowHeight="8625" activeTab="1"/>
  </bookViews>
  <sheets>
    <sheet name="Surface" sheetId="1" r:id="rId1"/>
    <sheet name="Ocean" sheetId="2" r:id="rId2"/>
    <sheet name="Atmo" sheetId="3" r:id="rId3"/>
    <sheet name="Exo Band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2" l="1"/>
  <c r="N2" i="2" s="1"/>
  <c r="C26" i="3" l="1"/>
  <c r="B10" i="3"/>
  <c r="C10" i="3"/>
  <c r="D10" i="3"/>
  <c r="C2" i="3"/>
  <c r="L2" i="3" l="1"/>
  <c r="K2" i="3"/>
  <c r="D2" i="3"/>
  <c r="B2" i="3"/>
  <c r="U26" i="3"/>
  <c r="V26" i="3"/>
  <c r="L7" i="2"/>
  <c r="L2" i="2" s="1"/>
  <c r="V10" i="3" l="1"/>
  <c r="V2" i="3" s="1"/>
  <c r="M23" i="2" l="1"/>
  <c r="H26" i="3"/>
  <c r="I26" i="3"/>
  <c r="H10" i="3"/>
  <c r="H2" i="3" s="1"/>
  <c r="I10" i="3"/>
  <c r="I2" i="3" s="1"/>
  <c r="M7" i="2"/>
  <c r="M2" i="2" s="1"/>
  <c r="E26" i="3" l="1"/>
  <c r="F26" i="3"/>
  <c r="F10" i="3"/>
  <c r="F2" i="3" s="1"/>
  <c r="E10" i="3" l="1"/>
  <c r="E2" i="3" s="1"/>
  <c r="G10" i="3"/>
  <c r="G2" i="3" s="1"/>
  <c r="G26" i="3"/>
  <c r="F23" i="2" l="1"/>
  <c r="G23" i="2"/>
  <c r="H23" i="2"/>
  <c r="F7" i="2"/>
  <c r="F2" i="2" s="1"/>
  <c r="G7" i="2"/>
  <c r="G2" i="2" s="1"/>
  <c r="H7" i="2"/>
  <c r="H2" i="2" s="1"/>
  <c r="AG26" i="3" l="1"/>
  <c r="AH26" i="3"/>
  <c r="W26" i="3"/>
  <c r="P26" i="3"/>
  <c r="P10" i="3"/>
  <c r="P2" i="3" s="1"/>
  <c r="AH10" i="3"/>
  <c r="AH2" i="3" s="1"/>
  <c r="W10" i="3"/>
  <c r="W2" i="3" s="1"/>
  <c r="AG10" i="3"/>
  <c r="AG2" i="3" s="1"/>
  <c r="T26" i="3" l="1"/>
  <c r="T10" i="3"/>
  <c r="T2" i="3" s="1"/>
  <c r="U10" i="3" l="1"/>
  <c r="U2" i="3" s="1"/>
  <c r="AD10" i="3"/>
  <c r="AE10" i="3"/>
  <c r="AE2" i="3" s="1"/>
  <c r="AF10" i="3"/>
  <c r="AF2" i="3" s="1"/>
  <c r="AF26" i="3"/>
  <c r="AD26" i="3"/>
  <c r="AE26" i="3"/>
  <c r="AD2" i="3"/>
  <c r="J26" i="3" l="1"/>
  <c r="J10" i="3"/>
  <c r="J2" i="3" s="1"/>
  <c r="D27" i="1"/>
  <c r="D2" i="1"/>
  <c r="K23" i="2"/>
  <c r="K7" i="2"/>
  <c r="K2" i="2" s="1"/>
  <c r="J23" i="2"/>
  <c r="J7" i="2"/>
  <c r="J2" i="2" s="1"/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N14" i="4"/>
  <c r="O14" i="4" s="1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I35" i="4"/>
  <c r="Q35" i="4" s="1"/>
  <c r="N35" i="4"/>
  <c r="O35" i="4"/>
  <c r="M10" i="3"/>
  <c r="M2" i="3" s="1"/>
  <c r="N10" i="3"/>
  <c r="N2" i="3" s="1"/>
  <c r="O10" i="3"/>
  <c r="O2" i="3" s="1"/>
  <c r="Q10" i="3"/>
  <c r="Q2" i="3" s="1"/>
  <c r="R10" i="3"/>
  <c r="R2" i="3" s="1"/>
  <c r="S10" i="3"/>
  <c r="S2" i="3" s="1"/>
  <c r="Y10" i="3"/>
  <c r="Y2" i="3" s="1"/>
  <c r="Z10" i="3"/>
  <c r="Z2" i="3" s="1"/>
  <c r="AA10" i="3"/>
  <c r="AA2" i="3" s="1"/>
  <c r="AC10" i="3"/>
  <c r="AC2" i="3" s="1"/>
  <c r="B26" i="3"/>
  <c r="D26" i="3"/>
  <c r="K26" i="3"/>
  <c r="L26" i="3"/>
  <c r="M26" i="3"/>
  <c r="N26" i="3"/>
  <c r="O26" i="3"/>
  <c r="Q26" i="3"/>
  <c r="R26" i="3"/>
  <c r="S26" i="3"/>
  <c r="Y26" i="3"/>
  <c r="Z26" i="3"/>
  <c r="AA26" i="3"/>
  <c r="AC26" i="3"/>
  <c r="E2" i="2"/>
  <c r="I2" i="2"/>
  <c r="B7" i="2"/>
  <c r="B2" i="2" s="1"/>
  <c r="C7" i="2"/>
  <c r="C2" i="2" s="1"/>
  <c r="D7" i="2"/>
  <c r="D2" i="2" s="1"/>
  <c r="E7" i="2"/>
  <c r="B23" i="2"/>
  <c r="C23" i="2"/>
  <c r="D23" i="2"/>
  <c r="E23" i="2"/>
  <c r="I23" i="2"/>
  <c r="B2" i="1"/>
  <c r="C2" i="1"/>
  <c r="E2" i="1"/>
  <c r="F2" i="1"/>
  <c r="G2" i="1"/>
  <c r="H2" i="1"/>
  <c r="I2" i="1"/>
  <c r="K2" i="1"/>
  <c r="L2" i="1"/>
  <c r="M2" i="1"/>
  <c r="N2" i="1"/>
  <c r="B27" i="1"/>
  <c r="C27" i="1"/>
  <c r="E27" i="1"/>
  <c r="F27" i="1"/>
  <c r="G27" i="1"/>
  <c r="H27" i="1"/>
  <c r="I27" i="1"/>
  <c r="K27" i="1"/>
  <c r="L27" i="1"/>
  <c r="M27" i="1"/>
  <c r="N27" i="1"/>
  <c r="Q14" i="4" l="1"/>
  <c r="Q3" i="4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comments1.xml><?xml version="1.0" encoding="utf-8"?>
<comments xmlns="http://schemas.openxmlformats.org/spreadsheetml/2006/main">
  <authors>
    <author>Jadon Wade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Eve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Mun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Minmus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Duna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comments3.xml><?xml version="1.0" encoding="utf-8"?>
<comments xmlns="http://schemas.openxmlformats.org/spreadsheetml/2006/main">
  <authors>
    <author>Jadon Wade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Produced by forum user @Clamp-o-Tron in blue text.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Drafted by myself.</t>
        </r>
      </text>
    </comment>
  </commentList>
</comments>
</file>

<file path=xl/sharedStrings.xml><?xml version="1.0" encoding="utf-8"?>
<sst xmlns="http://schemas.openxmlformats.org/spreadsheetml/2006/main" count="222" uniqueCount="153">
  <si>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</si>
  <si>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</si>
  <si>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</si>
  <si>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</si>
  <si>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</si>
  <si>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</si>
  <si>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</si>
  <si>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</si>
  <si>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</si>
  <si>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</si>
  <si>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</si>
  <si>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</si>
  <si>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</si>
  <si>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</si>
  <si>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</si>
  <si>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x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</si>
  <si>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</si>
  <si>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</si>
  <si>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</si>
  <si>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</si>
  <si>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</si>
  <si>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</si>
  <si>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</si>
  <si>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</si>
  <si>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</si>
  <si>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</si>
  <si>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</si>
  <si>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</si>
  <si>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</si>
  <si>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</si>
  <si>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</si>
  <si>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</si>
  <si>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</si>
  <si>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</si>
  <si>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</si>
  <si>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</si>
  <si>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</si>
  <si>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</si>
  <si>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</si>
  <si>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</si>
  <si>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</si>
  <si>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</si>
  <si>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</si>
  <si>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</si>
  <si>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</si>
  <si>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</si>
  <si>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</si>
  <si>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</si>
  <si>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</si>
  <si>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</si>
  <si>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</si>
  <si>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</si>
  <si>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</si>
  <si>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</si>
  <si>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</si>
  <si>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</si>
  <si>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</si>
  <si>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</si>
  <si>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</si>
  <si>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</si>
  <si>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</si>
  <si>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</si>
  <si>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</si>
  <si>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</si>
  <si>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</si>
  <si>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</si>
  <si>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</si>
  <si>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</si>
  <si>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</si>
  <si>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</si>
  <si>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</si>
  <si>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</si>
  <si>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</si>
  <si>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</si>
  <si>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</si>
  <si>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</si>
  <si>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</si>
  <si>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</si>
  <si>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</si>
  <si>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</si>
  <si>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</si>
  <si>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</si>
  <si>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</si>
  <si>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</si>
  <si>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</si>
  <si>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</si>
  <si>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</si>
  <si>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</si>
  <si>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</si>
  <si>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</si>
  <si>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</si>
  <si>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</si>
  <si>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</si>
  <si>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</si>
  <si>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</si>
  <si>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</si>
  <si>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</si>
  <si>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</si>
  <si>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</si>
  <si>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</si>
  <si>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</si>
  <si>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</si>
  <si>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</si>
  <si>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</si>
  <si>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</si>
  <si>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</si>
  <si>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</si>
  <si>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</si>
  <si>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</si>
  <si>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</si>
  <si>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</si>
  <si>
    <t>ColdMud</t>
  </si>
  <si>
    <t>WarmMud</t>
  </si>
  <si>
    <t>Vulcan</t>
  </si>
  <si>
    <t>Black Hole</t>
  </si>
  <si>
    <t>Neutron Star</t>
  </si>
  <si>
    <t>Gas (Class 4)</t>
  </si>
  <si>
    <t>Wormhole</t>
  </si>
  <si>
    <t>ExoticMatter</t>
  </si>
  <si>
    <t>Dying Red Giant</t>
  </si>
  <si>
    <t>Carbon Star</t>
  </si>
  <si>
    <t>Gas (Helium)</t>
  </si>
  <si>
    <t>N2</t>
  </si>
  <si>
    <t>56K</t>
  </si>
  <si>
    <t>63K</t>
  </si>
  <si>
    <t>O2</t>
  </si>
  <si>
    <t>CO2</t>
  </si>
  <si>
    <t>216K</t>
  </si>
  <si>
    <t>H2</t>
  </si>
  <si>
    <t>He</t>
  </si>
  <si>
    <t>14K</t>
  </si>
  <si>
    <t>1K</t>
  </si>
  <si>
    <t>H2O</t>
  </si>
  <si>
    <t>273K</t>
  </si>
  <si>
    <t>Oxygen-N2</t>
  </si>
  <si>
    <t>Oxygen-CO2</t>
  </si>
  <si>
    <t>Freeze</t>
  </si>
  <si>
    <t>Spodumene</t>
  </si>
  <si>
    <t>Steam</t>
  </si>
  <si>
    <t>Steam (CO2)</t>
  </si>
  <si>
    <t>Steam (N2)</t>
  </si>
  <si>
    <t>Acid</t>
  </si>
  <si>
    <t>Acid(CO2)</t>
  </si>
  <si>
    <t>Acid(N2)</t>
  </si>
  <si>
    <t>Gas (Class5)</t>
  </si>
  <si>
    <t>Metal-Sulfur</t>
  </si>
  <si>
    <t>Metal-Carbon</t>
  </si>
  <si>
    <t>Rock-Mineral</t>
  </si>
  <si>
    <t>Kerosene</t>
  </si>
  <si>
    <t>LiquidFuel</t>
  </si>
  <si>
    <t>Gas (Class1)</t>
  </si>
  <si>
    <t>Pandora</t>
  </si>
  <si>
    <t>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</si>
</sst>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164" fontId="4" fillId="0" borderId="0" applyFont="0" applyFill="0" applyBorder="0" applyAlignment="0" applyProtection="0"/>
  </cellStyleXfs>
  <cellXfs count="42">
    <xf numFmtId="0" fontId="0" fillId="0" borderId="0" xfId="0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4" borderId="0" xfId="0" applyNumberFormat="1" applyFill="1"/>
    <xf numFmtId="0" fontId="7" fillId="0" borderId="0" xfId="0" applyFont="1"/>
    <xf numFmtId="0" fontId="3" fillId="3" borderId="1" xfId="2"/>
    <xf numFmtId="0" fontId="2" fillId="2" borderId="1" xfId="1"/>
    <xf numFmtId="0" fontId="1" fillId="0" borderId="0" xfId="0" applyFont="1"/>
    <xf numFmtId="0" fontId="3" fillId="3" borderId="1" xfId="2" applyAlignment="1">
      <alignment horizontal="left" wrapText="1"/>
    </xf>
    <xf numFmtId="0" fontId="2" fillId="2" borderId="1" xfId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3" borderId="1" xfId="2" applyFont="1" applyAlignment="1">
      <alignment horizontal="left" wrapText="1"/>
    </xf>
    <xf numFmtId="3" fontId="12" fillId="3" borderId="1" xfId="2" applyNumberFormat="1" applyFont="1" applyAlignment="1">
      <alignment horizontal="right" wrapText="1"/>
    </xf>
    <xf numFmtId="0" fontId="13" fillId="2" borderId="1" xfId="1" applyFont="1" applyAlignment="1">
      <alignment horizontal="left" wrapText="1"/>
    </xf>
    <xf numFmtId="3" fontId="14" fillId="0" borderId="0" xfId="0" applyNumberFormat="1" applyFont="1" applyAlignment="1">
      <alignment horizontal="right" wrapText="1"/>
    </xf>
    <xf numFmtId="167" fontId="12" fillId="3" borderId="1" xfId="3" applyNumberFormat="1" applyFont="1" applyFill="1" applyBorder="1" applyAlignment="1">
      <alignment horizontal="right" wrapText="1"/>
    </xf>
    <xf numFmtId="0" fontId="13" fillId="2" borderId="1" xfId="1" applyFont="1" applyAlignment="1">
      <alignment horizontal="right" wrapText="1"/>
    </xf>
    <xf numFmtId="164" fontId="12" fillId="3" borderId="1" xfId="3" applyFont="1" applyFill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wrapText="1" indent="1"/>
    </xf>
    <xf numFmtId="3" fontId="15" fillId="0" borderId="0" xfId="0" applyNumberFormat="1" applyFont="1" applyAlignment="1">
      <alignment horizontal="right" wrapText="1"/>
    </xf>
    <xf numFmtId="0" fontId="14" fillId="6" borderId="0" xfId="0" applyFont="1" applyFill="1" applyAlignment="1">
      <alignment horizontal="left" wrapText="1"/>
    </xf>
    <xf numFmtId="3" fontId="14" fillId="6" borderId="0" xfId="0" applyNumberFormat="1" applyFont="1" applyFill="1" applyAlignment="1">
      <alignment horizontal="right" wrapText="1"/>
    </xf>
    <xf numFmtId="0" fontId="14" fillId="6" borderId="0" xfId="0" applyFont="1" applyFill="1" applyAlignment="1">
      <alignment horizontal="left" vertical="center" wrapText="1"/>
    </xf>
    <xf numFmtId="0" fontId="14" fillId="7" borderId="2" xfId="0" applyFont="1" applyFill="1" applyBorder="1" applyAlignment="1">
      <alignment horizontal="left" wrapText="1"/>
    </xf>
    <xf numFmtId="0" fontId="17" fillId="0" borderId="0" xfId="0" applyFont="1"/>
    <xf numFmtId="165" fontId="17" fillId="0" borderId="0" xfId="0" applyNumberFormat="1" applyFont="1"/>
    <xf numFmtId="0" fontId="18" fillId="0" borderId="0" xfId="0" applyFont="1"/>
    <xf numFmtId="0" fontId="0" fillId="0" borderId="0" xfId="0" applyFill="1"/>
    <xf numFmtId="2" fontId="0" fillId="0" borderId="0" xfId="0" applyNumberFormat="1"/>
    <xf numFmtId="0" fontId="16" fillId="0" borderId="0" xfId="0" applyFont="1"/>
    <xf numFmtId="165" fontId="16" fillId="0" borderId="0" xfId="0" applyNumberFormat="1" applyFont="1"/>
    <xf numFmtId="0" fontId="16" fillId="4" borderId="0" xfId="0" applyFont="1" applyFill="1"/>
    <xf numFmtId="0" fontId="19" fillId="8" borderId="0" xfId="0" applyFont="1" applyFill="1" applyAlignment="1">
      <alignment horizontal="center"/>
    </xf>
  </cellXfs>
  <cellStyles count="4">
    <cellStyle name="Calculation" xfId="2" builtinId="22"/>
    <cellStyle name="Comma 2" xfId="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workbookViewId="0">
      <pane xSplit="1" topLeftCell="B1" activePane="topRight" state="frozen"/>
      <selection pane="topRight" activeCell="E22" sqref="E22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  <col min="11" max="11" width="12.5" customWidth="1"/>
    <col min="12" max="12" width="10.375" customWidth="1"/>
    <col min="13" max="14" width="12.75" customWidth="1"/>
    <col min="17" max="19" width="9.375" bestFit="1" customWidth="1"/>
  </cols>
  <sheetData>
    <row r="1" spans="1:19" x14ac:dyDescent="0.25">
      <c r="A1" s="2" t="s">
        <v>41</v>
      </c>
      <c r="B1" s="2" t="s">
        <v>2</v>
      </c>
      <c r="C1" s="2" t="s">
        <v>40</v>
      </c>
      <c r="D1" s="2" t="s">
        <v>113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/>
      <c r="K1" s="2" t="s">
        <v>147</v>
      </c>
      <c r="L1" s="2" t="s">
        <v>30</v>
      </c>
      <c r="M1" s="2" t="s">
        <v>145</v>
      </c>
      <c r="N1" s="2" t="s">
        <v>146</v>
      </c>
    </row>
    <row r="2" spans="1:19" x14ac:dyDescent="0.25">
      <c r="A2" s="1" t="s">
        <v>14</v>
      </c>
      <c r="B2" s="1">
        <f t="shared" ref="B2:I2" si="0">SUM(B4:B24)</f>
        <v>100</v>
      </c>
      <c r="C2" s="1">
        <f t="shared" si="0"/>
        <v>96</v>
      </c>
      <c r="D2" s="1">
        <f t="shared" si="0"/>
        <v>100</v>
      </c>
      <c r="E2" s="1">
        <f t="shared" si="0"/>
        <v>100</v>
      </c>
      <c r="F2" s="1">
        <f t="shared" si="0"/>
        <v>98</v>
      </c>
      <c r="G2" s="1">
        <f t="shared" si="0"/>
        <v>99</v>
      </c>
      <c r="H2" s="1">
        <f t="shared" si="0"/>
        <v>100</v>
      </c>
      <c r="I2" s="1">
        <f t="shared" si="0"/>
        <v>100</v>
      </c>
      <c r="J2" s="1"/>
      <c r="K2" s="1">
        <f>SUM(K4:K24)</f>
        <v>95</v>
      </c>
      <c r="L2" s="1">
        <f>SUM(L4:L24)</f>
        <v>96</v>
      </c>
      <c r="M2" s="1">
        <f>SUM(M4:M24)</f>
        <v>96</v>
      </c>
      <c r="N2" s="1">
        <f>SUM(N4:N24)</f>
        <v>98</v>
      </c>
    </row>
    <row r="4" spans="1:19" x14ac:dyDescent="0.25">
      <c r="A4" t="s">
        <v>30</v>
      </c>
      <c r="B4">
        <v>2</v>
      </c>
      <c r="C4">
        <v>4</v>
      </c>
      <c r="D4">
        <v>5</v>
      </c>
      <c r="E4">
        <v>8</v>
      </c>
      <c r="F4">
        <v>5</v>
      </c>
      <c r="G4">
        <v>2</v>
      </c>
      <c r="H4">
        <v>2</v>
      </c>
      <c r="I4">
        <v>2</v>
      </c>
      <c r="K4">
        <v>2</v>
      </c>
      <c r="L4">
        <v>34</v>
      </c>
      <c r="M4">
        <v>4</v>
      </c>
      <c r="N4">
        <v>3</v>
      </c>
      <c r="Q4" s="37"/>
      <c r="R4" s="37"/>
      <c r="S4" s="37"/>
    </row>
    <row r="5" spans="1:19" x14ac:dyDescent="0.25">
      <c r="A5" t="s">
        <v>29</v>
      </c>
      <c r="F5">
        <v>3</v>
      </c>
      <c r="G5">
        <v>9</v>
      </c>
      <c r="H5">
        <v>10</v>
      </c>
      <c r="I5">
        <v>5</v>
      </c>
    </row>
    <row r="6" spans="1:19" x14ac:dyDescent="0.25">
      <c r="A6" t="s">
        <v>28</v>
      </c>
      <c r="F6">
        <v>5</v>
      </c>
      <c r="G6">
        <v>4</v>
      </c>
      <c r="H6">
        <v>5</v>
      </c>
      <c r="I6">
        <v>4</v>
      </c>
      <c r="N6">
        <v>15</v>
      </c>
    </row>
    <row r="7" spans="1:19" x14ac:dyDescent="0.25">
      <c r="A7" t="s">
        <v>27</v>
      </c>
      <c r="B7">
        <v>4</v>
      </c>
      <c r="C7">
        <v>4</v>
      </c>
      <c r="D7">
        <v>7</v>
      </c>
      <c r="E7">
        <v>5</v>
      </c>
      <c r="F7">
        <v>3</v>
      </c>
      <c r="H7">
        <v>3</v>
      </c>
      <c r="I7">
        <v>5</v>
      </c>
      <c r="K7">
        <v>9</v>
      </c>
      <c r="L7">
        <v>3</v>
      </c>
      <c r="M7">
        <v>3</v>
      </c>
      <c r="N7">
        <v>3</v>
      </c>
    </row>
    <row r="8" spans="1:19" x14ac:dyDescent="0.25">
      <c r="A8" t="s">
        <v>26</v>
      </c>
      <c r="B8">
        <v>7</v>
      </c>
      <c r="C8">
        <v>5</v>
      </c>
      <c r="D8" s="36">
        <v>10</v>
      </c>
      <c r="E8">
        <v>5</v>
      </c>
      <c r="K8">
        <v>3</v>
      </c>
      <c r="L8">
        <v>5</v>
      </c>
      <c r="M8">
        <v>12</v>
      </c>
      <c r="N8">
        <v>2</v>
      </c>
    </row>
    <row r="9" spans="1:19" x14ac:dyDescent="0.25">
      <c r="A9" t="s">
        <v>25</v>
      </c>
      <c r="B9">
        <v>7</v>
      </c>
      <c r="C9">
        <v>3</v>
      </c>
      <c r="D9">
        <v>5</v>
      </c>
      <c r="E9">
        <v>3</v>
      </c>
      <c r="F9" s="36">
        <v>16</v>
      </c>
      <c r="G9" s="36">
        <v>20</v>
      </c>
      <c r="H9" s="36">
        <v>18</v>
      </c>
      <c r="I9">
        <v>5</v>
      </c>
      <c r="K9">
        <v>5</v>
      </c>
      <c r="L9">
        <v>3</v>
      </c>
      <c r="M9">
        <v>15</v>
      </c>
      <c r="N9">
        <v>4</v>
      </c>
    </row>
    <row r="10" spans="1:19" x14ac:dyDescent="0.25">
      <c r="A10" t="s">
        <v>8</v>
      </c>
      <c r="B10">
        <v>7</v>
      </c>
      <c r="C10">
        <v>4</v>
      </c>
      <c r="D10">
        <v>4</v>
      </c>
      <c r="E10">
        <v>9</v>
      </c>
      <c r="F10">
        <v>3</v>
      </c>
      <c r="G10">
        <v>2</v>
      </c>
      <c r="K10">
        <v>3</v>
      </c>
      <c r="L10">
        <v>6</v>
      </c>
      <c r="M10">
        <v>10</v>
      </c>
      <c r="N10">
        <v>12</v>
      </c>
    </row>
    <row r="11" spans="1:19" x14ac:dyDescent="0.25">
      <c r="A11" t="s">
        <v>24</v>
      </c>
      <c r="C11">
        <v>2</v>
      </c>
      <c r="H11">
        <v>10</v>
      </c>
      <c r="I11">
        <v>5</v>
      </c>
    </row>
    <row r="12" spans="1:19" x14ac:dyDescent="0.25">
      <c r="A12" t="s">
        <v>23</v>
      </c>
      <c r="B12">
        <v>7</v>
      </c>
      <c r="C12">
        <v>4</v>
      </c>
      <c r="D12">
        <v>10</v>
      </c>
      <c r="E12">
        <v>5</v>
      </c>
      <c r="F12">
        <v>9</v>
      </c>
      <c r="G12">
        <v>9</v>
      </c>
      <c r="H12">
        <v>10</v>
      </c>
      <c r="I12">
        <v>5</v>
      </c>
      <c r="K12">
        <v>10</v>
      </c>
      <c r="L12">
        <v>7</v>
      </c>
      <c r="M12">
        <v>10</v>
      </c>
      <c r="N12">
        <v>6</v>
      </c>
    </row>
    <row r="13" spans="1:19" x14ac:dyDescent="0.25">
      <c r="A13" t="s">
        <v>22</v>
      </c>
      <c r="B13">
        <v>6</v>
      </c>
      <c r="C13">
        <v>3</v>
      </c>
      <c r="D13">
        <v>8</v>
      </c>
      <c r="E13">
        <v>3</v>
      </c>
      <c r="F13">
        <v>4</v>
      </c>
      <c r="G13">
        <v>4</v>
      </c>
      <c r="H13">
        <v>4</v>
      </c>
      <c r="I13">
        <v>4</v>
      </c>
      <c r="K13">
        <v>10</v>
      </c>
      <c r="L13">
        <v>4</v>
      </c>
      <c r="M13">
        <v>4</v>
      </c>
      <c r="N13">
        <v>4</v>
      </c>
    </row>
    <row r="14" spans="1:19" x14ac:dyDescent="0.25">
      <c r="A14" t="s">
        <v>21</v>
      </c>
      <c r="H14">
        <v>3</v>
      </c>
      <c r="I14" s="36">
        <v>29</v>
      </c>
    </row>
    <row r="15" spans="1:19" x14ac:dyDescent="0.25">
      <c r="A15" t="s">
        <v>5</v>
      </c>
      <c r="B15">
        <v>4</v>
      </c>
      <c r="C15">
        <v>5</v>
      </c>
      <c r="D15">
        <v>5</v>
      </c>
      <c r="E15">
        <v>3</v>
      </c>
      <c r="F15">
        <v>5</v>
      </c>
      <c r="G15">
        <v>4</v>
      </c>
      <c r="H15">
        <v>3</v>
      </c>
      <c r="I15">
        <v>4</v>
      </c>
      <c r="K15">
        <v>10</v>
      </c>
      <c r="L15">
        <v>3</v>
      </c>
      <c r="M15">
        <v>5</v>
      </c>
      <c r="N15">
        <v>2</v>
      </c>
    </row>
    <row r="16" spans="1:19" x14ac:dyDescent="0.25">
      <c r="A16" t="s">
        <v>20</v>
      </c>
      <c r="F16">
        <v>9</v>
      </c>
      <c r="L16">
        <v>5</v>
      </c>
      <c r="N16">
        <v>4</v>
      </c>
    </row>
    <row r="17" spans="1:14" x14ac:dyDescent="0.25">
      <c r="A17" t="s">
        <v>19</v>
      </c>
      <c r="B17">
        <v>5</v>
      </c>
      <c r="C17">
        <v>3</v>
      </c>
      <c r="D17">
        <v>4</v>
      </c>
      <c r="E17" s="36">
        <v>15</v>
      </c>
      <c r="F17">
        <v>3</v>
      </c>
      <c r="G17">
        <v>2</v>
      </c>
      <c r="K17">
        <v>3</v>
      </c>
      <c r="L17">
        <v>4</v>
      </c>
      <c r="M17">
        <v>8</v>
      </c>
      <c r="N17">
        <v>8</v>
      </c>
    </row>
    <row r="18" spans="1:14" x14ac:dyDescent="0.25">
      <c r="A18" t="s">
        <v>2</v>
      </c>
      <c r="B18" s="36">
        <v>18</v>
      </c>
      <c r="C18" s="36">
        <v>18</v>
      </c>
      <c r="D18" s="36">
        <v>11</v>
      </c>
      <c r="E18" s="36">
        <v>15</v>
      </c>
      <c r="F18" s="36">
        <v>11</v>
      </c>
      <c r="G18" s="36">
        <v>9</v>
      </c>
      <c r="H18" s="36">
        <v>5</v>
      </c>
      <c r="I18">
        <v>4</v>
      </c>
      <c r="K18">
        <v>18</v>
      </c>
      <c r="L18">
        <v>6</v>
      </c>
      <c r="M18">
        <v>5</v>
      </c>
      <c r="N18">
        <v>8</v>
      </c>
    </row>
    <row r="19" spans="1:14" x14ac:dyDescent="0.25">
      <c r="A19" t="s">
        <v>18</v>
      </c>
      <c r="B19" s="36">
        <v>13</v>
      </c>
      <c r="C19" s="36">
        <v>24</v>
      </c>
      <c r="D19" s="36">
        <v>6</v>
      </c>
      <c r="E19" s="36">
        <v>5</v>
      </c>
      <c r="F19" s="36">
        <v>5</v>
      </c>
      <c r="G19" s="36">
        <v>7</v>
      </c>
      <c r="H19" s="36">
        <v>5</v>
      </c>
      <c r="I19">
        <v>5</v>
      </c>
      <c r="K19">
        <v>6</v>
      </c>
      <c r="L19">
        <v>7</v>
      </c>
      <c r="M19">
        <v>7</v>
      </c>
      <c r="N19">
        <v>6</v>
      </c>
    </row>
    <row r="20" spans="1:14" x14ac:dyDescent="0.25">
      <c r="A20" t="s">
        <v>137</v>
      </c>
      <c r="B20">
        <v>5</v>
      </c>
      <c r="C20">
        <v>7</v>
      </c>
      <c r="D20">
        <v>8</v>
      </c>
      <c r="E20">
        <v>12</v>
      </c>
      <c r="F20">
        <v>4</v>
      </c>
      <c r="G20">
        <v>3</v>
      </c>
      <c r="H20">
        <v>1</v>
      </c>
      <c r="K20">
        <v>7</v>
      </c>
      <c r="L20">
        <v>3</v>
      </c>
      <c r="M20">
        <v>6</v>
      </c>
      <c r="N20">
        <v>10</v>
      </c>
    </row>
    <row r="21" spans="1:14" x14ac:dyDescent="0.25">
      <c r="A21" t="s">
        <v>17</v>
      </c>
      <c r="B21">
        <v>7</v>
      </c>
      <c r="C21">
        <v>6</v>
      </c>
      <c r="D21">
        <v>10</v>
      </c>
      <c r="E21">
        <v>3</v>
      </c>
      <c r="F21">
        <v>5</v>
      </c>
      <c r="G21">
        <v>4</v>
      </c>
      <c r="H21">
        <v>3</v>
      </c>
      <c r="I21">
        <v>5</v>
      </c>
      <c r="K21">
        <v>6</v>
      </c>
      <c r="L21">
        <v>3</v>
      </c>
      <c r="M21">
        <v>5</v>
      </c>
      <c r="N21">
        <v>3</v>
      </c>
    </row>
    <row r="22" spans="1:14" x14ac:dyDescent="0.25">
      <c r="A22" t="s">
        <v>16</v>
      </c>
      <c r="B22">
        <v>4</v>
      </c>
      <c r="C22">
        <v>2</v>
      </c>
      <c r="D22">
        <v>5</v>
      </c>
      <c r="E22" s="36">
        <v>9</v>
      </c>
      <c r="F22">
        <v>3</v>
      </c>
      <c r="G22">
        <v>2</v>
      </c>
      <c r="K22">
        <v>3</v>
      </c>
      <c r="L22">
        <v>3</v>
      </c>
      <c r="M22">
        <v>2</v>
      </c>
      <c r="N22">
        <v>8</v>
      </c>
    </row>
    <row r="23" spans="1:14" x14ac:dyDescent="0.25">
      <c r="A23" t="s">
        <v>1</v>
      </c>
      <c r="B23">
        <v>4</v>
      </c>
      <c r="C23">
        <v>2</v>
      </c>
      <c r="D23">
        <v>2</v>
      </c>
      <c r="F23">
        <v>5</v>
      </c>
      <c r="G23">
        <v>18</v>
      </c>
      <c r="H23">
        <v>18</v>
      </c>
      <c r="I23">
        <v>18</v>
      </c>
    </row>
    <row r="24" spans="1:14" x14ac:dyDescent="0.25">
      <c r="A24" t="s">
        <v>15</v>
      </c>
    </row>
    <row r="27" spans="1:14" x14ac:dyDescent="0.25">
      <c r="A27" s="1" t="s">
        <v>14</v>
      </c>
      <c r="B27" s="1">
        <f t="shared" ref="B27:I27" si="1">SUM(B29:B42)</f>
        <v>93</v>
      </c>
      <c r="C27" s="1">
        <f t="shared" si="1"/>
        <v>84</v>
      </c>
      <c r="D27" s="1">
        <f t="shared" si="1"/>
        <v>94</v>
      </c>
      <c r="E27" s="1">
        <f t="shared" si="1"/>
        <v>95</v>
      </c>
      <c r="F27" s="1">
        <f t="shared" si="1"/>
        <v>92</v>
      </c>
      <c r="G27" s="1">
        <f t="shared" si="1"/>
        <v>90</v>
      </c>
      <c r="H27" s="1">
        <f t="shared" si="1"/>
        <v>75</v>
      </c>
      <c r="I27" s="1">
        <f t="shared" si="1"/>
        <v>60</v>
      </c>
      <c r="J27" s="1"/>
      <c r="K27" s="1">
        <f>SUM(K29:K42)</f>
        <v>98</v>
      </c>
      <c r="L27" s="1">
        <f>SUM(L29:L42)</f>
        <v>88</v>
      </c>
      <c r="M27" s="1">
        <f>SUM(M29:M42)</f>
        <v>76</v>
      </c>
      <c r="N27" s="1">
        <f>SUM(N29:N42)</f>
        <v>90</v>
      </c>
    </row>
    <row r="29" spans="1:14" x14ac:dyDescent="0.25">
      <c r="A29" t="s">
        <v>13</v>
      </c>
      <c r="B29">
        <v>4</v>
      </c>
      <c r="C29">
        <v>2</v>
      </c>
      <c r="D29">
        <v>3</v>
      </c>
      <c r="E29">
        <v>15</v>
      </c>
      <c r="F29">
        <v>3</v>
      </c>
      <c r="G29">
        <v>2</v>
      </c>
      <c r="K29">
        <v>3</v>
      </c>
      <c r="L29">
        <v>3</v>
      </c>
      <c r="N29">
        <v>15</v>
      </c>
    </row>
    <row r="30" spans="1:14" x14ac:dyDescent="0.25">
      <c r="A30" t="s">
        <v>12</v>
      </c>
      <c r="B30">
        <v>4</v>
      </c>
      <c r="C30">
        <v>4</v>
      </c>
      <c r="D30">
        <v>8</v>
      </c>
      <c r="E30">
        <v>5</v>
      </c>
      <c r="F30">
        <v>3</v>
      </c>
      <c r="H30">
        <v>3</v>
      </c>
      <c r="I30">
        <v>5</v>
      </c>
      <c r="K30">
        <v>6</v>
      </c>
      <c r="L30">
        <v>3</v>
      </c>
      <c r="M30">
        <v>3</v>
      </c>
      <c r="N30">
        <v>6</v>
      </c>
    </row>
    <row r="31" spans="1:14" x14ac:dyDescent="0.25">
      <c r="A31" t="s">
        <v>11</v>
      </c>
      <c r="B31">
        <v>4</v>
      </c>
      <c r="C31">
        <v>4</v>
      </c>
      <c r="D31">
        <v>2</v>
      </c>
      <c r="F31">
        <v>5</v>
      </c>
      <c r="G31">
        <v>18</v>
      </c>
      <c r="H31">
        <v>18</v>
      </c>
      <c r="I31">
        <v>18</v>
      </c>
      <c r="N31">
        <v>15</v>
      </c>
    </row>
    <row r="32" spans="1:14" x14ac:dyDescent="0.25">
      <c r="A32" t="s">
        <v>10</v>
      </c>
      <c r="B32">
        <v>4</v>
      </c>
      <c r="C32">
        <v>4</v>
      </c>
      <c r="D32">
        <v>2</v>
      </c>
      <c r="E32">
        <v>5</v>
      </c>
      <c r="F32">
        <v>3</v>
      </c>
      <c r="G32">
        <v>2</v>
      </c>
      <c r="K32">
        <v>6</v>
      </c>
      <c r="L32">
        <v>4</v>
      </c>
      <c r="N32">
        <v>4</v>
      </c>
    </row>
    <row r="33" spans="1:14" x14ac:dyDescent="0.25">
      <c r="A33" t="s">
        <v>9</v>
      </c>
      <c r="C33">
        <v>2</v>
      </c>
      <c r="D33">
        <v>10</v>
      </c>
      <c r="F33">
        <v>2</v>
      </c>
      <c r="G33">
        <v>5</v>
      </c>
      <c r="H33">
        <v>10</v>
      </c>
      <c r="I33">
        <v>5</v>
      </c>
      <c r="K33">
        <v>6</v>
      </c>
    </row>
    <row r="34" spans="1:14" x14ac:dyDescent="0.25">
      <c r="A34" t="s">
        <v>8</v>
      </c>
      <c r="B34">
        <v>7</v>
      </c>
      <c r="C34">
        <v>4</v>
      </c>
      <c r="D34">
        <v>4</v>
      </c>
      <c r="E34">
        <v>18</v>
      </c>
      <c r="F34">
        <v>3</v>
      </c>
      <c r="G34">
        <v>2</v>
      </c>
      <c r="K34">
        <v>6</v>
      </c>
      <c r="L34">
        <v>15</v>
      </c>
      <c r="N34">
        <v>12</v>
      </c>
    </row>
    <row r="35" spans="1:14" x14ac:dyDescent="0.25">
      <c r="A35" t="s">
        <v>7</v>
      </c>
      <c r="B35">
        <v>7</v>
      </c>
      <c r="C35">
        <v>18</v>
      </c>
      <c r="D35">
        <v>15</v>
      </c>
      <c r="E35">
        <v>5</v>
      </c>
      <c r="F35">
        <v>9</v>
      </c>
      <c r="G35">
        <v>9</v>
      </c>
      <c r="H35">
        <v>10</v>
      </c>
      <c r="I35">
        <v>5</v>
      </c>
      <c r="K35">
        <v>10</v>
      </c>
      <c r="L35">
        <v>7</v>
      </c>
      <c r="M35">
        <v>10</v>
      </c>
      <c r="N35">
        <v>10</v>
      </c>
    </row>
    <row r="36" spans="1:14" x14ac:dyDescent="0.25">
      <c r="A36" t="s">
        <v>6</v>
      </c>
      <c r="B36">
        <v>4</v>
      </c>
      <c r="C36">
        <v>3</v>
      </c>
      <c r="F36">
        <v>2</v>
      </c>
      <c r="G36">
        <v>4</v>
      </c>
      <c r="I36">
        <v>4</v>
      </c>
      <c r="M36">
        <v>15</v>
      </c>
    </row>
    <row r="37" spans="1:14" x14ac:dyDescent="0.25">
      <c r="A37" t="s">
        <v>5</v>
      </c>
      <c r="B37">
        <v>4</v>
      </c>
      <c r="C37">
        <v>5</v>
      </c>
      <c r="D37">
        <v>5</v>
      </c>
      <c r="E37">
        <v>3</v>
      </c>
      <c r="F37">
        <v>5</v>
      </c>
      <c r="G37">
        <v>4</v>
      </c>
      <c r="H37">
        <v>3</v>
      </c>
      <c r="I37">
        <v>4</v>
      </c>
      <c r="K37">
        <v>10</v>
      </c>
      <c r="L37">
        <v>3</v>
      </c>
      <c r="M37">
        <v>3</v>
      </c>
      <c r="N37">
        <v>3</v>
      </c>
    </row>
    <row r="38" spans="1:14" x14ac:dyDescent="0.25">
      <c r="A38" t="s">
        <v>4</v>
      </c>
      <c r="F38">
        <v>8</v>
      </c>
      <c r="L38">
        <v>30</v>
      </c>
      <c r="M38">
        <v>15</v>
      </c>
    </row>
    <row r="39" spans="1:14" x14ac:dyDescent="0.25">
      <c r="A39" t="s">
        <v>3</v>
      </c>
      <c r="B39">
        <v>5</v>
      </c>
      <c r="C39">
        <v>3</v>
      </c>
      <c r="D39">
        <v>7</v>
      </c>
      <c r="E39">
        <v>15</v>
      </c>
      <c r="F39">
        <v>3</v>
      </c>
      <c r="G39">
        <v>2</v>
      </c>
      <c r="K39">
        <v>3</v>
      </c>
      <c r="L39">
        <v>7</v>
      </c>
      <c r="N39">
        <v>4</v>
      </c>
    </row>
    <row r="40" spans="1:14" x14ac:dyDescent="0.25">
      <c r="A40" t="s">
        <v>2</v>
      </c>
      <c r="B40">
        <v>43</v>
      </c>
      <c r="C40">
        <v>30</v>
      </c>
      <c r="D40">
        <v>33</v>
      </c>
      <c r="E40">
        <v>26</v>
      </c>
      <c r="F40">
        <v>28</v>
      </c>
      <c r="G40">
        <v>22</v>
      </c>
      <c r="H40">
        <v>13</v>
      </c>
      <c r="I40">
        <v>14</v>
      </c>
      <c r="K40">
        <v>42</v>
      </c>
      <c r="L40">
        <v>13</v>
      </c>
      <c r="M40">
        <v>15</v>
      </c>
      <c r="N40">
        <v>17</v>
      </c>
    </row>
    <row r="41" spans="1:14" x14ac:dyDescent="0.25">
      <c r="A41" t="s">
        <v>1</v>
      </c>
    </row>
    <row r="42" spans="1:14" x14ac:dyDescent="0.25">
      <c r="A42" t="s">
        <v>0</v>
      </c>
      <c r="B42">
        <v>7</v>
      </c>
      <c r="C42">
        <v>5</v>
      </c>
      <c r="D42">
        <v>5</v>
      </c>
      <c r="E42">
        <v>3</v>
      </c>
      <c r="F42">
        <v>18</v>
      </c>
      <c r="G42">
        <v>20</v>
      </c>
      <c r="H42">
        <v>18</v>
      </c>
      <c r="I42">
        <v>5</v>
      </c>
      <c r="K42">
        <v>6</v>
      </c>
      <c r="L42">
        <v>3</v>
      </c>
      <c r="M42">
        <v>15</v>
      </c>
      <c r="N42">
        <v>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tabSelected="1" workbookViewId="0">
      <pane xSplit="1" topLeftCell="F1" activePane="topRight" state="frozen"/>
      <selection pane="topRight" activeCell="O4" sqref="O4"/>
    </sheetView>
  </sheetViews>
  <sheetFormatPr defaultRowHeight="15.75" x14ac:dyDescent="0.25"/>
  <cols>
    <col min="1" max="1" width="13.5" customWidth="1"/>
    <col min="6" max="8" width="11.25" customWidth="1"/>
  </cols>
  <sheetData>
    <row r="1" spans="1:18" x14ac:dyDescent="0.25">
      <c r="A1" s="2" t="s">
        <v>41</v>
      </c>
      <c r="B1" s="2" t="s">
        <v>47</v>
      </c>
      <c r="C1" s="2" t="s">
        <v>29</v>
      </c>
      <c r="D1" s="2" t="s">
        <v>24</v>
      </c>
      <c r="E1" s="2" t="s">
        <v>21</v>
      </c>
      <c r="F1" s="2" t="s">
        <v>20</v>
      </c>
      <c r="G1" s="2" t="s">
        <v>134</v>
      </c>
      <c r="H1" s="2" t="s">
        <v>135</v>
      </c>
      <c r="I1" s="2" t="s">
        <v>46</v>
      </c>
      <c r="J1" s="2" t="s">
        <v>111</v>
      </c>
      <c r="K1" s="2" t="s">
        <v>112</v>
      </c>
      <c r="L1" s="2" t="s">
        <v>148</v>
      </c>
      <c r="M1" s="2" t="s">
        <v>141</v>
      </c>
      <c r="N1" s="2" t="s">
        <v>152</v>
      </c>
    </row>
    <row r="2" spans="1:18" x14ac:dyDescent="0.25">
      <c r="A2" s="1" t="s">
        <v>14</v>
      </c>
      <c r="B2" s="4">
        <f t="shared" ref="B2:N2" si="0">SUM(B4:B20)</f>
        <v>95.140186915887853</v>
      </c>
      <c r="C2" s="4">
        <f t="shared" si="0"/>
        <v>95.015576323987545</v>
      </c>
      <c r="D2" s="4">
        <f t="shared" si="0"/>
        <v>95.007788161993773</v>
      </c>
      <c r="E2" s="4">
        <f t="shared" si="0"/>
        <v>95.007788161993773</v>
      </c>
      <c r="F2" s="4">
        <f t="shared" si="0"/>
        <v>95</v>
      </c>
      <c r="G2" s="4">
        <f t="shared" si="0"/>
        <v>95</v>
      </c>
      <c r="H2" s="4">
        <f t="shared" si="0"/>
        <v>95.003115264797515</v>
      </c>
      <c r="I2" s="1">
        <f t="shared" si="0"/>
        <v>91</v>
      </c>
      <c r="J2" s="4">
        <f t="shared" si="0"/>
        <v>95.0809968847352</v>
      </c>
      <c r="K2" s="4">
        <f t="shared" si="0"/>
        <v>91.09345794392523</v>
      </c>
      <c r="L2" s="4">
        <f t="shared" si="0"/>
        <v>98.124610591900307</v>
      </c>
      <c r="M2" s="4">
        <f t="shared" si="0"/>
        <v>48.018691588785046</v>
      </c>
      <c r="N2" s="4">
        <f t="shared" si="0"/>
        <v>98.135514018691595</v>
      </c>
    </row>
    <row r="4" spans="1:18" x14ac:dyDescent="0.25">
      <c r="A4" t="s">
        <v>29</v>
      </c>
      <c r="B4">
        <v>2</v>
      </c>
      <c r="C4">
        <v>85</v>
      </c>
      <c r="H4">
        <v>2</v>
      </c>
      <c r="J4">
        <v>3</v>
      </c>
      <c r="K4">
        <v>4</v>
      </c>
      <c r="R4" t="s">
        <v>136</v>
      </c>
    </row>
    <row r="5" spans="1:18" x14ac:dyDescent="0.25">
      <c r="A5" t="s">
        <v>45</v>
      </c>
      <c r="I5">
        <v>4</v>
      </c>
      <c r="Q5" t="s">
        <v>129</v>
      </c>
      <c r="R5" t="s">
        <v>131</v>
      </c>
    </row>
    <row r="6" spans="1:18" x14ac:dyDescent="0.25">
      <c r="A6" t="s">
        <v>28</v>
      </c>
      <c r="B6">
        <v>2</v>
      </c>
      <c r="D6">
        <v>5</v>
      </c>
      <c r="G6">
        <v>3</v>
      </c>
      <c r="H6">
        <v>21</v>
      </c>
      <c r="J6">
        <v>4</v>
      </c>
      <c r="Q6" t="s">
        <v>128</v>
      </c>
      <c r="R6" t="s">
        <v>130</v>
      </c>
    </row>
    <row r="7" spans="1:18" x14ac:dyDescent="0.25">
      <c r="A7" t="s">
        <v>44</v>
      </c>
      <c r="B7" s="3">
        <f>B20/642</f>
        <v>0.14018691588785046</v>
      </c>
      <c r="C7" s="3">
        <f>C20/642</f>
        <v>1.5576323987538941E-2</v>
      </c>
      <c r="D7" s="3">
        <f>D20/642</f>
        <v>7.7881619937694704E-3</v>
      </c>
      <c r="E7" s="3">
        <f>E20/642</f>
        <v>7.7881619937694704E-3</v>
      </c>
      <c r="F7" s="3">
        <f t="shared" ref="F7:G7" si="1">F20/642</f>
        <v>0</v>
      </c>
      <c r="G7" s="3">
        <f t="shared" si="1"/>
        <v>0</v>
      </c>
      <c r="H7" s="3">
        <f>H20/642</f>
        <v>3.1152647975077881E-3</v>
      </c>
      <c r="I7" s="3"/>
      <c r="J7" s="3">
        <f>J20/642</f>
        <v>8.0996884735202487E-2</v>
      </c>
      <c r="K7" s="3">
        <f>K20/642</f>
        <v>9.3457943925233641E-2</v>
      </c>
      <c r="L7" s="3">
        <f>L20/642</f>
        <v>0.12461059190031153</v>
      </c>
      <c r="M7" s="3">
        <f>M20/642</f>
        <v>1.8691588785046728E-2</v>
      </c>
      <c r="N7" s="3">
        <f>N20/642</f>
        <v>0.13551401869158877</v>
      </c>
      <c r="Q7" t="s">
        <v>125</v>
      </c>
      <c r="R7" t="s">
        <v>123</v>
      </c>
    </row>
    <row r="8" spans="1:18" x14ac:dyDescent="0.25">
      <c r="A8" t="s">
        <v>27</v>
      </c>
      <c r="I8">
        <v>9</v>
      </c>
      <c r="M8">
        <v>4</v>
      </c>
      <c r="N8">
        <v>0.5</v>
      </c>
      <c r="Q8" t="s">
        <v>122</v>
      </c>
      <c r="R8" t="s">
        <v>124</v>
      </c>
    </row>
    <row r="9" spans="1:18" x14ac:dyDescent="0.25">
      <c r="A9" t="s">
        <v>26</v>
      </c>
      <c r="Q9" t="s">
        <v>126</v>
      </c>
      <c r="R9" t="s">
        <v>127</v>
      </c>
    </row>
    <row r="10" spans="1:18" x14ac:dyDescent="0.25">
      <c r="A10" t="s">
        <v>149</v>
      </c>
      <c r="L10">
        <v>12</v>
      </c>
    </row>
    <row r="11" spans="1:18" x14ac:dyDescent="0.25">
      <c r="A11" t="s">
        <v>24</v>
      </c>
      <c r="B11">
        <v>1</v>
      </c>
      <c r="D11">
        <v>85</v>
      </c>
      <c r="E11">
        <v>2</v>
      </c>
      <c r="I11">
        <v>4</v>
      </c>
      <c r="J11">
        <v>5</v>
      </c>
      <c r="K11">
        <v>3</v>
      </c>
      <c r="Q11" t="s">
        <v>132</v>
      </c>
      <c r="R11" t="s">
        <v>133</v>
      </c>
    </row>
    <row r="12" spans="1:18" x14ac:dyDescent="0.25">
      <c r="A12" t="s">
        <v>8</v>
      </c>
      <c r="I12">
        <v>7</v>
      </c>
      <c r="N12">
        <v>6</v>
      </c>
    </row>
    <row r="13" spans="1:18" x14ac:dyDescent="0.25">
      <c r="A13" t="s">
        <v>23</v>
      </c>
      <c r="I13">
        <v>12</v>
      </c>
      <c r="K13">
        <v>4</v>
      </c>
      <c r="L13">
        <v>1</v>
      </c>
      <c r="M13">
        <v>12</v>
      </c>
      <c r="N13">
        <v>1</v>
      </c>
    </row>
    <row r="14" spans="1:18" x14ac:dyDescent="0.25">
      <c r="A14" t="s">
        <v>21</v>
      </c>
      <c r="E14">
        <v>85</v>
      </c>
      <c r="G14">
        <v>18</v>
      </c>
      <c r="J14">
        <v>4</v>
      </c>
    </row>
    <row r="15" spans="1:18" x14ac:dyDescent="0.25">
      <c r="A15" t="s">
        <v>20</v>
      </c>
      <c r="E15">
        <v>3</v>
      </c>
      <c r="F15">
        <v>95</v>
      </c>
      <c r="G15">
        <v>74</v>
      </c>
      <c r="H15">
        <v>70</v>
      </c>
      <c r="J15">
        <v>2</v>
      </c>
    </row>
    <row r="16" spans="1:18" x14ac:dyDescent="0.25">
      <c r="A16" t="s">
        <v>19</v>
      </c>
      <c r="I16">
        <v>8</v>
      </c>
      <c r="M16">
        <v>5</v>
      </c>
      <c r="N16">
        <v>1</v>
      </c>
    </row>
    <row r="17" spans="1:14" x14ac:dyDescent="0.25">
      <c r="A17" t="s">
        <v>2</v>
      </c>
      <c r="I17" s="36">
        <v>22</v>
      </c>
      <c r="J17" s="36">
        <v>25</v>
      </c>
      <c r="K17" s="36">
        <v>12</v>
      </c>
      <c r="L17" s="36">
        <v>5</v>
      </c>
      <c r="M17" s="36">
        <v>15</v>
      </c>
      <c r="N17" s="36">
        <v>2.5</v>
      </c>
    </row>
    <row r="18" spans="1:14" x14ac:dyDescent="0.25">
      <c r="A18" t="s">
        <v>137</v>
      </c>
      <c r="I18" s="36">
        <v>22</v>
      </c>
      <c r="J18" s="36"/>
      <c r="K18" s="36">
        <v>8</v>
      </c>
      <c r="L18" s="36"/>
      <c r="M18" s="36"/>
    </row>
    <row r="19" spans="1:14" x14ac:dyDescent="0.25">
      <c r="A19" t="s">
        <v>16</v>
      </c>
      <c r="I19" s="36">
        <v>3</v>
      </c>
      <c r="J19" s="36"/>
      <c r="K19" s="36"/>
      <c r="L19" s="36"/>
      <c r="M19" s="36"/>
    </row>
    <row r="20" spans="1:14" x14ac:dyDescent="0.25">
      <c r="A20" t="s">
        <v>1</v>
      </c>
      <c r="B20">
        <v>90</v>
      </c>
      <c r="C20">
        <v>10</v>
      </c>
      <c r="D20">
        <v>5</v>
      </c>
      <c r="E20">
        <v>5</v>
      </c>
      <c r="H20">
        <v>2</v>
      </c>
      <c r="I20" s="36"/>
      <c r="J20" s="36">
        <v>52</v>
      </c>
      <c r="K20" s="36">
        <v>60</v>
      </c>
      <c r="L20" s="36">
        <v>80</v>
      </c>
      <c r="M20" s="36">
        <v>12</v>
      </c>
      <c r="N20" s="36">
        <v>87</v>
      </c>
    </row>
    <row r="23" spans="1:14" x14ac:dyDescent="0.25">
      <c r="A23" s="1" t="s">
        <v>14</v>
      </c>
      <c r="B23" s="1">
        <f t="shared" ref="B23:J23" si="2">SUM(B25:B36)</f>
        <v>97</v>
      </c>
      <c r="C23" s="1">
        <f t="shared" si="2"/>
        <v>95</v>
      </c>
      <c r="D23" s="1">
        <f t="shared" si="2"/>
        <v>93</v>
      </c>
      <c r="E23" s="1">
        <f t="shared" si="2"/>
        <v>96</v>
      </c>
      <c r="F23" s="1">
        <f t="shared" si="2"/>
        <v>95</v>
      </c>
      <c r="G23" s="1">
        <f t="shared" si="2"/>
        <v>95</v>
      </c>
      <c r="H23" s="1">
        <f t="shared" si="2"/>
        <v>95</v>
      </c>
      <c r="I23" s="1">
        <f t="shared" si="2"/>
        <v>93</v>
      </c>
      <c r="J23" s="1">
        <f t="shared" si="2"/>
        <v>95</v>
      </c>
      <c r="K23" s="1">
        <f t="shared" ref="K23:M23" si="3">SUM(K25:K36)</f>
        <v>96</v>
      </c>
      <c r="L23" s="1"/>
      <c r="M23" s="1">
        <f t="shared" si="3"/>
        <v>74</v>
      </c>
      <c r="N23" s="1"/>
    </row>
    <row r="25" spans="1:14" x14ac:dyDescent="0.25">
      <c r="A25" t="s">
        <v>43</v>
      </c>
      <c r="I25">
        <v>3</v>
      </c>
      <c r="M25">
        <v>5</v>
      </c>
    </row>
    <row r="26" spans="1:14" x14ac:dyDescent="0.25">
      <c r="A26" t="s">
        <v>11</v>
      </c>
      <c r="B26">
        <v>90</v>
      </c>
      <c r="C26">
        <v>50</v>
      </c>
      <c r="D26">
        <v>5</v>
      </c>
      <c r="E26">
        <v>65</v>
      </c>
      <c r="H26">
        <v>21</v>
      </c>
      <c r="J26">
        <v>52</v>
      </c>
      <c r="K26">
        <v>70</v>
      </c>
      <c r="M26">
        <v>21</v>
      </c>
    </row>
    <row r="27" spans="1:14" x14ac:dyDescent="0.25">
      <c r="A27" t="s">
        <v>10</v>
      </c>
    </row>
    <row r="28" spans="1:14" x14ac:dyDescent="0.25">
      <c r="A28" t="s">
        <v>9</v>
      </c>
      <c r="B28">
        <v>2</v>
      </c>
      <c r="D28">
        <v>85</v>
      </c>
      <c r="G28">
        <v>3</v>
      </c>
      <c r="H28">
        <v>2</v>
      </c>
      <c r="I28">
        <v>7</v>
      </c>
      <c r="J28">
        <v>5</v>
      </c>
      <c r="K28">
        <v>3</v>
      </c>
    </row>
    <row r="29" spans="1:14" x14ac:dyDescent="0.25">
      <c r="A29" t="s">
        <v>7</v>
      </c>
      <c r="H29">
        <v>2</v>
      </c>
      <c r="I29">
        <v>12</v>
      </c>
      <c r="J29">
        <v>4</v>
      </c>
      <c r="K29">
        <v>3</v>
      </c>
      <c r="M29">
        <v>16</v>
      </c>
    </row>
    <row r="30" spans="1:14" x14ac:dyDescent="0.25">
      <c r="A30" t="s">
        <v>6</v>
      </c>
      <c r="B30">
        <v>3</v>
      </c>
      <c r="C30">
        <v>5</v>
      </c>
      <c r="E30">
        <v>25</v>
      </c>
      <c r="G30">
        <v>18</v>
      </c>
      <c r="J30">
        <v>3</v>
      </c>
      <c r="K30">
        <v>3</v>
      </c>
    </row>
    <row r="31" spans="1:14" x14ac:dyDescent="0.25">
      <c r="A31" t="s">
        <v>4</v>
      </c>
      <c r="E31">
        <v>3</v>
      </c>
      <c r="F31">
        <v>95</v>
      </c>
      <c r="G31">
        <v>74</v>
      </c>
      <c r="H31">
        <v>70</v>
      </c>
      <c r="J31">
        <v>3</v>
      </c>
    </row>
    <row r="32" spans="1:14" x14ac:dyDescent="0.25">
      <c r="A32" t="s">
        <v>3</v>
      </c>
      <c r="I32">
        <v>8</v>
      </c>
      <c r="M32">
        <v>5</v>
      </c>
    </row>
    <row r="33" spans="1:13" x14ac:dyDescent="0.25">
      <c r="A33" t="s">
        <v>2</v>
      </c>
      <c r="I33">
        <v>52</v>
      </c>
      <c r="J33">
        <v>25</v>
      </c>
      <c r="K33">
        <v>15</v>
      </c>
      <c r="M33">
        <v>15</v>
      </c>
    </row>
    <row r="34" spans="1:13" x14ac:dyDescent="0.25">
      <c r="A34" t="s">
        <v>42</v>
      </c>
      <c r="I34">
        <v>5</v>
      </c>
    </row>
    <row r="35" spans="1:13" x14ac:dyDescent="0.25">
      <c r="A35" t="s">
        <v>1</v>
      </c>
      <c r="M35">
        <v>12</v>
      </c>
    </row>
    <row r="36" spans="1:13" x14ac:dyDescent="0.25">
      <c r="A36" t="s">
        <v>0</v>
      </c>
      <c r="B36">
        <v>2</v>
      </c>
      <c r="C36">
        <v>40</v>
      </c>
      <c r="D36">
        <v>3</v>
      </c>
      <c r="E36">
        <v>3</v>
      </c>
      <c r="I36">
        <v>6</v>
      </c>
      <c r="J36">
        <v>3</v>
      </c>
      <c r="K36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9"/>
  <sheetViews>
    <sheetView workbookViewId="0">
      <pane xSplit="1" topLeftCell="S1" activePane="topRight" state="frozen"/>
      <selection pane="topRight" activeCell="W17" sqref="W17"/>
    </sheetView>
  </sheetViews>
  <sheetFormatPr defaultRowHeight="15.75" x14ac:dyDescent="0.25"/>
  <cols>
    <col min="1" max="1" width="13.5" customWidth="1"/>
    <col min="5" max="7" width="11.5" customWidth="1"/>
    <col min="8" max="9" width="9" customWidth="1"/>
    <col min="11" max="11" width="16.5" customWidth="1"/>
    <col min="12" max="12" width="14.375" customWidth="1"/>
    <col min="13" max="13" width="12.625" customWidth="1"/>
    <col min="14" max="14" width="12.25" customWidth="1"/>
    <col min="15" max="16" width="12.375" customWidth="1"/>
    <col min="17" max="17" width="12" customWidth="1"/>
    <col min="18" max="18" width="12.625" customWidth="1"/>
    <col min="19" max="22" width="12.125" customWidth="1"/>
    <col min="23" max="23" width="12.875" customWidth="1"/>
    <col min="24" max="24" width="12.125" customWidth="1"/>
    <col min="25" max="25" width="10.75" customWidth="1"/>
    <col min="26" max="26" width="11.5" customWidth="1"/>
    <col min="27" max="27" width="10.25" customWidth="1"/>
    <col min="29" max="29" width="10.375" bestFit="1" customWidth="1"/>
    <col min="30" max="32" width="12.625" customWidth="1"/>
    <col min="33" max="33" width="12.375" customWidth="1"/>
    <col min="34" max="34" width="12.875" customWidth="1"/>
  </cols>
  <sheetData>
    <row r="1" spans="1:34" x14ac:dyDescent="0.25">
      <c r="A1" s="2" t="s">
        <v>41</v>
      </c>
      <c r="B1" s="2" t="s">
        <v>65</v>
      </c>
      <c r="C1" s="2" t="s">
        <v>151</v>
      </c>
      <c r="D1" s="2" t="s">
        <v>47</v>
      </c>
      <c r="E1" s="2" t="s">
        <v>138</v>
      </c>
      <c r="F1" s="2" t="s">
        <v>139</v>
      </c>
      <c r="G1" s="2" t="s">
        <v>140</v>
      </c>
      <c r="H1" s="2" t="s">
        <v>142</v>
      </c>
      <c r="I1" s="2" t="s">
        <v>143</v>
      </c>
      <c r="J1" s="2" t="s">
        <v>113</v>
      </c>
      <c r="K1" s="2" t="s">
        <v>64</v>
      </c>
      <c r="L1" s="2" t="s">
        <v>63</v>
      </c>
      <c r="M1" s="2" t="s">
        <v>62</v>
      </c>
      <c r="N1" s="2" t="s">
        <v>36</v>
      </c>
      <c r="O1" s="2" t="s">
        <v>35</v>
      </c>
      <c r="P1" s="2" t="s">
        <v>20</v>
      </c>
      <c r="Q1" s="2" t="s">
        <v>150</v>
      </c>
      <c r="R1" s="2" t="s">
        <v>61</v>
      </c>
      <c r="S1" s="2" t="s">
        <v>60</v>
      </c>
      <c r="T1" s="41" t="s">
        <v>116</v>
      </c>
      <c r="U1" s="41"/>
      <c r="V1" s="2" t="s">
        <v>144</v>
      </c>
      <c r="W1" s="2" t="s">
        <v>121</v>
      </c>
      <c r="Y1" s="2" t="s">
        <v>59</v>
      </c>
      <c r="Z1" s="2" t="s">
        <v>58</v>
      </c>
      <c r="AA1" s="2" t="s">
        <v>57</v>
      </c>
      <c r="AC1" s="2" t="s">
        <v>56</v>
      </c>
      <c r="AD1" s="2" t="s">
        <v>114</v>
      </c>
      <c r="AE1" s="2" t="s">
        <v>115</v>
      </c>
      <c r="AF1" s="2" t="s">
        <v>117</v>
      </c>
      <c r="AG1" s="2" t="s">
        <v>119</v>
      </c>
      <c r="AH1" s="2" t="s">
        <v>120</v>
      </c>
    </row>
    <row r="2" spans="1:34" x14ac:dyDescent="0.25">
      <c r="A2" s="1" t="s">
        <v>14</v>
      </c>
      <c r="B2" s="4">
        <f t="shared" ref="B2:V2" si="0">SUM(B4:B23)</f>
        <v>93.004672897196258</v>
      </c>
      <c r="C2" s="4">
        <f t="shared" si="0"/>
        <v>93.001557632398757</v>
      </c>
      <c r="D2" s="4">
        <f t="shared" si="0"/>
        <v>92.001557632398757</v>
      </c>
      <c r="E2" s="4">
        <f t="shared" si="0"/>
        <v>85.118380062305292</v>
      </c>
      <c r="F2" s="4">
        <f t="shared" si="0"/>
        <v>89.059190031152639</v>
      </c>
      <c r="G2" s="4">
        <f t="shared" si="0"/>
        <v>91.259190031152656</v>
      </c>
      <c r="H2" s="4">
        <f t="shared" si="0"/>
        <v>73.004672897196258</v>
      </c>
      <c r="I2" s="4">
        <f t="shared" si="0"/>
        <v>78.001557632398757</v>
      </c>
      <c r="J2" s="4">
        <f t="shared" si="0"/>
        <v>95.007788161993773</v>
      </c>
      <c r="K2" s="4">
        <f t="shared" si="0"/>
        <v>92</v>
      </c>
      <c r="L2" s="4">
        <f t="shared" si="0"/>
        <v>93</v>
      </c>
      <c r="M2" s="4">
        <f t="shared" si="0"/>
        <v>92.003115264797515</v>
      </c>
      <c r="N2" s="4">
        <f t="shared" si="0"/>
        <v>90.006230529595015</v>
      </c>
      <c r="O2" s="4">
        <f t="shared" si="0"/>
        <v>92.003115264797515</v>
      </c>
      <c r="P2" s="4">
        <f t="shared" si="0"/>
        <v>96.000778816199372</v>
      </c>
      <c r="Q2" s="4">
        <f t="shared" si="0"/>
        <v>96.615264797507791</v>
      </c>
      <c r="R2" s="4">
        <f t="shared" si="0"/>
        <v>99.121495327102807</v>
      </c>
      <c r="S2" s="4">
        <f t="shared" si="0"/>
        <v>98.124610591900307</v>
      </c>
      <c r="T2" s="4">
        <f t="shared" si="0"/>
        <v>91.862149532710276</v>
      </c>
      <c r="U2" s="4">
        <f t="shared" si="0"/>
        <v>98.615264797507791</v>
      </c>
      <c r="V2" s="4">
        <f t="shared" si="0"/>
        <v>100.61526479750779</v>
      </c>
      <c r="W2" s="4">
        <f>SUM(W4:W23)</f>
        <v>96.007788161993773</v>
      </c>
      <c r="Y2" s="4">
        <f>SUM(Y5:Y23)</f>
        <v>90.109034267912776</v>
      </c>
      <c r="Z2" s="4">
        <f>SUM(Z5:Z23)</f>
        <v>95.116822429906534</v>
      </c>
      <c r="AA2" s="4">
        <f>SUM(AA5:AA23)</f>
        <v>99.13239875389408</v>
      </c>
      <c r="AC2" s="4">
        <f t="shared" ref="AC2:AH2" si="1">SUM(AC5:AC23)</f>
        <v>95.109034267912776</v>
      </c>
      <c r="AD2" s="4">
        <f t="shared" si="1"/>
        <v>98.031152647975077</v>
      </c>
      <c r="AE2" s="4">
        <f t="shared" si="1"/>
        <v>92.031152647975077</v>
      </c>
      <c r="AF2" s="4">
        <f t="shared" si="1"/>
        <v>11.004672897196262</v>
      </c>
      <c r="AG2" s="4">
        <f t="shared" si="1"/>
        <v>94.60280373831776</v>
      </c>
      <c r="AH2" s="4">
        <f t="shared" si="1"/>
        <v>98.085669781931472</v>
      </c>
    </row>
    <row r="3" spans="1:34" x14ac:dyDescent="0.25">
      <c r="R3" s="5"/>
      <c r="S3" s="5"/>
      <c r="T3" s="33"/>
      <c r="U3" s="38"/>
      <c r="V3" s="35"/>
    </row>
    <row r="4" spans="1:34" x14ac:dyDescent="0.25">
      <c r="A4" t="s">
        <v>30</v>
      </c>
      <c r="R4" s="5"/>
      <c r="S4" s="5"/>
      <c r="T4" s="33"/>
      <c r="U4" s="38">
        <v>1</v>
      </c>
      <c r="V4" s="38">
        <v>1.5</v>
      </c>
    </row>
    <row r="5" spans="1:34" x14ac:dyDescent="0.25">
      <c r="A5" t="s">
        <v>29</v>
      </c>
      <c r="C5">
        <v>2</v>
      </c>
      <c r="G5">
        <v>3</v>
      </c>
      <c r="I5">
        <v>2</v>
      </c>
      <c r="J5">
        <v>2</v>
      </c>
      <c r="K5">
        <v>6</v>
      </c>
      <c r="M5">
        <v>2</v>
      </c>
      <c r="Q5">
        <v>4</v>
      </c>
      <c r="T5" s="33">
        <v>0.1</v>
      </c>
      <c r="U5" s="38"/>
      <c r="V5" s="38"/>
      <c r="Y5">
        <v>1</v>
      </c>
      <c r="Z5">
        <v>1</v>
      </c>
      <c r="AC5">
        <v>5</v>
      </c>
      <c r="AG5">
        <v>1</v>
      </c>
    </row>
    <row r="6" spans="1:34" x14ac:dyDescent="0.25">
      <c r="A6" t="s">
        <v>55</v>
      </c>
      <c r="Q6">
        <v>1.5</v>
      </c>
      <c r="R6">
        <v>1</v>
      </c>
      <c r="S6">
        <v>2</v>
      </c>
      <c r="T6" s="33">
        <v>1</v>
      </c>
      <c r="U6" s="38"/>
      <c r="V6" s="38"/>
      <c r="W6">
        <v>1</v>
      </c>
      <c r="Y6">
        <v>3</v>
      </c>
      <c r="Z6">
        <v>5</v>
      </c>
      <c r="AA6">
        <v>9</v>
      </c>
      <c r="AD6">
        <v>70</v>
      </c>
      <c r="AE6">
        <v>70</v>
      </c>
      <c r="AF6">
        <v>1</v>
      </c>
      <c r="AG6">
        <v>3</v>
      </c>
      <c r="AH6">
        <v>3</v>
      </c>
    </row>
    <row r="7" spans="1:34" x14ac:dyDescent="0.25">
      <c r="A7" t="s">
        <v>54</v>
      </c>
      <c r="T7" s="33"/>
      <c r="U7" s="38"/>
      <c r="V7" s="38"/>
      <c r="Y7">
        <v>1</v>
      </c>
      <c r="Z7">
        <v>1</v>
      </c>
      <c r="AG7">
        <v>2</v>
      </c>
      <c r="AH7">
        <v>3</v>
      </c>
    </row>
    <row r="8" spans="1:34" x14ac:dyDescent="0.25">
      <c r="A8" t="s">
        <v>45</v>
      </c>
      <c r="T8" s="33"/>
      <c r="U8" s="38"/>
      <c r="V8" s="38"/>
      <c r="AH8">
        <v>4</v>
      </c>
    </row>
    <row r="9" spans="1:34" x14ac:dyDescent="0.25">
      <c r="A9" t="s">
        <v>28</v>
      </c>
      <c r="B9">
        <v>80</v>
      </c>
      <c r="C9">
        <v>4</v>
      </c>
      <c r="D9">
        <v>1</v>
      </c>
      <c r="F9">
        <v>44</v>
      </c>
      <c r="G9">
        <v>1</v>
      </c>
      <c r="H9">
        <v>70</v>
      </c>
      <c r="I9">
        <v>5</v>
      </c>
      <c r="J9">
        <v>20</v>
      </c>
      <c r="K9">
        <v>2</v>
      </c>
      <c r="L9">
        <v>91</v>
      </c>
      <c r="M9">
        <v>6</v>
      </c>
      <c r="P9">
        <v>1</v>
      </c>
      <c r="Q9">
        <v>2</v>
      </c>
      <c r="S9">
        <v>2</v>
      </c>
      <c r="T9" s="33">
        <v>2</v>
      </c>
      <c r="U9" s="38">
        <v>4</v>
      </c>
      <c r="V9" s="38">
        <v>4</v>
      </c>
      <c r="W9">
        <v>3</v>
      </c>
      <c r="Y9">
        <v>1</v>
      </c>
      <c r="Z9">
        <v>1</v>
      </c>
      <c r="AC9">
        <v>2</v>
      </c>
      <c r="AG9">
        <v>5</v>
      </c>
      <c r="AH9">
        <v>20</v>
      </c>
    </row>
    <row r="10" spans="1:34" x14ac:dyDescent="0.25">
      <c r="A10" t="s">
        <v>44</v>
      </c>
      <c r="B10" s="3">
        <f t="shared" ref="B10:D10" si="2">(B13+B22)/642</f>
        <v>4.6728971962616819E-3</v>
      </c>
      <c r="C10" s="3">
        <f t="shared" si="2"/>
        <v>1.557632398753894E-3</v>
      </c>
      <c r="D10" s="3">
        <f t="shared" si="2"/>
        <v>1.557632398753894E-3</v>
      </c>
      <c r="E10" s="3">
        <f>(E13+E22)/642</f>
        <v>0.11838006230529595</v>
      </c>
      <c r="F10" s="3">
        <f>(F13+F22)/642</f>
        <v>5.9190031152647975E-2</v>
      </c>
      <c r="G10" s="3">
        <f>(G13+G22)/642</f>
        <v>5.9190031152647975E-2</v>
      </c>
      <c r="H10" s="3">
        <f>(H13+H22)/642</f>
        <v>4.6728971962616819E-3</v>
      </c>
      <c r="I10" s="3">
        <f>(I13+I22)/642</f>
        <v>1.557632398753894E-3</v>
      </c>
      <c r="J10" s="3">
        <f t="shared" ref="J10" si="3">J13/642</f>
        <v>7.7881619937694704E-3</v>
      </c>
      <c r="M10" s="3">
        <f t="shared" ref="M10:AA10" si="4">M13/642</f>
        <v>3.1152647975077881E-3</v>
      </c>
      <c r="N10" s="3">
        <f t="shared" si="4"/>
        <v>6.2305295950155761E-3</v>
      </c>
      <c r="O10" s="3">
        <f t="shared" si="4"/>
        <v>3.1152647975077881E-3</v>
      </c>
      <c r="P10" s="3">
        <f>P13/642</f>
        <v>7.7881619937694702E-4</v>
      </c>
      <c r="Q10" s="3">
        <f t="shared" si="4"/>
        <v>0.11526479750778816</v>
      </c>
      <c r="R10" s="3">
        <f t="shared" si="4"/>
        <v>0.12149532710280374</v>
      </c>
      <c r="S10" s="3">
        <f t="shared" si="4"/>
        <v>0.12461059190031153</v>
      </c>
      <c r="T10" s="34">
        <f t="shared" si="4"/>
        <v>0.11214953271028037</v>
      </c>
      <c r="U10" s="39">
        <f t="shared" si="4"/>
        <v>0.11526479750778816</v>
      </c>
      <c r="V10" s="39">
        <f>V13/642</f>
        <v>0.11526479750778816</v>
      </c>
      <c r="W10" s="3">
        <f>W13/642</f>
        <v>7.7881619937694704E-3</v>
      </c>
      <c r="Y10" s="3">
        <f t="shared" si="4"/>
        <v>0.10903426791277258</v>
      </c>
      <c r="Z10" s="3">
        <f t="shared" si="4"/>
        <v>0.11682242990654206</v>
      </c>
      <c r="AA10" s="3">
        <f t="shared" si="4"/>
        <v>0.13239875389408098</v>
      </c>
      <c r="AB10" s="3"/>
      <c r="AC10" s="3">
        <f>AC13/642</f>
        <v>0.10903426791277258</v>
      </c>
      <c r="AD10" s="3">
        <f t="shared" ref="AD10:AF10" si="5">AD13/642</f>
        <v>3.1152647975077882E-2</v>
      </c>
      <c r="AE10" s="3">
        <f t="shared" si="5"/>
        <v>3.1152647975077882E-2</v>
      </c>
      <c r="AF10" s="3">
        <f t="shared" si="5"/>
        <v>4.6728971962616819E-3</v>
      </c>
      <c r="AG10" s="3">
        <f>AG13/642</f>
        <v>0.10280373831775701</v>
      </c>
      <c r="AH10" s="3">
        <f>AH13/642</f>
        <v>8.566978193146417E-2</v>
      </c>
    </row>
    <row r="11" spans="1:34" x14ac:dyDescent="0.25">
      <c r="A11" t="s">
        <v>118</v>
      </c>
      <c r="J11" s="3"/>
      <c r="M11" s="3"/>
      <c r="N11" s="3"/>
      <c r="O11" s="3"/>
      <c r="Q11" s="3"/>
      <c r="R11" s="3"/>
      <c r="S11" s="3"/>
      <c r="T11" s="34"/>
      <c r="U11" s="39"/>
      <c r="V11" s="39"/>
      <c r="Y11" s="3"/>
      <c r="Z11" s="3"/>
      <c r="AA11" s="3"/>
      <c r="AB11" s="3"/>
      <c r="AC11" s="3"/>
      <c r="AE11">
        <v>2</v>
      </c>
      <c r="AF11">
        <v>5</v>
      </c>
    </row>
    <row r="12" spans="1:34" x14ac:dyDescent="0.25">
      <c r="A12" t="s">
        <v>53</v>
      </c>
      <c r="G12">
        <v>0.2</v>
      </c>
      <c r="P12">
        <v>0.5</v>
      </c>
      <c r="Q12">
        <v>12</v>
      </c>
      <c r="R12">
        <v>10</v>
      </c>
      <c r="S12">
        <v>10</v>
      </c>
      <c r="T12" s="33">
        <v>10</v>
      </c>
      <c r="U12" s="38">
        <v>7</v>
      </c>
      <c r="V12" s="38">
        <v>7</v>
      </c>
      <c r="W12">
        <v>80</v>
      </c>
      <c r="Y12">
        <v>7</v>
      </c>
      <c r="Z12">
        <v>7</v>
      </c>
      <c r="AA12">
        <v>5</v>
      </c>
      <c r="AC12">
        <v>10</v>
      </c>
      <c r="AD12">
        <v>8</v>
      </c>
      <c r="AF12">
        <v>2</v>
      </c>
      <c r="AG12">
        <v>8</v>
      </c>
      <c r="AH12">
        <v>9</v>
      </c>
    </row>
    <row r="13" spans="1:34" x14ac:dyDescent="0.25">
      <c r="A13" t="s">
        <v>52</v>
      </c>
      <c r="B13">
        <v>2</v>
      </c>
      <c r="J13">
        <v>5</v>
      </c>
      <c r="M13">
        <v>2</v>
      </c>
      <c r="N13">
        <v>4</v>
      </c>
      <c r="O13">
        <v>2</v>
      </c>
      <c r="P13">
        <v>0.5</v>
      </c>
      <c r="Q13">
        <v>74</v>
      </c>
      <c r="R13">
        <v>78</v>
      </c>
      <c r="S13">
        <v>80</v>
      </c>
      <c r="T13" s="33">
        <v>72</v>
      </c>
      <c r="U13" s="38">
        <v>74</v>
      </c>
      <c r="V13" s="38">
        <v>74</v>
      </c>
      <c r="W13">
        <v>5</v>
      </c>
      <c r="Y13">
        <v>70</v>
      </c>
      <c r="Z13">
        <v>75</v>
      </c>
      <c r="AA13">
        <v>85</v>
      </c>
      <c r="AC13">
        <v>70</v>
      </c>
      <c r="AD13">
        <v>20</v>
      </c>
      <c r="AE13">
        <v>20</v>
      </c>
      <c r="AF13">
        <v>3</v>
      </c>
      <c r="AG13">
        <v>66</v>
      </c>
      <c r="AH13">
        <v>55</v>
      </c>
    </row>
    <row r="14" spans="1:34" x14ac:dyDescent="0.25">
      <c r="A14" t="s">
        <v>24</v>
      </c>
      <c r="C14">
        <v>2</v>
      </c>
      <c r="F14">
        <v>4</v>
      </c>
      <c r="J14">
        <v>4</v>
      </c>
      <c r="K14">
        <v>4</v>
      </c>
      <c r="M14">
        <v>6</v>
      </c>
      <c r="N14">
        <v>1</v>
      </c>
      <c r="Q14">
        <v>1</v>
      </c>
      <c r="R14">
        <v>4</v>
      </c>
      <c r="S14">
        <v>3</v>
      </c>
      <c r="T14" s="33">
        <v>0.05</v>
      </c>
      <c r="U14" s="38"/>
      <c r="V14" s="38"/>
      <c r="W14">
        <v>2</v>
      </c>
      <c r="Y14">
        <v>1</v>
      </c>
      <c r="AC14">
        <v>5</v>
      </c>
      <c r="AG14">
        <v>3.5</v>
      </c>
      <c r="AH14">
        <v>4</v>
      </c>
    </row>
    <row r="15" spans="1:34" x14ac:dyDescent="0.25">
      <c r="A15" t="s">
        <v>8</v>
      </c>
      <c r="T15" s="33"/>
      <c r="U15" s="38">
        <v>2</v>
      </c>
      <c r="V15" s="38">
        <v>3</v>
      </c>
    </row>
    <row r="16" spans="1:34" x14ac:dyDescent="0.25">
      <c r="A16" t="s">
        <v>21</v>
      </c>
      <c r="B16">
        <v>10</v>
      </c>
      <c r="C16">
        <v>70</v>
      </c>
      <c r="D16">
        <v>74</v>
      </c>
      <c r="G16">
        <v>44</v>
      </c>
      <c r="I16">
        <v>70</v>
      </c>
      <c r="J16">
        <v>50</v>
      </c>
      <c r="K16">
        <v>80</v>
      </c>
      <c r="M16">
        <v>75</v>
      </c>
      <c r="N16">
        <v>85</v>
      </c>
      <c r="O16">
        <v>90</v>
      </c>
      <c r="P16">
        <v>2</v>
      </c>
      <c r="R16">
        <v>1</v>
      </c>
      <c r="T16" s="33">
        <v>5</v>
      </c>
      <c r="U16" s="38">
        <v>5</v>
      </c>
      <c r="V16" s="38">
        <v>4</v>
      </c>
      <c r="Y16">
        <v>2</v>
      </c>
      <c r="Z16">
        <v>2</v>
      </c>
    </row>
    <row r="17" spans="1:34" x14ac:dyDescent="0.25">
      <c r="A17" t="s">
        <v>20</v>
      </c>
      <c r="C17">
        <v>14</v>
      </c>
      <c r="D17">
        <v>16</v>
      </c>
      <c r="E17">
        <v>9</v>
      </c>
      <c r="F17">
        <v>3</v>
      </c>
      <c r="G17">
        <v>5</v>
      </c>
      <c r="J17">
        <v>9</v>
      </c>
      <c r="L17">
        <v>2</v>
      </c>
      <c r="P17">
        <v>90</v>
      </c>
      <c r="Q17">
        <v>1</v>
      </c>
      <c r="R17">
        <v>1</v>
      </c>
      <c r="T17" s="33">
        <v>0.6</v>
      </c>
      <c r="U17" s="38">
        <v>0.5</v>
      </c>
      <c r="V17" s="38">
        <v>0.5</v>
      </c>
      <c r="Y17">
        <v>2</v>
      </c>
      <c r="Z17">
        <v>2</v>
      </c>
      <c r="AG17">
        <v>3</v>
      </c>
    </row>
    <row r="18" spans="1:34" x14ac:dyDescent="0.25">
      <c r="A18" t="s">
        <v>51</v>
      </c>
      <c r="T18" s="33"/>
      <c r="U18" s="38"/>
      <c r="V18" s="38"/>
    </row>
    <row r="19" spans="1:34" x14ac:dyDescent="0.25">
      <c r="A19" t="s">
        <v>2</v>
      </c>
      <c r="T19" s="33"/>
      <c r="U19" s="38">
        <v>1</v>
      </c>
      <c r="V19" s="38">
        <v>1.5</v>
      </c>
      <c r="W19">
        <v>1</v>
      </c>
    </row>
    <row r="20" spans="1:34" x14ac:dyDescent="0.25">
      <c r="A20" t="s">
        <v>18</v>
      </c>
      <c r="T20" s="33"/>
      <c r="U20" s="38">
        <v>3</v>
      </c>
      <c r="V20" s="38">
        <v>3</v>
      </c>
      <c r="W20">
        <v>1</v>
      </c>
    </row>
    <row r="21" spans="1:34" x14ac:dyDescent="0.25">
      <c r="A21" t="s">
        <v>137</v>
      </c>
      <c r="T21" s="33"/>
      <c r="U21" s="38">
        <v>1</v>
      </c>
      <c r="V21" s="38">
        <v>2</v>
      </c>
    </row>
    <row r="22" spans="1:34" x14ac:dyDescent="0.25">
      <c r="A22" t="s">
        <v>1</v>
      </c>
      <c r="B22">
        <v>1</v>
      </c>
      <c r="C22">
        <v>1</v>
      </c>
      <c r="D22">
        <v>1</v>
      </c>
      <c r="E22">
        <v>76</v>
      </c>
      <c r="F22">
        <v>38</v>
      </c>
      <c r="G22">
        <v>38</v>
      </c>
      <c r="H22">
        <v>3</v>
      </c>
      <c r="I22">
        <v>1</v>
      </c>
      <c r="J22">
        <v>5</v>
      </c>
      <c r="M22">
        <v>1</v>
      </c>
      <c r="P22">
        <v>2</v>
      </c>
      <c r="Q22">
        <v>1</v>
      </c>
      <c r="R22">
        <v>4</v>
      </c>
      <c r="S22">
        <v>1</v>
      </c>
      <c r="T22" s="33">
        <v>1</v>
      </c>
      <c r="U22" s="38"/>
      <c r="V22" s="38"/>
      <c r="W22">
        <v>3</v>
      </c>
      <c r="AC22">
        <v>3</v>
      </c>
    </row>
    <row r="23" spans="1:34" x14ac:dyDescent="0.25">
      <c r="A23" t="s">
        <v>50</v>
      </c>
      <c r="T23" s="33"/>
      <c r="U23" s="35"/>
      <c r="V23" s="38"/>
      <c r="Y23">
        <v>2</v>
      </c>
      <c r="Z23">
        <v>1</v>
      </c>
      <c r="AG23">
        <v>3</v>
      </c>
    </row>
    <row r="24" spans="1:34" x14ac:dyDescent="0.25">
      <c r="V24" s="38"/>
    </row>
    <row r="25" spans="1:34" x14ac:dyDescent="0.25">
      <c r="V25" s="38"/>
    </row>
    <row r="26" spans="1:34" x14ac:dyDescent="0.25">
      <c r="A26" s="1" t="s">
        <v>14</v>
      </c>
      <c r="B26" s="1">
        <f t="shared" ref="B26:V26" si="6">SUM(B28:B38)</f>
        <v>10</v>
      </c>
      <c r="C26" s="1">
        <f t="shared" si="6"/>
        <v>13</v>
      </c>
      <c r="D26" s="1">
        <f t="shared" si="6"/>
        <v>9</v>
      </c>
      <c r="E26" s="1">
        <f t="shared" si="6"/>
        <v>78</v>
      </c>
      <c r="F26" s="1">
        <f t="shared" si="6"/>
        <v>45</v>
      </c>
      <c r="G26" s="1">
        <f t="shared" si="6"/>
        <v>54.5</v>
      </c>
      <c r="H26" s="1">
        <f t="shared" si="6"/>
        <v>15</v>
      </c>
      <c r="I26" s="1">
        <f t="shared" si="6"/>
        <v>23</v>
      </c>
      <c r="J26" s="1">
        <f t="shared" si="6"/>
        <v>25</v>
      </c>
      <c r="K26" s="1">
        <f t="shared" si="6"/>
        <v>16</v>
      </c>
      <c r="L26" s="1">
        <f t="shared" si="6"/>
        <v>3</v>
      </c>
      <c r="M26" s="1">
        <f t="shared" si="6"/>
        <v>13</v>
      </c>
      <c r="N26" s="1">
        <f t="shared" si="6"/>
        <v>9</v>
      </c>
      <c r="O26" s="1">
        <f t="shared" si="6"/>
        <v>4</v>
      </c>
      <c r="P26" s="1">
        <f>SUM(P28:P38)</f>
        <v>97</v>
      </c>
      <c r="Q26" s="1">
        <f t="shared" si="6"/>
        <v>89</v>
      </c>
      <c r="R26" s="1">
        <f t="shared" si="6"/>
        <v>89</v>
      </c>
      <c r="S26" s="1">
        <f t="shared" si="6"/>
        <v>89</v>
      </c>
      <c r="T26" s="1">
        <f t="shared" si="6"/>
        <v>97.05</v>
      </c>
      <c r="U26" s="1">
        <f t="shared" si="6"/>
        <v>0</v>
      </c>
      <c r="V26" s="40">
        <f t="shared" si="6"/>
        <v>0</v>
      </c>
      <c r="W26" s="1">
        <f>SUM(W28:W38)</f>
        <v>93</v>
      </c>
      <c r="Y26" s="1">
        <f>SUM(Y28:Y38)</f>
        <v>95</v>
      </c>
      <c r="Z26" s="1">
        <f>SUM(Z28:Z38)</f>
        <v>95</v>
      </c>
      <c r="AA26" s="1">
        <f>SUM(AA28:AA38)</f>
        <v>99</v>
      </c>
      <c r="AC26" s="1">
        <f t="shared" ref="AC26:AH26" si="7">SUM(AC28:AC38)</f>
        <v>92</v>
      </c>
      <c r="AD26" s="1">
        <f t="shared" si="7"/>
        <v>90</v>
      </c>
      <c r="AE26" s="1">
        <f t="shared" si="7"/>
        <v>90</v>
      </c>
      <c r="AF26" s="1">
        <f t="shared" si="7"/>
        <v>13</v>
      </c>
      <c r="AG26" s="1">
        <f t="shared" si="7"/>
        <v>98</v>
      </c>
      <c r="AH26" s="1">
        <f t="shared" si="7"/>
        <v>98</v>
      </c>
    </row>
    <row r="27" spans="1:34" x14ac:dyDescent="0.25">
      <c r="V27" s="38"/>
    </row>
    <row r="28" spans="1:34" x14ac:dyDescent="0.25">
      <c r="A28" t="s">
        <v>49</v>
      </c>
      <c r="Q28" s="33"/>
      <c r="R28" s="33"/>
      <c r="S28">
        <v>2</v>
      </c>
      <c r="T28" s="33"/>
      <c r="V28" s="38"/>
      <c r="W28" s="33"/>
      <c r="Y28">
        <v>1</v>
      </c>
      <c r="Z28">
        <v>5</v>
      </c>
      <c r="AA28">
        <v>9</v>
      </c>
      <c r="AD28">
        <v>70</v>
      </c>
      <c r="AE28">
        <v>70</v>
      </c>
      <c r="AF28">
        <v>1</v>
      </c>
      <c r="AG28">
        <v>3</v>
      </c>
      <c r="AH28">
        <v>3</v>
      </c>
    </row>
    <row r="29" spans="1:34" x14ac:dyDescent="0.25">
      <c r="A29" t="s">
        <v>10</v>
      </c>
      <c r="G29">
        <v>0.5</v>
      </c>
      <c r="P29">
        <v>0.5</v>
      </c>
      <c r="Q29">
        <v>12</v>
      </c>
      <c r="T29" s="33">
        <v>9</v>
      </c>
      <c r="V29" s="38"/>
      <c r="W29">
        <v>90</v>
      </c>
      <c r="Y29">
        <v>7</v>
      </c>
      <c r="Z29">
        <v>7</v>
      </c>
      <c r="AA29">
        <v>5</v>
      </c>
      <c r="AC29">
        <v>10</v>
      </c>
      <c r="AF29">
        <v>2</v>
      </c>
      <c r="AG29">
        <v>8</v>
      </c>
      <c r="AH29">
        <v>9</v>
      </c>
    </row>
    <row r="30" spans="1:34" x14ac:dyDescent="0.25">
      <c r="A30" t="s">
        <v>9</v>
      </c>
      <c r="B30">
        <v>2</v>
      </c>
      <c r="C30">
        <v>4</v>
      </c>
      <c r="D30">
        <v>1</v>
      </c>
      <c r="F30">
        <v>4</v>
      </c>
      <c r="H30">
        <v>10</v>
      </c>
      <c r="J30">
        <v>4</v>
      </c>
      <c r="K30">
        <v>4</v>
      </c>
      <c r="M30">
        <v>6</v>
      </c>
      <c r="N30">
        <v>2</v>
      </c>
      <c r="Q30">
        <v>1</v>
      </c>
      <c r="R30">
        <v>4</v>
      </c>
      <c r="S30">
        <v>3</v>
      </c>
      <c r="T30" s="33">
        <v>4</v>
      </c>
      <c r="V30" s="38"/>
      <c r="Y30">
        <v>4</v>
      </c>
      <c r="Z30">
        <v>2</v>
      </c>
      <c r="AC30">
        <v>6</v>
      </c>
      <c r="AG30">
        <v>5</v>
      </c>
      <c r="AH30">
        <v>9</v>
      </c>
    </row>
    <row r="31" spans="1:34" x14ac:dyDescent="0.25">
      <c r="A31" t="s">
        <v>8</v>
      </c>
      <c r="T31" s="33"/>
      <c r="V31" s="38"/>
    </row>
    <row r="32" spans="1:34" x14ac:dyDescent="0.25">
      <c r="A32" t="s">
        <v>6</v>
      </c>
      <c r="B32">
        <v>2</v>
      </c>
      <c r="C32">
        <v>6</v>
      </c>
      <c r="D32">
        <v>6</v>
      </c>
      <c r="G32">
        <v>15</v>
      </c>
      <c r="I32">
        <v>20</v>
      </c>
      <c r="J32">
        <v>2</v>
      </c>
      <c r="K32">
        <v>6</v>
      </c>
      <c r="L32">
        <v>3</v>
      </c>
      <c r="M32">
        <v>2</v>
      </c>
      <c r="N32">
        <v>3</v>
      </c>
      <c r="O32">
        <v>1</v>
      </c>
      <c r="P32">
        <v>3</v>
      </c>
      <c r="R32">
        <v>1</v>
      </c>
      <c r="S32">
        <v>1</v>
      </c>
      <c r="T32" s="33">
        <v>0.05</v>
      </c>
      <c r="V32" s="38"/>
      <c r="W32">
        <v>1</v>
      </c>
      <c r="Y32">
        <v>2</v>
      </c>
      <c r="Z32">
        <v>1</v>
      </c>
    </row>
    <row r="33" spans="1:34" x14ac:dyDescent="0.25">
      <c r="A33" t="s">
        <v>4</v>
      </c>
      <c r="J33">
        <v>2</v>
      </c>
      <c r="P33">
        <v>90</v>
      </c>
      <c r="R33">
        <v>1</v>
      </c>
      <c r="S33">
        <v>1</v>
      </c>
      <c r="T33" s="33">
        <v>2</v>
      </c>
      <c r="V33" s="38"/>
      <c r="W33">
        <v>1</v>
      </c>
      <c r="Y33">
        <v>2</v>
      </c>
      <c r="Z33">
        <v>1</v>
      </c>
      <c r="AG33">
        <v>3</v>
      </c>
      <c r="AH33">
        <v>2</v>
      </c>
    </row>
    <row r="34" spans="1:34" x14ac:dyDescent="0.25">
      <c r="A34" t="s">
        <v>3</v>
      </c>
      <c r="T34" s="33"/>
      <c r="V34" s="38"/>
    </row>
    <row r="35" spans="1:34" x14ac:dyDescent="0.25">
      <c r="A35" t="s">
        <v>48</v>
      </c>
      <c r="B35">
        <v>2</v>
      </c>
      <c r="J35">
        <v>6</v>
      </c>
      <c r="M35">
        <v>2</v>
      </c>
      <c r="N35">
        <v>4</v>
      </c>
      <c r="O35">
        <v>2</v>
      </c>
      <c r="P35">
        <v>0.5</v>
      </c>
      <c r="Q35">
        <v>74</v>
      </c>
      <c r="R35">
        <v>78</v>
      </c>
      <c r="S35">
        <v>78</v>
      </c>
      <c r="T35" s="33">
        <v>78</v>
      </c>
      <c r="V35" s="38"/>
      <c r="W35">
        <v>1</v>
      </c>
      <c r="Y35">
        <v>70</v>
      </c>
      <c r="Z35">
        <v>75</v>
      </c>
      <c r="AA35">
        <v>85</v>
      </c>
      <c r="AC35">
        <v>70</v>
      </c>
      <c r="AE35">
        <v>20</v>
      </c>
      <c r="AF35">
        <v>10</v>
      </c>
      <c r="AG35">
        <v>75</v>
      </c>
      <c r="AH35">
        <v>60</v>
      </c>
    </row>
    <row r="36" spans="1:34" x14ac:dyDescent="0.25">
      <c r="A36" t="s">
        <v>2</v>
      </c>
      <c r="J36">
        <v>4</v>
      </c>
      <c r="T36" s="33"/>
      <c r="V36" s="38"/>
      <c r="Y36">
        <v>5</v>
      </c>
      <c r="Z36">
        <v>2</v>
      </c>
      <c r="AD36">
        <v>20</v>
      </c>
      <c r="AH36">
        <v>9</v>
      </c>
    </row>
    <row r="37" spans="1:34" x14ac:dyDescent="0.25">
      <c r="A37" t="s">
        <v>1</v>
      </c>
      <c r="B37">
        <v>1</v>
      </c>
      <c r="C37">
        <v>1</v>
      </c>
      <c r="D37">
        <v>1</v>
      </c>
      <c r="E37">
        <v>76</v>
      </c>
      <c r="F37">
        <v>38</v>
      </c>
      <c r="G37">
        <v>38</v>
      </c>
      <c r="H37">
        <v>3</v>
      </c>
      <c r="I37">
        <v>1</v>
      </c>
      <c r="J37">
        <v>5</v>
      </c>
      <c r="M37">
        <v>1</v>
      </c>
      <c r="P37">
        <v>2</v>
      </c>
      <c r="Q37">
        <v>1</v>
      </c>
      <c r="R37">
        <v>4</v>
      </c>
      <c r="S37">
        <v>1</v>
      </c>
      <c r="T37" s="33">
        <v>1</v>
      </c>
      <c r="V37" s="38"/>
      <c r="AC37">
        <v>2</v>
      </c>
    </row>
    <row r="38" spans="1:34" x14ac:dyDescent="0.25">
      <c r="A38" t="s">
        <v>0</v>
      </c>
      <c r="B38">
        <v>3</v>
      </c>
      <c r="C38">
        <v>2</v>
      </c>
      <c r="D38">
        <v>1</v>
      </c>
      <c r="E38">
        <v>2</v>
      </c>
      <c r="F38">
        <v>3</v>
      </c>
      <c r="G38">
        <v>1</v>
      </c>
      <c r="H38">
        <v>2</v>
      </c>
      <c r="I38">
        <v>2</v>
      </c>
      <c r="J38">
        <v>2</v>
      </c>
      <c r="K38">
        <v>6</v>
      </c>
      <c r="M38">
        <v>2</v>
      </c>
      <c r="O38">
        <v>1</v>
      </c>
      <c r="P38">
        <v>1</v>
      </c>
      <c r="Q38">
        <v>1</v>
      </c>
      <c r="R38">
        <v>1</v>
      </c>
      <c r="S38">
        <v>3</v>
      </c>
      <c r="T38" s="33">
        <v>3</v>
      </c>
      <c r="V38" s="38"/>
      <c r="Y38">
        <v>4</v>
      </c>
      <c r="Z38">
        <v>2</v>
      </c>
      <c r="AC38">
        <v>4</v>
      </c>
      <c r="AG38">
        <v>4</v>
      </c>
      <c r="AH38">
        <v>6</v>
      </c>
    </row>
    <row r="39" spans="1:34" x14ac:dyDescent="0.25">
      <c r="V39" s="38"/>
    </row>
  </sheetData>
  <mergeCells count="1">
    <mergeCell ref="T1:U1"/>
  </mergeCells>
  <pageMargins left="0.7" right="0.7" top="0.75" bottom="0.75" header="0.3" footer="0.3"/>
  <pageSetup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F1" workbookViewId="0">
      <pane ySplit="1" topLeftCell="A2" activePane="bottomLeft" state="frozen"/>
      <selection pane="bottomLeft" activeCell="L14" sqref="L14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110</v>
      </c>
      <c r="B1" s="32" t="s">
        <v>109</v>
      </c>
      <c r="C1" s="32" t="s">
        <v>108</v>
      </c>
      <c r="D1" s="32" t="s">
        <v>107</v>
      </c>
      <c r="E1" s="16" t="s">
        <v>106</v>
      </c>
      <c r="F1" s="18" t="s">
        <v>105</v>
      </c>
      <c r="G1" s="18" t="s">
        <v>104</v>
      </c>
      <c r="H1" s="16" t="s">
        <v>103</v>
      </c>
      <c r="I1" s="16" t="s">
        <v>102</v>
      </c>
      <c r="J1" s="16" t="s">
        <v>101</v>
      </c>
      <c r="K1" s="32" t="s">
        <v>100</v>
      </c>
      <c r="L1" s="18" t="s">
        <v>99</v>
      </c>
      <c r="M1" s="18" t="s">
        <v>98</v>
      </c>
      <c r="N1" s="16" t="s">
        <v>97</v>
      </c>
      <c r="O1" s="16" t="s">
        <v>96</v>
      </c>
      <c r="P1" s="16" t="s">
        <v>95</v>
      </c>
      <c r="Q1" s="16" t="s">
        <v>95</v>
      </c>
    </row>
    <row r="2" spans="1:17" ht="16.5" thickTop="1" x14ac:dyDescent="0.25">
      <c r="A2" s="31" t="s">
        <v>94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 t="shared" ref="H2:H33" si="0">(F2*(B2/2)+B2)</f>
        <v>966625</v>
      </c>
      <c r="I2" s="20">
        <f t="shared" ref="I2:I33" si="1">IF(G2&gt;=F2,SUM(G2*(B2/2)+B2),H2)</f>
        <v>1230250</v>
      </c>
      <c r="J2" s="16" t="str">
        <f t="shared" ref="J2:J33" si="2">IF(H2&lt;=B2+C2,"Yes","-")</f>
        <v>-</v>
      </c>
      <c r="K2" s="24"/>
      <c r="L2" s="21">
        <v>5</v>
      </c>
      <c r="M2" s="21">
        <v>10</v>
      </c>
      <c r="N2" s="17">
        <f t="shared" ref="N2:N33" si="3">L2*B2</f>
        <v>878750</v>
      </c>
      <c r="O2" s="17">
        <f t="shared" ref="O2:O33" si="4">IF((M2*B2&gt;=N2),M2*B2,N2)</f>
        <v>1757500</v>
      </c>
      <c r="P2" s="16" t="str">
        <f t="shared" ref="P2:P33" si="5">IF(SUM(H2-(N2/2))&lt;=B2+C2,"Yes","-")</f>
        <v>-</v>
      </c>
      <c r="Q2" s="16" t="str">
        <f t="shared" ref="Q2:Q33" si="6">IF(SUM(I2-(O2/2))&lt;=B2+C2,"Yes","-")</f>
        <v>-</v>
      </c>
    </row>
    <row r="3" spans="1:17" x14ac:dyDescent="0.25">
      <c r="A3" s="24" t="s">
        <v>93</v>
      </c>
      <c r="B3" s="23">
        <v>650</v>
      </c>
      <c r="C3" s="25"/>
      <c r="D3" s="19">
        <v>26572</v>
      </c>
      <c r="E3" s="22">
        <f t="shared" ref="E3:E33" si="7">IF((B3&gt;0),(D3/(B3/2)),0)</f>
        <v>81.760000000000005</v>
      </c>
      <c r="F3" s="18"/>
      <c r="G3" s="18"/>
      <c r="H3" s="20">
        <f t="shared" si="0"/>
        <v>650</v>
      </c>
      <c r="I3" s="20">
        <f t="shared" si="1"/>
        <v>650</v>
      </c>
      <c r="J3" s="16" t="str">
        <f t="shared" si="2"/>
        <v>Yes</v>
      </c>
      <c r="K3" s="28">
        <v>14522400</v>
      </c>
      <c r="L3" s="18"/>
      <c r="M3" s="18"/>
      <c r="N3" s="17">
        <f t="shared" si="3"/>
        <v>0</v>
      </c>
      <c r="O3" s="17">
        <f t="shared" si="4"/>
        <v>0</v>
      </c>
      <c r="P3" s="16" t="str">
        <f t="shared" si="5"/>
        <v>Yes</v>
      </c>
      <c r="Q3" s="16" t="str">
        <f t="shared" si="6"/>
        <v>Yes</v>
      </c>
    </row>
    <row r="4" spans="1:17" x14ac:dyDescent="0.25">
      <c r="A4" s="24" t="s">
        <v>34</v>
      </c>
      <c r="B4" s="19">
        <v>2050</v>
      </c>
      <c r="C4" s="23">
        <v>60</v>
      </c>
      <c r="D4" s="19">
        <v>233567</v>
      </c>
      <c r="E4" s="22">
        <f t="shared" si="7"/>
        <v>227.87024390243903</v>
      </c>
      <c r="F4" s="21">
        <v>0.1</v>
      </c>
      <c r="G4" s="18"/>
      <c r="H4" s="20">
        <f t="shared" si="0"/>
        <v>2152.5</v>
      </c>
      <c r="I4" s="20">
        <f t="shared" si="1"/>
        <v>2152.5</v>
      </c>
      <c r="J4" s="16" t="str">
        <f t="shared" si="2"/>
        <v>-</v>
      </c>
      <c r="K4" s="28">
        <v>27131000</v>
      </c>
      <c r="L4" s="18"/>
      <c r="M4" s="18"/>
      <c r="N4" s="17">
        <f t="shared" si="3"/>
        <v>0</v>
      </c>
      <c r="O4" s="17">
        <f t="shared" si="4"/>
        <v>0</v>
      </c>
      <c r="P4" s="16" t="str">
        <f t="shared" si="5"/>
        <v>-</v>
      </c>
      <c r="Q4" s="16" t="str">
        <f t="shared" si="6"/>
        <v>-</v>
      </c>
    </row>
    <row r="5" spans="1:17" x14ac:dyDescent="0.25">
      <c r="A5" s="27" t="s">
        <v>92</v>
      </c>
      <c r="B5" s="23">
        <v>30</v>
      </c>
      <c r="C5" s="25"/>
      <c r="D5" s="23">
        <v>366</v>
      </c>
      <c r="E5" s="22">
        <f t="shared" si="7"/>
        <v>24.4</v>
      </c>
      <c r="F5" s="18"/>
      <c r="G5" s="18"/>
      <c r="H5" s="20">
        <f t="shared" si="0"/>
        <v>30</v>
      </c>
      <c r="I5" s="20">
        <f t="shared" si="1"/>
        <v>30</v>
      </c>
      <c r="J5" s="16" t="str">
        <f t="shared" si="2"/>
        <v>Yes</v>
      </c>
      <c r="K5" s="19">
        <v>86920</v>
      </c>
      <c r="L5" s="18"/>
      <c r="M5" s="18"/>
      <c r="N5" s="17">
        <f t="shared" si="3"/>
        <v>0</v>
      </c>
      <c r="O5" s="17">
        <f t="shared" si="4"/>
        <v>0</v>
      </c>
      <c r="P5" s="16" t="str">
        <f t="shared" si="5"/>
        <v>Yes</v>
      </c>
      <c r="Q5" s="16" t="str">
        <f t="shared" si="6"/>
        <v>Yes</v>
      </c>
    </row>
    <row r="6" spans="1:17" x14ac:dyDescent="0.25">
      <c r="A6" s="24" t="s">
        <v>91</v>
      </c>
      <c r="B6" s="19">
        <v>1600</v>
      </c>
      <c r="C6" s="23">
        <v>85</v>
      </c>
      <c r="D6" s="19">
        <v>231588</v>
      </c>
      <c r="E6" s="22">
        <f t="shared" si="7"/>
        <v>289.48500000000001</v>
      </c>
      <c r="F6" s="21">
        <v>0.11</v>
      </c>
      <c r="G6" s="18"/>
      <c r="H6" s="20">
        <f t="shared" si="0"/>
        <v>1688</v>
      </c>
      <c r="I6" s="20">
        <f t="shared" si="1"/>
        <v>1688</v>
      </c>
      <c r="J6" s="16" t="str">
        <f t="shared" si="2"/>
        <v>-</v>
      </c>
      <c r="K6" s="28">
        <v>37525648</v>
      </c>
      <c r="L6" s="21">
        <v>10</v>
      </c>
      <c r="M6" s="18"/>
      <c r="N6" s="17">
        <f t="shared" si="3"/>
        <v>16000</v>
      </c>
      <c r="O6" s="17">
        <f t="shared" si="4"/>
        <v>16000</v>
      </c>
      <c r="P6" s="16" t="str">
        <f t="shared" si="5"/>
        <v>Yes</v>
      </c>
      <c r="Q6" s="16" t="str">
        <f t="shared" si="6"/>
        <v>Yes</v>
      </c>
    </row>
    <row r="7" spans="1:17" x14ac:dyDescent="0.25">
      <c r="A7" s="26" t="s">
        <v>33</v>
      </c>
      <c r="B7" s="23">
        <v>400</v>
      </c>
      <c r="C7" s="25"/>
      <c r="D7" s="19">
        <v>13860</v>
      </c>
      <c r="E7" s="22">
        <f t="shared" si="7"/>
        <v>69.3</v>
      </c>
      <c r="F7" s="18"/>
      <c r="G7" s="18"/>
      <c r="H7" s="20">
        <f t="shared" si="0"/>
        <v>400</v>
      </c>
      <c r="I7" s="20">
        <f t="shared" si="1"/>
        <v>400</v>
      </c>
      <c r="J7" s="16" t="str">
        <f t="shared" si="2"/>
        <v>Yes</v>
      </c>
      <c r="K7" s="19">
        <v>90960</v>
      </c>
      <c r="L7" s="18"/>
      <c r="M7" s="18"/>
      <c r="N7" s="17">
        <f t="shared" si="3"/>
        <v>0</v>
      </c>
      <c r="O7" s="17">
        <f t="shared" si="4"/>
        <v>0</v>
      </c>
      <c r="P7" s="16" t="str">
        <f t="shared" si="5"/>
        <v>Yes</v>
      </c>
      <c r="Q7" s="16" t="str">
        <f t="shared" si="6"/>
        <v>Yes</v>
      </c>
    </row>
    <row r="8" spans="1:17" x14ac:dyDescent="0.25">
      <c r="A8" s="27" t="s">
        <v>32</v>
      </c>
      <c r="B8" s="23">
        <v>160</v>
      </c>
      <c r="C8" s="25"/>
      <c r="D8" s="19">
        <v>8655</v>
      </c>
      <c r="E8" s="22">
        <f t="shared" si="7"/>
        <v>108.1875</v>
      </c>
      <c r="F8" s="18"/>
      <c r="G8" s="18"/>
      <c r="H8" s="20">
        <f t="shared" si="0"/>
        <v>160</v>
      </c>
      <c r="I8" s="20">
        <f t="shared" si="1"/>
        <v>160</v>
      </c>
      <c r="J8" s="16" t="str">
        <f t="shared" si="2"/>
        <v>Yes</v>
      </c>
      <c r="K8" s="19">
        <v>181010</v>
      </c>
      <c r="L8" s="18"/>
      <c r="M8" s="18"/>
      <c r="N8" s="17">
        <f t="shared" si="3"/>
        <v>0</v>
      </c>
      <c r="O8" s="17">
        <f t="shared" si="4"/>
        <v>0</v>
      </c>
      <c r="P8" s="16" t="str">
        <f t="shared" si="5"/>
        <v>Yes</v>
      </c>
      <c r="Q8" s="16" t="str">
        <f t="shared" si="6"/>
        <v>Yes</v>
      </c>
    </row>
    <row r="9" spans="1:17" x14ac:dyDescent="0.25">
      <c r="A9" s="24" t="s">
        <v>31</v>
      </c>
      <c r="B9" s="23">
        <v>800</v>
      </c>
      <c r="C9" s="23">
        <v>70</v>
      </c>
      <c r="D9" s="19">
        <v>131664</v>
      </c>
      <c r="E9" s="22">
        <f t="shared" si="7"/>
        <v>329.16</v>
      </c>
      <c r="F9" s="21">
        <v>0.18</v>
      </c>
      <c r="G9" s="18"/>
      <c r="H9" s="20">
        <f t="shared" si="0"/>
        <v>872</v>
      </c>
      <c r="I9" s="20">
        <f t="shared" si="1"/>
        <v>872</v>
      </c>
      <c r="J9" s="16" t="str">
        <f t="shared" si="2"/>
        <v>-</v>
      </c>
      <c r="K9" s="28">
        <v>57189100</v>
      </c>
      <c r="L9" s="18"/>
      <c r="M9" s="18"/>
      <c r="N9" s="17">
        <f t="shared" si="3"/>
        <v>0</v>
      </c>
      <c r="O9" s="17">
        <f t="shared" si="4"/>
        <v>0</v>
      </c>
      <c r="P9" s="16" t="str">
        <f t="shared" si="5"/>
        <v>-</v>
      </c>
      <c r="Q9" s="16" t="str">
        <f t="shared" si="6"/>
        <v>-</v>
      </c>
    </row>
    <row r="10" spans="1:17" x14ac:dyDescent="0.25">
      <c r="A10" s="26" t="s">
        <v>90</v>
      </c>
      <c r="B10" s="23">
        <v>210</v>
      </c>
      <c r="C10" s="25"/>
      <c r="D10" s="19">
        <v>6286</v>
      </c>
      <c r="E10" s="22">
        <f t="shared" si="7"/>
        <v>59.866666666666667</v>
      </c>
      <c r="F10" s="18"/>
      <c r="G10" s="18"/>
      <c r="H10" s="20">
        <f t="shared" si="0"/>
        <v>210</v>
      </c>
      <c r="I10" s="20">
        <f t="shared" si="1"/>
        <v>210</v>
      </c>
      <c r="J10" s="16" t="str">
        <f t="shared" si="2"/>
        <v>Yes</v>
      </c>
      <c r="K10" s="19">
        <v>36680</v>
      </c>
      <c r="L10" s="18"/>
      <c r="M10" s="18"/>
      <c r="N10" s="17">
        <f t="shared" si="3"/>
        <v>0</v>
      </c>
      <c r="O10" s="17">
        <f t="shared" si="4"/>
        <v>0</v>
      </c>
      <c r="P10" s="16" t="str">
        <f t="shared" si="5"/>
        <v>Yes</v>
      </c>
      <c r="Q10" s="16" t="str">
        <f t="shared" si="6"/>
        <v>Yes</v>
      </c>
    </row>
    <row r="11" spans="1:17" x14ac:dyDescent="0.25">
      <c r="A11" s="25" t="s">
        <v>89</v>
      </c>
      <c r="B11" s="23">
        <v>260</v>
      </c>
      <c r="C11" s="25"/>
      <c r="D11" s="19">
        <v>49409</v>
      </c>
      <c r="E11" s="22">
        <f t="shared" si="7"/>
        <v>380.06923076923078</v>
      </c>
      <c r="F11" s="18"/>
      <c r="G11" s="18"/>
      <c r="H11" s="20">
        <f t="shared" si="0"/>
        <v>260</v>
      </c>
      <c r="I11" s="20">
        <f t="shared" si="1"/>
        <v>260</v>
      </c>
      <c r="J11" s="16" t="str">
        <f t="shared" si="2"/>
        <v>Yes</v>
      </c>
      <c r="K11" s="28">
        <v>94080000</v>
      </c>
      <c r="L11" s="18"/>
      <c r="M11" s="18"/>
      <c r="N11" s="17">
        <f t="shared" si="3"/>
        <v>0</v>
      </c>
      <c r="O11" s="17">
        <f t="shared" si="4"/>
        <v>0</v>
      </c>
      <c r="P11" s="16" t="str">
        <f t="shared" si="5"/>
        <v>Yes</v>
      </c>
      <c r="Q11" s="16" t="str">
        <f t="shared" si="6"/>
        <v>Yes</v>
      </c>
    </row>
    <row r="12" spans="1:17" x14ac:dyDescent="0.25">
      <c r="A12" s="27" t="s">
        <v>88</v>
      </c>
      <c r="B12" s="23">
        <v>20</v>
      </c>
      <c r="C12" s="25"/>
      <c r="D12" s="23">
        <v>244</v>
      </c>
      <c r="E12" s="22">
        <f t="shared" si="7"/>
        <v>24.4</v>
      </c>
      <c r="F12" s="18"/>
      <c r="G12" s="18"/>
      <c r="H12" s="20">
        <f t="shared" si="0"/>
        <v>20</v>
      </c>
      <c r="I12" s="20">
        <f t="shared" si="1"/>
        <v>20</v>
      </c>
      <c r="J12" s="16" t="str">
        <f t="shared" si="2"/>
        <v>Yes</v>
      </c>
      <c r="K12" s="19">
        <v>4770</v>
      </c>
      <c r="L12" s="18"/>
      <c r="M12" s="18"/>
      <c r="N12" s="17">
        <f t="shared" si="3"/>
        <v>0</v>
      </c>
      <c r="O12" s="17">
        <f t="shared" si="4"/>
        <v>0</v>
      </c>
      <c r="P12" s="16" t="str">
        <f t="shared" si="5"/>
        <v>Yes</v>
      </c>
      <c r="Q12" s="16" t="str">
        <f t="shared" si="6"/>
        <v>Yes</v>
      </c>
    </row>
    <row r="13" spans="1:17" x14ac:dyDescent="0.25">
      <c r="A13" s="25" t="s">
        <v>87</v>
      </c>
      <c r="B13" s="23">
        <v>360</v>
      </c>
      <c r="C13" s="25"/>
      <c r="D13" s="19">
        <v>90298</v>
      </c>
      <c r="E13" s="22">
        <f t="shared" si="7"/>
        <v>501.65555555555557</v>
      </c>
      <c r="F13" s="18"/>
      <c r="G13" s="18"/>
      <c r="H13" s="20">
        <f t="shared" si="0"/>
        <v>360</v>
      </c>
      <c r="I13" s="20">
        <f t="shared" si="1"/>
        <v>360</v>
      </c>
      <c r="J13" s="16" t="str">
        <f t="shared" si="2"/>
        <v>Yes</v>
      </c>
      <c r="K13" s="28">
        <v>112687000</v>
      </c>
      <c r="L13" s="18"/>
      <c r="M13" s="18"/>
      <c r="N13" s="17">
        <f t="shared" si="3"/>
        <v>0</v>
      </c>
      <c r="O13" s="17">
        <f t="shared" si="4"/>
        <v>0</v>
      </c>
      <c r="P13" s="16" t="str">
        <f t="shared" si="5"/>
        <v>Yes</v>
      </c>
      <c r="Q13" s="16" t="str">
        <f t="shared" si="6"/>
        <v>Yes</v>
      </c>
    </row>
    <row r="14" spans="1:17" x14ac:dyDescent="0.25">
      <c r="A14" s="25" t="s">
        <v>86</v>
      </c>
      <c r="B14" s="19">
        <v>14000</v>
      </c>
      <c r="C14" s="23">
        <v>700</v>
      </c>
      <c r="D14" s="19">
        <v>6745648</v>
      </c>
      <c r="E14" s="22">
        <f t="shared" si="7"/>
        <v>963.66399999999999</v>
      </c>
      <c r="F14" s="21">
        <v>0.11</v>
      </c>
      <c r="G14" s="18"/>
      <c r="H14" s="20">
        <f t="shared" si="0"/>
        <v>14770</v>
      </c>
      <c r="I14" s="20">
        <f t="shared" si="1"/>
        <v>14770</v>
      </c>
      <c r="J14" s="16" t="str">
        <f t="shared" si="2"/>
        <v>-</v>
      </c>
      <c r="K14" s="28">
        <v>189765000</v>
      </c>
      <c r="L14" s="21">
        <v>2</v>
      </c>
      <c r="M14" s="21">
        <v>2</v>
      </c>
      <c r="N14" s="17">
        <f t="shared" si="3"/>
        <v>28000</v>
      </c>
      <c r="O14" s="17">
        <f t="shared" si="4"/>
        <v>28000</v>
      </c>
      <c r="P14" s="16" t="str">
        <f t="shared" si="5"/>
        <v>Yes</v>
      </c>
      <c r="Q14" s="16" t="str">
        <f t="shared" si="6"/>
        <v>Yes</v>
      </c>
    </row>
    <row r="15" spans="1:17" x14ac:dyDescent="0.25">
      <c r="A15" s="27" t="s">
        <v>85</v>
      </c>
      <c r="B15" s="19">
        <v>1100</v>
      </c>
      <c r="C15" s="23">
        <v>75</v>
      </c>
      <c r="D15" s="19">
        <v>9067</v>
      </c>
      <c r="E15" s="22">
        <f t="shared" si="7"/>
        <v>16.485454545454544</v>
      </c>
      <c r="F15" s="21">
        <v>0.2</v>
      </c>
      <c r="G15" s="18"/>
      <c r="H15" s="20">
        <f t="shared" si="0"/>
        <v>1210</v>
      </c>
      <c r="I15" s="20">
        <f t="shared" si="1"/>
        <v>1210</v>
      </c>
      <c r="J15" s="16" t="str">
        <f t="shared" si="2"/>
        <v>-</v>
      </c>
      <c r="K15" s="19">
        <v>87640</v>
      </c>
      <c r="L15" s="18"/>
      <c r="M15" s="18"/>
      <c r="N15" s="17">
        <f t="shared" si="3"/>
        <v>0</v>
      </c>
      <c r="O15" s="17">
        <f t="shared" si="4"/>
        <v>0</v>
      </c>
      <c r="P15" s="16" t="str">
        <f t="shared" si="5"/>
        <v>-</v>
      </c>
      <c r="Q15" s="16" t="str">
        <f t="shared" si="6"/>
        <v>-</v>
      </c>
    </row>
    <row r="16" spans="1:17" x14ac:dyDescent="0.25">
      <c r="A16" s="27" t="s">
        <v>84</v>
      </c>
      <c r="B16" s="23">
        <v>550</v>
      </c>
      <c r="C16" s="25"/>
      <c r="D16" s="19">
        <v>5962</v>
      </c>
      <c r="E16" s="22">
        <f t="shared" si="7"/>
        <v>21.68</v>
      </c>
      <c r="F16" s="18"/>
      <c r="G16" s="18"/>
      <c r="H16" s="20">
        <f t="shared" si="0"/>
        <v>550</v>
      </c>
      <c r="I16" s="20">
        <f t="shared" si="1"/>
        <v>550</v>
      </c>
      <c r="J16" s="16" t="str">
        <f t="shared" si="2"/>
        <v>Yes</v>
      </c>
      <c r="K16" s="19">
        <v>160230</v>
      </c>
      <c r="L16" s="18"/>
      <c r="M16" s="18"/>
      <c r="N16" s="17">
        <f t="shared" si="3"/>
        <v>0</v>
      </c>
      <c r="O16" s="17">
        <f t="shared" si="4"/>
        <v>0</v>
      </c>
      <c r="P16" s="16" t="str">
        <f t="shared" si="5"/>
        <v>Yes</v>
      </c>
      <c r="Q16" s="16" t="str">
        <f t="shared" si="6"/>
        <v>Yes</v>
      </c>
    </row>
    <row r="17" spans="1:17" x14ac:dyDescent="0.25">
      <c r="A17" s="27" t="s">
        <v>83</v>
      </c>
      <c r="B17" s="23">
        <v>900</v>
      </c>
      <c r="C17" s="23">
        <v>85</v>
      </c>
      <c r="D17" s="19">
        <v>20348</v>
      </c>
      <c r="E17" s="22">
        <f t="shared" si="7"/>
        <v>45.217777777777776</v>
      </c>
      <c r="F17" s="21">
        <v>0.2</v>
      </c>
      <c r="G17" s="18"/>
      <c r="H17" s="20">
        <f t="shared" si="0"/>
        <v>990</v>
      </c>
      <c r="I17" s="20">
        <f t="shared" si="1"/>
        <v>990</v>
      </c>
      <c r="J17" s="16" t="str">
        <f t="shared" si="2"/>
        <v>-</v>
      </c>
      <c r="K17" s="19">
        <v>292950</v>
      </c>
      <c r="L17" s="21">
        <v>0.2</v>
      </c>
      <c r="M17" s="18"/>
      <c r="N17" s="17">
        <f t="shared" si="3"/>
        <v>180</v>
      </c>
      <c r="O17" s="17">
        <f t="shared" si="4"/>
        <v>180</v>
      </c>
      <c r="P17" s="16" t="str">
        <f t="shared" si="5"/>
        <v>Yes</v>
      </c>
      <c r="Q17" s="16" t="str">
        <f t="shared" si="6"/>
        <v>Yes</v>
      </c>
    </row>
    <row r="18" spans="1:17" x14ac:dyDescent="0.25">
      <c r="A18" s="27" t="s">
        <v>82</v>
      </c>
      <c r="B18" s="23">
        <v>190</v>
      </c>
      <c r="C18" s="25"/>
      <c r="D18" s="19">
        <v>5553</v>
      </c>
      <c r="E18" s="22">
        <f t="shared" si="7"/>
        <v>58.452631578947368</v>
      </c>
      <c r="F18" s="21">
        <v>0.1</v>
      </c>
      <c r="G18" s="18"/>
      <c r="H18" s="20">
        <f t="shared" si="0"/>
        <v>199.5</v>
      </c>
      <c r="I18" s="20">
        <f t="shared" si="1"/>
        <v>199.5</v>
      </c>
      <c r="J18" s="16" t="str">
        <f t="shared" si="2"/>
        <v>-</v>
      </c>
      <c r="K18" s="19">
        <v>582970</v>
      </c>
      <c r="L18" s="21">
        <v>0.1</v>
      </c>
      <c r="M18" s="21">
        <v>0.2</v>
      </c>
      <c r="N18" s="17">
        <f t="shared" si="3"/>
        <v>19</v>
      </c>
      <c r="O18" s="17">
        <f t="shared" si="4"/>
        <v>38</v>
      </c>
      <c r="P18" s="16" t="str">
        <f t="shared" si="5"/>
        <v>Yes</v>
      </c>
      <c r="Q18" s="16" t="str">
        <f t="shared" si="6"/>
        <v>Yes</v>
      </c>
    </row>
    <row r="19" spans="1:17" x14ac:dyDescent="0.25">
      <c r="A19" s="26" t="s">
        <v>81</v>
      </c>
      <c r="B19" s="23">
        <v>130</v>
      </c>
      <c r="C19" s="25"/>
      <c r="D19" s="19">
        <v>4238</v>
      </c>
      <c r="E19" s="22">
        <f t="shared" si="7"/>
        <v>65.2</v>
      </c>
      <c r="F19" s="18"/>
      <c r="G19" s="18"/>
      <c r="H19" s="20">
        <f t="shared" si="0"/>
        <v>130</v>
      </c>
      <c r="I19" s="20">
        <f t="shared" si="1"/>
        <v>130</v>
      </c>
      <c r="J19" s="16" t="str">
        <f t="shared" si="2"/>
        <v>Yes</v>
      </c>
      <c r="K19" s="19">
        <v>739460</v>
      </c>
      <c r="L19" s="18"/>
      <c r="M19" s="18"/>
      <c r="N19" s="17">
        <f t="shared" si="3"/>
        <v>0</v>
      </c>
      <c r="O19" s="17">
        <f t="shared" si="4"/>
        <v>0</v>
      </c>
      <c r="P19" s="16" t="str">
        <f t="shared" si="5"/>
        <v>Yes</v>
      </c>
      <c r="Q19" s="16" t="str">
        <f t="shared" si="6"/>
        <v>Yes</v>
      </c>
    </row>
    <row r="20" spans="1:17" x14ac:dyDescent="0.25">
      <c r="A20" s="25" t="s">
        <v>80</v>
      </c>
      <c r="B20" s="19">
        <v>8000</v>
      </c>
      <c r="C20" s="23">
        <v>540</v>
      </c>
      <c r="D20" s="19">
        <v>7845120</v>
      </c>
      <c r="E20" s="22">
        <f t="shared" si="7"/>
        <v>1961.28</v>
      </c>
      <c r="F20" s="21">
        <v>0.14000000000000001</v>
      </c>
      <c r="G20" s="18"/>
      <c r="H20" s="20">
        <f t="shared" si="0"/>
        <v>8560</v>
      </c>
      <c r="I20" s="20">
        <f t="shared" si="1"/>
        <v>8560</v>
      </c>
      <c r="J20" s="16" t="str">
        <f t="shared" si="2"/>
        <v>-</v>
      </c>
      <c r="K20" s="28">
        <v>359571000</v>
      </c>
      <c r="L20" s="21">
        <v>20</v>
      </c>
      <c r="M20" s="21">
        <v>40</v>
      </c>
      <c r="N20" s="17">
        <f t="shared" si="3"/>
        <v>160000</v>
      </c>
      <c r="O20" s="17">
        <f t="shared" si="4"/>
        <v>320000</v>
      </c>
      <c r="P20" s="16" t="str">
        <f t="shared" si="5"/>
        <v>Yes</v>
      </c>
      <c r="Q20" s="16" t="str">
        <f t="shared" si="6"/>
        <v>Yes</v>
      </c>
    </row>
    <row r="21" spans="1:17" x14ac:dyDescent="0.25">
      <c r="A21" s="27" t="s">
        <v>79</v>
      </c>
      <c r="B21" s="23">
        <v>150</v>
      </c>
      <c r="C21" s="25"/>
      <c r="D21" s="23">
        <v>614</v>
      </c>
      <c r="E21" s="22">
        <f t="shared" si="7"/>
        <v>8.1866666666666674</v>
      </c>
      <c r="F21" s="18"/>
      <c r="G21" s="18"/>
      <c r="H21" s="20">
        <f t="shared" si="0"/>
        <v>150</v>
      </c>
      <c r="I21" s="20">
        <f t="shared" si="1"/>
        <v>150</v>
      </c>
      <c r="J21" s="16" t="str">
        <f t="shared" si="2"/>
        <v>Yes</v>
      </c>
      <c r="K21" s="19">
        <v>58600</v>
      </c>
      <c r="L21" s="18"/>
      <c r="M21" s="18"/>
      <c r="N21" s="17">
        <f t="shared" si="3"/>
        <v>0</v>
      </c>
      <c r="O21" s="17">
        <f t="shared" si="4"/>
        <v>0</v>
      </c>
      <c r="P21" s="16" t="str">
        <f t="shared" si="5"/>
        <v>Yes</v>
      </c>
      <c r="Q21" s="16" t="str">
        <f t="shared" si="6"/>
        <v>Yes</v>
      </c>
    </row>
    <row r="22" spans="1:17" x14ac:dyDescent="0.25">
      <c r="A22" s="27" t="s">
        <v>78</v>
      </c>
      <c r="B22" s="23">
        <v>300</v>
      </c>
      <c r="C22" s="25"/>
      <c r="D22" s="19">
        <v>2741</v>
      </c>
      <c r="E22" s="22">
        <f t="shared" si="7"/>
        <v>18.273333333333333</v>
      </c>
      <c r="F22" s="21">
        <v>0.1</v>
      </c>
      <c r="G22" s="18"/>
      <c r="H22" s="20">
        <f t="shared" si="0"/>
        <v>315</v>
      </c>
      <c r="I22" s="20">
        <f t="shared" si="1"/>
        <v>315</v>
      </c>
      <c r="J22" s="16" t="str">
        <f t="shared" si="2"/>
        <v>-</v>
      </c>
      <c r="K22" s="19">
        <v>107140</v>
      </c>
      <c r="L22" s="21">
        <v>1</v>
      </c>
      <c r="M22" s="18"/>
      <c r="N22" s="17">
        <f t="shared" si="3"/>
        <v>300</v>
      </c>
      <c r="O22" s="17">
        <f t="shared" si="4"/>
        <v>300</v>
      </c>
      <c r="P22" s="16" t="str">
        <f t="shared" si="5"/>
        <v>Yes</v>
      </c>
      <c r="Q22" s="16" t="str">
        <f t="shared" si="6"/>
        <v>Yes</v>
      </c>
    </row>
    <row r="23" spans="1:17" x14ac:dyDescent="0.25">
      <c r="A23" s="27" t="s">
        <v>77</v>
      </c>
      <c r="B23" s="23">
        <v>670</v>
      </c>
      <c r="C23" s="23">
        <v>180</v>
      </c>
      <c r="D23" s="19">
        <v>12376</v>
      </c>
      <c r="E23" s="22">
        <f t="shared" si="7"/>
        <v>36.943283582089549</v>
      </c>
      <c r="F23" s="21"/>
      <c r="G23" s="18"/>
      <c r="H23" s="20">
        <f t="shared" si="0"/>
        <v>670</v>
      </c>
      <c r="I23" s="20">
        <f t="shared" si="1"/>
        <v>670</v>
      </c>
      <c r="J23" s="16" t="str">
        <f t="shared" si="2"/>
        <v>Yes</v>
      </c>
      <c r="K23" s="19">
        <v>187500</v>
      </c>
      <c r="L23" s="21"/>
      <c r="M23" s="18"/>
      <c r="N23" s="17">
        <f t="shared" si="3"/>
        <v>0</v>
      </c>
      <c r="O23" s="17">
        <f t="shared" si="4"/>
        <v>0</v>
      </c>
      <c r="P23" s="16" t="str">
        <f t="shared" si="5"/>
        <v>Yes</v>
      </c>
      <c r="Q23" s="16" t="str">
        <f t="shared" si="6"/>
        <v>Yes</v>
      </c>
    </row>
    <row r="24" spans="1:17" x14ac:dyDescent="0.25">
      <c r="A24" s="27" t="s">
        <v>76</v>
      </c>
      <c r="B24" s="23">
        <v>750</v>
      </c>
      <c r="C24" s="23">
        <v>90</v>
      </c>
      <c r="D24" s="19">
        <v>19297</v>
      </c>
      <c r="E24" s="22">
        <f t="shared" si="7"/>
        <v>51.458666666666666</v>
      </c>
      <c r="F24" s="21">
        <v>0.25</v>
      </c>
      <c r="G24" s="18"/>
      <c r="H24" s="20">
        <f t="shared" si="0"/>
        <v>843.75</v>
      </c>
      <c r="I24" s="20">
        <f t="shared" si="1"/>
        <v>843.75</v>
      </c>
      <c r="J24" s="16" t="str">
        <f t="shared" si="2"/>
        <v>-</v>
      </c>
      <c r="K24" s="19">
        <v>309380</v>
      </c>
      <c r="L24" s="21">
        <v>1</v>
      </c>
      <c r="M24" s="18"/>
      <c r="N24" s="17">
        <f t="shared" si="3"/>
        <v>750</v>
      </c>
      <c r="O24" s="17">
        <f t="shared" si="4"/>
        <v>750</v>
      </c>
      <c r="P24" s="16" t="str">
        <f t="shared" si="5"/>
        <v>Yes</v>
      </c>
      <c r="Q24" s="16" t="str">
        <f t="shared" si="6"/>
        <v>Yes</v>
      </c>
    </row>
    <row r="25" spans="1:17" x14ac:dyDescent="0.25">
      <c r="A25" s="27" t="s">
        <v>75</v>
      </c>
      <c r="B25" s="23">
        <v>500</v>
      </c>
      <c r="C25" s="25"/>
      <c r="D25" s="19">
        <v>26558</v>
      </c>
      <c r="E25" s="22">
        <f t="shared" si="7"/>
        <v>106.232</v>
      </c>
      <c r="F25" s="18"/>
      <c r="G25" s="18"/>
      <c r="H25" s="20">
        <f t="shared" si="0"/>
        <v>500</v>
      </c>
      <c r="I25" s="20">
        <f t="shared" si="1"/>
        <v>500</v>
      </c>
      <c r="J25" s="16" t="str">
        <f t="shared" si="2"/>
        <v>Yes</v>
      </c>
      <c r="K25" s="19">
        <v>575680</v>
      </c>
      <c r="L25" s="18"/>
      <c r="M25" s="18"/>
      <c r="N25" s="17">
        <f t="shared" si="3"/>
        <v>0</v>
      </c>
      <c r="O25" s="17">
        <f t="shared" si="4"/>
        <v>0</v>
      </c>
      <c r="P25" s="16" t="str">
        <f t="shared" si="5"/>
        <v>Yes</v>
      </c>
      <c r="Q25" s="16" t="str">
        <f t="shared" si="6"/>
        <v>Yes</v>
      </c>
    </row>
    <row r="26" spans="1:17" x14ac:dyDescent="0.25">
      <c r="A26" s="25" t="s">
        <v>74</v>
      </c>
      <c r="B26" s="23">
        <v>450</v>
      </c>
      <c r="C26" s="25"/>
      <c r="D26" s="19">
        <v>469439</v>
      </c>
      <c r="E26" s="22">
        <f t="shared" si="7"/>
        <v>2086.3955555555553</v>
      </c>
      <c r="F26" s="18"/>
      <c r="G26" s="18"/>
      <c r="H26" s="20">
        <f t="shared" si="0"/>
        <v>450</v>
      </c>
      <c r="I26" s="20">
        <f t="shared" si="1"/>
        <v>450</v>
      </c>
      <c r="J26" s="16" t="str">
        <f t="shared" si="2"/>
        <v>Yes</v>
      </c>
      <c r="K26" s="28">
        <v>527129000</v>
      </c>
      <c r="L26" s="18"/>
      <c r="M26" s="18"/>
      <c r="N26" s="17">
        <f t="shared" si="3"/>
        <v>0</v>
      </c>
      <c r="O26" s="17">
        <f t="shared" si="4"/>
        <v>0</v>
      </c>
      <c r="P26" s="16" t="str">
        <f t="shared" si="5"/>
        <v>Yes</v>
      </c>
      <c r="Q26" s="16" t="str">
        <f t="shared" si="6"/>
        <v>Yes</v>
      </c>
    </row>
    <row r="27" spans="1:17" x14ac:dyDescent="0.25">
      <c r="A27" s="25" t="s">
        <v>73</v>
      </c>
      <c r="B27" s="23">
        <v>600</v>
      </c>
      <c r="C27" s="23">
        <v>80</v>
      </c>
      <c r="D27" s="19">
        <v>612195</v>
      </c>
      <c r="E27" s="22">
        <f t="shared" si="7"/>
        <v>2040.65</v>
      </c>
      <c r="F27" s="21">
        <v>0.27</v>
      </c>
      <c r="G27" s="21">
        <v>10</v>
      </c>
      <c r="H27" s="20">
        <f t="shared" si="0"/>
        <v>681</v>
      </c>
      <c r="I27" s="20">
        <f t="shared" si="1"/>
        <v>3600</v>
      </c>
      <c r="J27" s="16" t="str">
        <f t="shared" si="2"/>
        <v>-</v>
      </c>
      <c r="K27" s="28">
        <v>471171300</v>
      </c>
      <c r="L27" s="18"/>
      <c r="M27" s="18"/>
      <c r="N27" s="17">
        <f t="shared" si="3"/>
        <v>0</v>
      </c>
      <c r="O27" s="17">
        <f t="shared" si="4"/>
        <v>0</v>
      </c>
      <c r="P27" s="16" t="str">
        <f t="shared" si="5"/>
        <v>-</v>
      </c>
      <c r="Q27" s="16" t="str">
        <f t="shared" si="6"/>
        <v>-</v>
      </c>
    </row>
    <row r="28" spans="1:17" x14ac:dyDescent="0.25">
      <c r="A28" s="27" t="s">
        <v>72</v>
      </c>
      <c r="B28" s="23">
        <v>200</v>
      </c>
      <c r="C28" s="25"/>
      <c r="D28" s="19">
        <v>7782</v>
      </c>
      <c r="E28" s="22">
        <f t="shared" si="7"/>
        <v>77.819999999999993</v>
      </c>
      <c r="F28" s="18"/>
      <c r="G28" s="18"/>
      <c r="H28" s="20">
        <f t="shared" si="0"/>
        <v>200</v>
      </c>
      <c r="I28" s="20">
        <f t="shared" si="1"/>
        <v>200</v>
      </c>
      <c r="J28" s="16" t="str">
        <f t="shared" si="2"/>
        <v>Yes</v>
      </c>
      <c r="K28" s="19">
        <v>31800</v>
      </c>
      <c r="L28" s="18"/>
      <c r="M28" s="18"/>
      <c r="N28" s="17">
        <f t="shared" si="3"/>
        <v>0</v>
      </c>
      <c r="O28" s="17">
        <f t="shared" si="4"/>
        <v>0</v>
      </c>
      <c r="P28" s="16" t="str">
        <f t="shared" si="5"/>
        <v>Yes</v>
      </c>
      <c r="Q28" s="16" t="str">
        <f t="shared" si="6"/>
        <v>Yes</v>
      </c>
    </row>
    <row r="29" spans="1:17" x14ac:dyDescent="0.25">
      <c r="A29" s="27" t="s">
        <v>71</v>
      </c>
      <c r="B29" s="23">
        <v>10</v>
      </c>
      <c r="C29" s="25"/>
      <c r="D29" s="23">
        <v>544</v>
      </c>
      <c r="E29" s="22">
        <f t="shared" si="7"/>
        <v>108.8</v>
      </c>
      <c r="F29" s="18"/>
      <c r="G29" s="18"/>
      <c r="H29" s="20">
        <f t="shared" si="0"/>
        <v>10</v>
      </c>
      <c r="I29" s="20">
        <f t="shared" si="1"/>
        <v>10</v>
      </c>
      <c r="J29" s="16" t="str">
        <f t="shared" si="2"/>
        <v>Yes</v>
      </c>
      <c r="K29" s="19">
        <v>64670</v>
      </c>
      <c r="L29" s="21">
        <v>20</v>
      </c>
      <c r="M29" s="21">
        <v>40</v>
      </c>
      <c r="N29" s="17">
        <f t="shared" si="3"/>
        <v>200</v>
      </c>
      <c r="O29" s="17">
        <f t="shared" si="4"/>
        <v>400</v>
      </c>
      <c r="P29" s="16" t="str">
        <f t="shared" si="5"/>
        <v>Yes</v>
      </c>
      <c r="Q29" s="16" t="str">
        <f t="shared" si="6"/>
        <v>Yes</v>
      </c>
    </row>
    <row r="30" spans="1:17" x14ac:dyDescent="0.25">
      <c r="A30" s="25" t="s">
        <v>70</v>
      </c>
      <c r="B30" s="19">
        <v>3600</v>
      </c>
      <c r="C30" s="23">
        <v>200</v>
      </c>
      <c r="D30" s="19">
        <v>20213317</v>
      </c>
      <c r="E30" s="22">
        <f t="shared" si="7"/>
        <v>11229.620555555555</v>
      </c>
      <c r="F30" s="21">
        <v>0.12</v>
      </c>
      <c r="G30" s="18"/>
      <c r="H30" s="20">
        <f t="shared" si="0"/>
        <v>3816</v>
      </c>
      <c r="I30" s="20">
        <f t="shared" si="1"/>
        <v>3816</v>
      </c>
      <c r="J30" s="16" t="str">
        <f t="shared" si="2"/>
        <v>-</v>
      </c>
      <c r="K30" s="28">
        <v>1712000000</v>
      </c>
      <c r="L30" s="18"/>
      <c r="M30" s="18"/>
      <c r="N30" s="17">
        <f t="shared" si="3"/>
        <v>0</v>
      </c>
      <c r="O30" s="17">
        <f t="shared" si="4"/>
        <v>0</v>
      </c>
      <c r="P30" s="16" t="str">
        <f t="shared" si="5"/>
        <v>-</v>
      </c>
      <c r="Q30" s="16" t="str">
        <f t="shared" si="6"/>
        <v>-</v>
      </c>
    </row>
    <row r="31" spans="1:17" x14ac:dyDescent="0.25">
      <c r="A31" s="27" t="s">
        <v>69</v>
      </c>
      <c r="B31" s="23">
        <v>320</v>
      </c>
      <c r="C31" s="25"/>
      <c r="D31" s="19">
        <v>2616</v>
      </c>
      <c r="E31" s="22">
        <f t="shared" si="7"/>
        <v>16.350000000000001</v>
      </c>
      <c r="F31" s="18"/>
      <c r="G31" s="18"/>
      <c r="H31" s="20">
        <f t="shared" si="0"/>
        <v>320</v>
      </c>
      <c r="I31" s="20">
        <f t="shared" si="1"/>
        <v>320</v>
      </c>
      <c r="J31" s="16" t="str">
        <f t="shared" si="2"/>
        <v>Yes</v>
      </c>
      <c r="K31" s="19">
        <v>55880</v>
      </c>
      <c r="L31" s="18"/>
      <c r="M31" s="18"/>
      <c r="N31" s="17">
        <f t="shared" si="3"/>
        <v>0</v>
      </c>
      <c r="O31" s="17">
        <f t="shared" si="4"/>
        <v>0</v>
      </c>
      <c r="P31" s="16" t="str">
        <f t="shared" si="5"/>
        <v>Yes</v>
      </c>
      <c r="Q31" s="16" t="str">
        <f t="shared" si="6"/>
        <v>Yes</v>
      </c>
    </row>
    <row r="32" spans="1:17" x14ac:dyDescent="0.25">
      <c r="A32" s="27" t="s">
        <v>68</v>
      </c>
      <c r="B32" s="23">
        <v>700</v>
      </c>
      <c r="C32" s="24"/>
      <c r="D32" s="19">
        <v>15914</v>
      </c>
      <c r="E32" s="22">
        <f t="shared" si="7"/>
        <v>45.46857142857143</v>
      </c>
      <c r="F32" s="18"/>
      <c r="G32" s="18"/>
      <c r="H32" s="20">
        <f t="shared" si="0"/>
        <v>700</v>
      </c>
      <c r="I32" s="20">
        <f t="shared" si="1"/>
        <v>700</v>
      </c>
      <c r="J32" s="16" t="str">
        <f t="shared" si="2"/>
        <v>Yes</v>
      </c>
      <c r="K32" s="19">
        <v>125980</v>
      </c>
      <c r="L32" s="18"/>
      <c r="M32" s="18"/>
      <c r="N32" s="17">
        <f t="shared" si="3"/>
        <v>0</v>
      </c>
      <c r="O32" s="17">
        <f t="shared" si="4"/>
        <v>0</v>
      </c>
      <c r="P32" s="16" t="str">
        <f t="shared" si="5"/>
        <v>Yes</v>
      </c>
      <c r="Q32" s="16" t="str">
        <f t="shared" si="6"/>
        <v>Yes</v>
      </c>
    </row>
    <row r="33" spans="1:17" x14ac:dyDescent="0.25">
      <c r="A33" s="26" t="s">
        <v>67</v>
      </c>
      <c r="B33" s="23">
        <v>110</v>
      </c>
      <c r="C33" s="25"/>
      <c r="D33" s="19">
        <v>9653</v>
      </c>
      <c r="E33" s="22">
        <f t="shared" si="7"/>
        <v>175.5090909090909</v>
      </c>
      <c r="F33" s="18"/>
      <c r="G33" s="18"/>
      <c r="H33" s="20">
        <f t="shared" si="0"/>
        <v>110</v>
      </c>
      <c r="I33" s="20">
        <f t="shared" si="1"/>
        <v>110</v>
      </c>
      <c r="J33" s="16" t="str">
        <f t="shared" si="2"/>
        <v>Yes</v>
      </c>
      <c r="K33" s="19">
        <v>751900</v>
      </c>
      <c r="L33" s="18"/>
      <c r="M33" s="18"/>
      <c r="N33" s="17">
        <f t="shared" si="3"/>
        <v>0</v>
      </c>
      <c r="O33" s="17">
        <f t="shared" si="4"/>
        <v>0</v>
      </c>
      <c r="P33" s="16" t="str">
        <f t="shared" si="5"/>
        <v>Yes</v>
      </c>
      <c r="Q33" s="16" t="str">
        <f t="shared" si="6"/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66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0.41</v>
      </c>
      <c r="G35" s="21"/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18"/>
      <c r="M35" s="18"/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Surface</vt:lpstr>
      <vt:lpstr>Ocean</vt:lpstr>
      <vt:lpstr>Atmo</vt:lpstr>
      <vt:lpstr>Exo Bands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2021-10-30T08:54:43Z</dcterms:modified>
</cp:coreProperties>
</file>