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rbs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" l="1"/>
  <c r="J6" i="1"/>
  <c r="J5" i="1"/>
  <c r="Q44" i="1"/>
  <c r="D3" i="1" l="1"/>
  <c r="G3" i="1" s="1"/>
  <c r="E7" i="1"/>
  <c r="E6" i="1"/>
  <c r="E5" i="1"/>
  <c r="E4" i="1"/>
  <c r="E3" i="1"/>
  <c r="D4" i="1"/>
  <c r="D5" i="1"/>
  <c r="G5" i="1" s="1"/>
  <c r="D6" i="1"/>
  <c r="F6" i="1" s="1"/>
  <c r="D7" i="1"/>
  <c r="F7" i="1" s="1"/>
  <c r="J4" i="1"/>
  <c r="J3" i="1"/>
  <c r="G7" i="1" l="1"/>
  <c r="F5" i="1"/>
  <c r="F4" i="1"/>
  <c r="G4" i="1"/>
  <c r="G6" i="1"/>
  <c r="F3" i="1"/>
</calcChain>
</file>

<file path=xl/sharedStrings.xml><?xml version="1.0" encoding="utf-8"?>
<sst xmlns="http://schemas.openxmlformats.org/spreadsheetml/2006/main" count="38" uniqueCount="29">
  <si>
    <t>Задание 1</t>
  </si>
  <si>
    <t>N0 пп</t>
  </si>
  <si>
    <t>I0</t>
  </si>
  <si>
    <t>X=1/T</t>
  </si>
  <si>
    <t>Y=ln(I0/T^2)</t>
  </si>
  <si>
    <t>Un,В</t>
  </si>
  <si>
    <t>In,А</t>
  </si>
  <si>
    <t>T,К</t>
  </si>
  <si>
    <t>I0,мА</t>
  </si>
  <si>
    <t>sigma</t>
  </si>
  <si>
    <t>d</t>
  </si>
  <si>
    <t>L</t>
  </si>
  <si>
    <t>S</t>
  </si>
  <si>
    <t>pi</t>
  </si>
  <si>
    <t>epsT</t>
  </si>
  <si>
    <t>Задание 2</t>
  </si>
  <si>
    <t>Ua</t>
  </si>
  <si>
    <t>Ia</t>
  </si>
  <si>
    <t>Задание 3</t>
  </si>
  <si>
    <t>No пп</t>
  </si>
  <si>
    <t>I = 1,3</t>
  </si>
  <si>
    <t>I = 1,4</t>
  </si>
  <si>
    <t>I = 1,5</t>
  </si>
  <si>
    <t>I = 1,6</t>
  </si>
  <si>
    <t>I = 1,7</t>
  </si>
  <si>
    <t>Ua,В</t>
  </si>
  <si>
    <t>Ia, мА</t>
  </si>
  <si>
    <t>G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</si>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</sst>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Вольтамперная</a:t>
            </a:r>
            <a:r>
              <a:rPr lang="ru-RU" baseline="0"/>
              <a:t> характеристика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Лист1!$B$11:$B$28</c:f>
              <c:numCache>
                <c:formatCode>General</c:formatCode>
                <c:ptCount val="18"/>
                <c:pt idx="0">
                  <c:v>0.9</c:v>
                </c:pt>
                <c:pt idx="1">
                  <c:v>2.2999999999999998</c:v>
                </c:pt>
                <c:pt idx="2">
                  <c:v>3.1</c:v>
                </c:pt>
                <c:pt idx="3">
                  <c:v>3.3</c:v>
                </c:pt>
                <c:pt idx="4">
                  <c:v>3.8</c:v>
                </c:pt>
                <c:pt idx="5">
                  <c:v>4.3</c:v>
                </c:pt>
                <c:pt idx="6">
                  <c:v>5.8</c:v>
                </c:pt>
                <c:pt idx="7">
                  <c:v>6.4</c:v>
                </c:pt>
                <c:pt idx="8">
                  <c:v>7</c:v>
                </c:pt>
                <c:pt idx="9">
                  <c:v>10.199999999999999</c:v>
                </c:pt>
                <c:pt idx="10">
                  <c:v>12.2</c:v>
                </c:pt>
                <c:pt idx="11">
                  <c:v>15.1</c:v>
                </c:pt>
                <c:pt idx="12">
                  <c:v>18.100000000000001</c:v>
                </c:pt>
                <c:pt idx="13">
                  <c:v>20.2</c:v>
                </c:pt>
                <c:pt idx="14">
                  <c:v>30.6</c:v>
                </c:pt>
                <c:pt idx="15">
                  <c:v>40</c:v>
                </c:pt>
                <c:pt idx="16">
                  <c:v>50.3</c:v>
                </c:pt>
                <c:pt idx="17">
                  <c:v>80.599999999999994</c:v>
                </c:pt>
              </c:numCache>
            </c:numRef>
          </c:xVal>
          <c:yVal>
            <c:numRef>
              <c:f>Лист1!$C$11:$C$28</c:f>
              <c:numCache>
                <c:formatCode>General</c:formatCode>
                <c:ptCount val="18"/>
                <c:pt idx="0">
                  <c:v>0.16</c:v>
                </c:pt>
                <c:pt idx="1">
                  <c:v>4.21</c:v>
                </c:pt>
                <c:pt idx="2">
                  <c:v>5.9</c:v>
                </c:pt>
                <c:pt idx="3">
                  <c:v>6.4</c:v>
                </c:pt>
                <c:pt idx="4">
                  <c:v>7.5</c:v>
                </c:pt>
                <c:pt idx="5">
                  <c:v>8.1999999999999993</c:v>
                </c:pt>
                <c:pt idx="6">
                  <c:v>11.1</c:v>
                </c:pt>
                <c:pt idx="7">
                  <c:v>12.1</c:v>
                </c:pt>
                <c:pt idx="8">
                  <c:v>12.7</c:v>
                </c:pt>
                <c:pt idx="9">
                  <c:v>13.6</c:v>
                </c:pt>
                <c:pt idx="10">
                  <c:v>13.8</c:v>
                </c:pt>
                <c:pt idx="11">
                  <c:v>14</c:v>
                </c:pt>
                <c:pt idx="12">
                  <c:v>14.2</c:v>
                </c:pt>
                <c:pt idx="13">
                  <c:v>14.3</c:v>
                </c:pt>
                <c:pt idx="14">
                  <c:v>14.6</c:v>
                </c:pt>
                <c:pt idx="15">
                  <c:v>14.8</c:v>
                </c:pt>
                <c:pt idx="16">
                  <c:v>14.9</c:v>
                </c:pt>
                <c:pt idx="17">
                  <c:v>15.4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14904"/>
        <c:axId val="308915296"/>
      </c:scatterChart>
      <c:valAx>
        <c:axId val="30891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915296"/>
        <c:crosses val="autoZero"/>
        <c:crossBetween val="midCat"/>
      </c:valAx>
      <c:valAx>
        <c:axId val="3089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91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Вольтамперные</a:t>
            </a:r>
            <a:r>
              <a:rPr lang="ru-RU" baseline="0"/>
              <a:t> характеристики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Лист1!$B$33:$B$38</c:f>
              <c:numCache>
                <c:formatCode>General</c:formatCode>
                <c:ptCount val="6"/>
                <c:pt idx="0">
                  <c:v>45</c:v>
                </c:pt>
                <c:pt idx="1">
                  <c:v>55</c:v>
                </c:pt>
                <c:pt idx="2">
                  <c:v>79</c:v>
                </c:pt>
                <c:pt idx="3">
                  <c:v>90</c:v>
                </c:pt>
                <c:pt idx="4">
                  <c:v>97</c:v>
                </c:pt>
                <c:pt idx="5">
                  <c:v>100</c:v>
                </c:pt>
              </c:numCache>
            </c:numRef>
          </c:xVal>
          <c:yVal>
            <c:numRef>
              <c:f>Лист1!$C$33:$C$38</c:f>
              <c:numCache>
                <c:formatCode>General</c:formatCode>
                <c:ptCount val="6"/>
                <c:pt idx="0">
                  <c:v>0.13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Лист1!$D$33:$D$38</c:f>
              <c:numCache>
                <c:formatCode>General</c:formatCode>
                <c:ptCount val="6"/>
                <c:pt idx="0">
                  <c:v>45</c:v>
                </c:pt>
                <c:pt idx="1">
                  <c:v>53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Лист1!$E$33:$E$38</c:f>
              <c:numCache>
                <c:formatCode>General</c:formatCode>
                <c:ptCount val="6"/>
                <c:pt idx="0">
                  <c:v>4.8</c:v>
                </c:pt>
                <c:pt idx="1">
                  <c:v>4.8</c:v>
                </c:pt>
                <c:pt idx="2">
                  <c:v>4.9000000000000004</c:v>
                </c:pt>
                <c:pt idx="3">
                  <c:v>5</c:v>
                </c:pt>
                <c:pt idx="4">
                  <c:v>5.0999999999999996</c:v>
                </c:pt>
                <c:pt idx="5">
                  <c:v>5.2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Лист1!$F$33:$F$38</c:f>
              <c:numCache>
                <c:formatCode>General</c:formatCode>
                <c:ptCount val="6"/>
                <c:pt idx="0">
                  <c:v>45</c:v>
                </c:pt>
                <c:pt idx="1">
                  <c:v>54</c:v>
                </c:pt>
                <c:pt idx="2">
                  <c:v>71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Лист1!$G$33:$G$38</c:f>
              <c:numCache>
                <c:formatCode>General</c:formatCode>
                <c:ptCount val="6"/>
                <c:pt idx="0">
                  <c:v>16.3</c:v>
                </c:pt>
                <c:pt idx="1">
                  <c:v>16.5</c:v>
                </c:pt>
                <c:pt idx="2">
                  <c:v>17.399999999999999</c:v>
                </c:pt>
                <c:pt idx="3">
                  <c:v>17.3</c:v>
                </c:pt>
                <c:pt idx="4">
                  <c:v>17.3</c:v>
                </c:pt>
                <c:pt idx="5">
                  <c:v>18.5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Лист1!$H$33:$H$38</c:f>
              <c:numCache>
                <c:formatCode>General</c:formatCode>
                <c:ptCount val="6"/>
                <c:pt idx="0">
                  <c:v>50</c:v>
                </c:pt>
                <c:pt idx="1">
                  <c:v>64</c:v>
                </c:pt>
                <c:pt idx="2">
                  <c:v>75</c:v>
                </c:pt>
                <c:pt idx="3">
                  <c:v>85</c:v>
                </c:pt>
                <c:pt idx="4">
                  <c:v>93</c:v>
                </c:pt>
                <c:pt idx="5">
                  <c:v>100</c:v>
                </c:pt>
              </c:numCache>
            </c:numRef>
          </c:xVal>
          <c:yVal>
            <c:numRef>
              <c:f>Лист1!$I$33:$I$38</c:f>
              <c:numCache>
                <c:formatCode>General</c:formatCode>
                <c:ptCount val="6"/>
                <c:pt idx="0">
                  <c:v>23.17</c:v>
                </c:pt>
                <c:pt idx="1">
                  <c:v>23.88</c:v>
                </c:pt>
                <c:pt idx="2">
                  <c:v>26.72</c:v>
                </c:pt>
                <c:pt idx="3">
                  <c:v>27.785</c:v>
                </c:pt>
                <c:pt idx="4">
                  <c:v>26.72</c:v>
                </c:pt>
                <c:pt idx="5">
                  <c:v>24.234000000000002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Лист1!$J$33:$J$38</c:f>
              <c:numCache>
                <c:formatCode>General</c:formatCode>
                <c:ptCount val="6"/>
                <c:pt idx="0">
                  <c:v>40</c:v>
                </c:pt>
                <c:pt idx="1">
                  <c:v>53</c:v>
                </c:pt>
                <c:pt idx="2">
                  <c:v>60</c:v>
                </c:pt>
                <c:pt idx="3">
                  <c:v>75</c:v>
                </c:pt>
                <c:pt idx="4">
                  <c:v>85</c:v>
                </c:pt>
                <c:pt idx="5">
                  <c:v>100</c:v>
                </c:pt>
              </c:numCache>
            </c:numRef>
          </c:xVal>
          <c:yVal>
            <c:numRef>
              <c:f>Лист1!$K$33:$K$38</c:f>
              <c:numCache>
                <c:formatCode>General</c:formatCode>
                <c:ptCount val="6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31.5</c:v>
                </c:pt>
                <c:pt idx="4">
                  <c:v>29.8</c:v>
                </c:pt>
                <c:pt idx="5">
                  <c:v>32.200000000000003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17256"/>
        <c:axId val="308917648"/>
      </c:scatterChart>
      <c:valAx>
        <c:axId val="30891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917648"/>
        <c:crosses val="autoZero"/>
        <c:crossBetween val="midCat"/>
      </c:valAx>
      <c:valAx>
        <c:axId val="3089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91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Лист1!$F$3:$F$7</c:f>
              <c:numCache>
                <c:formatCode>General</c:formatCode>
                <c:ptCount val="5"/>
                <c:pt idx="0">
                  <c:v>4.6919238374141576E-4</c:v>
                </c:pt>
                <c:pt idx="1">
                  <c:v>4.4593935092666003E-4</c:v>
                </c:pt>
                <c:pt idx="2">
                  <c:v>4.2595433796033136E-4</c:v>
                </c:pt>
                <c:pt idx="3">
                  <c:v>4.060635181229455E-4</c:v>
                </c:pt>
                <c:pt idx="4">
                  <c:v>3.8886566299586395E-4</c:v>
                </c:pt>
              </c:numCache>
            </c:numRef>
          </c:xVal>
          <c:yVal>
            <c:numRef>
              <c:f>Лист1!$G$3:$G$7</c:f>
              <c:numCache>
                <c:formatCode>General</c:formatCode>
                <c:ptCount val="5"/>
                <c:pt idx="0">
                  <c:v>-24.167772163047452</c:v>
                </c:pt>
                <c:pt idx="1">
                  <c:v>-20.728972565868652</c:v>
                </c:pt>
                <c:pt idx="2">
                  <c:v>-19.567911208705631</c:v>
                </c:pt>
                <c:pt idx="3">
                  <c:v>-19.306881378155257</c:v>
                </c:pt>
                <c:pt idx="4">
                  <c:v>-19.211111123982867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03096"/>
        <c:axId val="310698392"/>
      </c:scatterChart>
      <c:valAx>
        <c:axId val="310703096"/>
        <c:scaling>
          <c:orientation val="minMax"/>
          <c:min val="3.50000000000000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698392"/>
        <c:crosses val="autoZero"/>
        <c:crossBetween val="midCat"/>
      </c:valAx>
      <c:valAx>
        <c:axId val="310698392"/>
        <c:scaling>
          <c:orientation val="minMax"/>
          <c:max val="-18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70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4762</xdr:rowOff>
    </xdr:from>
    <xdr:to>
      <xdr:col>10</xdr:col>
      <xdr:colOff>447675</xdr:colOff>
      <xdr:row>23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39</xdr:row>
      <xdr:rowOff>4762</xdr:rowOff>
    </xdr:from>
    <xdr:to>
      <xdr:col>7</xdr:col>
      <xdr:colOff>33337</xdr:colOff>
      <xdr:row>53</xdr:row>
      <xdr:rowOff>80962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39</xdr:row>
      <xdr:rowOff>4762</xdr:rowOff>
    </xdr:from>
    <xdr:to>
      <xdr:col>14</xdr:col>
      <xdr:colOff>157162</xdr:colOff>
      <xdr:row>53</xdr:row>
      <xdr:rowOff>80962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30" workbookViewId="0">
      <selection activeCell="I33" sqref="I33"/>
    </sheetView>
  </sheetViews>
  <sheetFormatPr defaultRowHeight="15" x14ac:dyDescent="0.25"/>
  <cols>
    <col min="7" max="7" width="13.28515625" customWidth="1"/>
    <col min="10" max="10" width="12" bestFit="1" customWidth="1"/>
    <col min="17" max="17" width="12.85546875" customWidth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t="s">
        <v>1</v>
      </c>
      <c r="B2" t="s">
        <v>6</v>
      </c>
      <c r="C2" t="s">
        <v>5</v>
      </c>
      <c r="D2" t="s">
        <v>7</v>
      </c>
      <c r="E2" t="s">
        <v>8</v>
      </c>
      <c r="F2" t="s">
        <v>3</v>
      </c>
      <c r="G2" t="s">
        <v>4</v>
      </c>
      <c r="I2" t="s">
        <v>13</v>
      </c>
      <c r="J2">
        <v>3.14</v>
      </c>
    </row>
    <row r="3" spans="1:18" x14ac:dyDescent="0.25">
      <c r="A3">
        <v>1</v>
      </c>
      <c r="B3">
        <v>1.3</v>
      </c>
      <c r="C3">
        <v>2.9</v>
      </c>
      <c r="D3">
        <f>(B3*C3/($J$7*$J$3*$J$6))^(1/4)</f>
        <v>2131.3218940721899</v>
      </c>
      <c r="E3">
        <f>C39</f>
        <v>0.14499999999999999</v>
      </c>
      <c r="F3">
        <f>1/D3</f>
        <v>4.6919238374141576E-4</v>
      </c>
      <c r="G3">
        <f>LN(E3*(10^(-3))/D3^2)</f>
        <v>-24.167772163047452</v>
      </c>
      <c r="I3" t="s">
        <v>9</v>
      </c>
      <c r="J3">
        <f>5.7*10^(-8)</f>
        <v>5.7000000000000001E-8</v>
      </c>
    </row>
    <row r="4" spans="1:18" x14ac:dyDescent="0.25">
      <c r="A4">
        <v>2</v>
      </c>
      <c r="B4">
        <v>1.4</v>
      </c>
      <c r="C4">
        <v>3.3</v>
      </c>
      <c r="D4">
        <f t="shared" ref="D4:D7" si="0">(B4*C4/($J$7*$J$3*$J$6))^(1/4)</f>
        <v>2242.4574057481232</v>
      </c>
      <c r="E4">
        <f>E39</f>
        <v>5</v>
      </c>
      <c r="F4">
        <f t="shared" ref="F4:F7" si="1">1/D4</f>
        <v>4.4593935092666003E-4</v>
      </c>
      <c r="G4">
        <f t="shared" ref="G4:G7" si="2">LN(E4*(10^(-3))/D4^2)</f>
        <v>-20.728972565868652</v>
      </c>
      <c r="I4" t="s">
        <v>10</v>
      </c>
      <c r="J4">
        <f>0.11*10^(-3)</f>
        <v>1.1E-4</v>
      </c>
    </row>
    <row r="5" spans="1:18" x14ac:dyDescent="0.25">
      <c r="A5">
        <v>3</v>
      </c>
      <c r="B5">
        <v>1.5</v>
      </c>
      <c r="C5">
        <v>3.7</v>
      </c>
      <c r="D5">
        <f t="shared" si="0"/>
        <v>2347.6694821056826</v>
      </c>
      <c r="E5">
        <f>G39</f>
        <v>17.5</v>
      </c>
      <c r="F5">
        <f t="shared" si="1"/>
        <v>4.2595433796033136E-4</v>
      </c>
      <c r="G5">
        <f t="shared" si="2"/>
        <v>-19.567911208705631</v>
      </c>
      <c r="I5" t="s">
        <v>11</v>
      </c>
      <c r="J5">
        <f>32*10^(-3)</f>
        <v>3.2000000000000001E-2</v>
      </c>
    </row>
    <row r="6" spans="1:18" x14ac:dyDescent="0.25">
      <c r="A6">
        <v>4</v>
      </c>
      <c r="B6">
        <v>1.6</v>
      </c>
      <c r="C6">
        <v>4.2</v>
      </c>
      <c r="D6">
        <f t="shared" si="0"/>
        <v>2462.6689061419843</v>
      </c>
      <c r="E6">
        <f>I39</f>
        <v>25</v>
      </c>
      <c r="F6">
        <f t="shared" si="1"/>
        <v>4.060635181229455E-4</v>
      </c>
      <c r="G6">
        <f t="shared" si="2"/>
        <v>-19.306881378155257</v>
      </c>
      <c r="I6" t="s">
        <v>12</v>
      </c>
      <c r="J6">
        <f>J2*J4*J5</f>
        <v>1.1052800000000002E-5</v>
      </c>
    </row>
    <row r="7" spans="1:18" x14ac:dyDescent="0.25">
      <c r="A7">
        <v>5</v>
      </c>
      <c r="B7">
        <v>1.7</v>
      </c>
      <c r="C7">
        <v>4.7</v>
      </c>
      <c r="D7">
        <f t="shared" si="0"/>
        <v>2571.5821558938624</v>
      </c>
      <c r="E7">
        <f>K39</f>
        <v>30</v>
      </c>
      <c r="F7">
        <f t="shared" si="1"/>
        <v>3.8886566299586395E-4</v>
      </c>
      <c r="G7">
        <f t="shared" si="2"/>
        <v>-19.211111123982867</v>
      </c>
      <c r="I7" t="s">
        <v>14</v>
      </c>
      <c r="J7">
        <v>0.28999999999999998</v>
      </c>
    </row>
    <row r="9" spans="1:18" x14ac:dyDescent="0.25">
      <c r="A9" s="1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t="s">
        <v>1</v>
      </c>
      <c r="B10" t="s">
        <v>16</v>
      </c>
      <c r="C10" t="s">
        <v>17</v>
      </c>
    </row>
    <row r="11" spans="1:18" x14ac:dyDescent="0.25">
      <c r="A11">
        <v>1</v>
      </c>
      <c r="B11">
        <v>0.9</v>
      </c>
      <c r="C11">
        <v>0.16</v>
      </c>
    </row>
    <row r="12" spans="1:18" x14ac:dyDescent="0.25">
      <c r="A12">
        <v>2</v>
      </c>
      <c r="B12">
        <v>2.2999999999999998</v>
      </c>
      <c r="C12">
        <v>4.21</v>
      </c>
    </row>
    <row r="13" spans="1:18" x14ac:dyDescent="0.25">
      <c r="A13">
        <v>3</v>
      </c>
      <c r="B13">
        <v>3.1</v>
      </c>
      <c r="C13">
        <v>5.9</v>
      </c>
    </row>
    <row r="14" spans="1:18" x14ac:dyDescent="0.25">
      <c r="A14">
        <v>4</v>
      </c>
      <c r="B14">
        <v>3.3</v>
      </c>
      <c r="C14">
        <v>6.4</v>
      </c>
    </row>
    <row r="15" spans="1:18" x14ac:dyDescent="0.25">
      <c r="A15">
        <v>5</v>
      </c>
      <c r="B15">
        <v>3.8</v>
      </c>
      <c r="C15">
        <v>7.5</v>
      </c>
    </row>
    <row r="16" spans="1:18" x14ac:dyDescent="0.25">
      <c r="A16">
        <v>6</v>
      </c>
      <c r="B16">
        <v>4.3</v>
      </c>
      <c r="C16">
        <v>8.1999999999999993</v>
      </c>
    </row>
    <row r="17" spans="1:19" x14ac:dyDescent="0.25">
      <c r="A17">
        <v>7</v>
      </c>
      <c r="B17">
        <v>5.8</v>
      </c>
      <c r="C17">
        <v>11.1</v>
      </c>
    </row>
    <row r="18" spans="1:19" x14ac:dyDescent="0.25">
      <c r="A18">
        <v>8</v>
      </c>
      <c r="B18">
        <v>6.4</v>
      </c>
      <c r="C18">
        <v>12.1</v>
      </c>
    </row>
    <row r="19" spans="1:19" x14ac:dyDescent="0.25">
      <c r="A19">
        <v>9</v>
      </c>
      <c r="B19">
        <v>7</v>
      </c>
      <c r="C19">
        <v>12.7</v>
      </c>
    </row>
    <row r="20" spans="1:19" x14ac:dyDescent="0.25">
      <c r="A20">
        <v>10</v>
      </c>
      <c r="B20">
        <v>10.199999999999999</v>
      </c>
      <c r="C20">
        <v>13.6</v>
      </c>
    </row>
    <row r="21" spans="1:19" x14ac:dyDescent="0.25">
      <c r="A21">
        <v>11</v>
      </c>
      <c r="B21">
        <v>12.2</v>
      </c>
      <c r="C21">
        <v>13.8</v>
      </c>
    </row>
    <row r="22" spans="1:19" x14ac:dyDescent="0.25">
      <c r="A22">
        <v>12</v>
      </c>
      <c r="B22">
        <v>15.1</v>
      </c>
      <c r="C22">
        <v>14</v>
      </c>
    </row>
    <row r="23" spans="1:19" x14ac:dyDescent="0.25">
      <c r="A23">
        <v>13</v>
      </c>
      <c r="B23">
        <v>18.100000000000001</v>
      </c>
      <c r="C23">
        <v>14.2</v>
      </c>
    </row>
    <row r="24" spans="1:19" x14ac:dyDescent="0.25">
      <c r="A24">
        <v>14</v>
      </c>
      <c r="B24">
        <v>20.2</v>
      </c>
      <c r="C24">
        <v>14.3</v>
      </c>
    </row>
    <row r="25" spans="1:19" x14ac:dyDescent="0.25">
      <c r="A25">
        <v>15</v>
      </c>
      <c r="B25">
        <v>30.6</v>
      </c>
      <c r="C25">
        <v>14.6</v>
      </c>
    </row>
    <row r="26" spans="1:19" x14ac:dyDescent="0.25">
      <c r="A26">
        <v>16</v>
      </c>
      <c r="B26">
        <v>40</v>
      </c>
      <c r="C26">
        <v>14.8</v>
      </c>
    </row>
    <row r="27" spans="1:19" x14ac:dyDescent="0.25">
      <c r="A27">
        <v>17</v>
      </c>
      <c r="B27">
        <v>50.3</v>
      </c>
      <c r="C27">
        <v>14.9</v>
      </c>
    </row>
    <row r="28" spans="1:19" x14ac:dyDescent="0.25">
      <c r="A28">
        <v>18</v>
      </c>
      <c r="B28">
        <v>80.599999999999994</v>
      </c>
      <c r="C28">
        <v>15.4</v>
      </c>
    </row>
    <row r="30" spans="1:19" x14ac:dyDescent="0.25">
      <c r="A30" s="1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 t="s">
        <v>19</v>
      </c>
      <c r="B31" s="1" t="s">
        <v>20</v>
      </c>
      <c r="C31" s="1"/>
      <c r="D31" s="1" t="s">
        <v>21</v>
      </c>
      <c r="E31" s="1"/>
      <c r="F31" s="1" t="s">
        <v>22</v>
      </c>
      <c r="G31" s="1"/>
      <c r="H31" s="1" t="s">
        <v>23</v>
      </c>
      <c r="I31" s="1"/>
      <c r="J31" s="1" t="s">
        <v>24</v>
      </c>
      <c r="K31" s="1"/>
    </row>
    <row r="32" spans="1:19" x14ac:dyDescent="0.25">
      <c r="A32" s="1"/>
      <c r="B32" t="s">
        <v>25</v>
      </c>
      <c r="C32" t="s">
        <v>26</v>
      </c>
      <c r="D32" t="s">
        <v>25</v>
      </c>
      <c r="E32" t="s">
        <v>26</v>
      </c>
      <c r="F32" t="s">
        <v>25</v>
      </c>
      <c r="G32" t="s">
        <v>26</v>
      </c>
      <c r="H32" t="s">
        <v>25</v>
      </c>
      <c r="I32" t="s">
        <v>26</v>
      </c>
      <c r="J32" t="s">
        <v>25</v>
      </c>
      <c r="K32" t="s">
        <v>26</v>
      </c>
    </row>
    <row r="33" spans="1:17" x14ac:dyDescent="0.25">
      <c r="A33">
        <v>1</v>
      </c>
      <c r="B33">
        <v>45</v>
      </c>
      <c r="C33">
        <v>0.13</v>
      </c>
      <c r="D33">
        <v>45</v>
      </c>
      <c r="E33">
        <v>4.8</v>
      </c>
      <c r="F33">
        <v>45</v>
      </c>
      <c r="G33">
        <v>16.3</v>
      </c>
      <c r="H33">
        <v>50</v>
      </c>
      <c r="I33">
        <v>23.17</v>
      </c>
      <c r="J33">
        <v>40</v>
      </c>
      <c r="K33">
        <v>29</v>
      </c>
    </row>
    <row r="34" spans="1:17" x14ac:dyDescent="0.25">
      <c r="A34">
        <v>2</v>
      </c>
      <c r="B34">
        <v>55</v>
      </c>
      <c r="C34">
        <v>0.14000000000000001</v>
      </c>
      <c r="D34">
        <v>53</v>
      </c>
      <c r="E34">
        <v>4.8</v>
      </c>
      <c r="F34">
        <v>54</v>
      </c>
      <c r="G34">
        <v>16.5</v>
      </c>
      <c r="H34">
        <v>64</v>
      </c>
      <c r="I34">
        <v>23.88</v>
      </c>
      <c r="J34">
        <v>53</v>
      </c>
      <c r="K34">
        <v>29</v>
      </c>
    </row>
    <row r="35" spans="1:17" x14ac:dyDescent="0.25">
      <c r="A35">
        <v>3</v>
      </c>
      <c r="B35">
        <v>79</v>
      </c>
      <c r="C35">
        <v>0.15</v>
      </c>
      <c r="D35">
        <v>60</v>
      </c>
      <c r="E35">
        <v>4.9000000000000004</v>
      </c>
      <c r="F35">
        <v>71</v>
      </c>
      <c r="G35">
        <v>17.399999999999999</v>
      </c>
      <c r="H35">
        <v>75</v>
      </c>
      <c r="I35">
        <v>26.72</v>
      </c>
      <c r="J35">
        <v>60</v>
      </c>
      <c r="K35">
        <v>30</v>
      </c>
    </row>
    <row r="36" spans="1:17" x14ac:dyDescent="0.25">
      <c r="A36">
        <v>4</v>
      </c>
      <c r="B36">
        <v>90</v>
      </c>
      <c r="C36">
        <v>0.15</v>
      </c>
      <c r="D36">
        <v>70</v>
      </c>
      <c r="E36">
        <v>5</v>
      </c>
      <c r="F36">
        <v>80</v>
      </c>
      <c r="G36">
        <v>17.3</v>
      </c>
      <c r="H36">
        <v>85</v>
      </c>
      <c r="I36">
        <v>27.785</v>
      </c>
      <c r="J36">
        <v>75</v>
      </c>
      <c r="K36">
        <v>31.5</v>
      </c>
    </row>
    <row r="37" spans="1:17" x14ac:dyDescent="0.25">
      <c r="A37">
        <v>5</v>
      </c>
      <c r="B37">
        <v>97</v>
      </c>
      <c r="C37">
        <v>0.15</v>
      </c>
      <c r="D37">
        <v>90</v>
      </c>
      <c r="E37">
        <v>5.0999999999999996</v>
      </c>
      <c r="F37">
        <v>90</v>
      </c>
      <c r="G37">
        <v>17.3</v>
      </c>
      <c r="H37">
        <v>93</v>
      </c>
      <c r="I37">
        <v>26.72</v>
      </c>
      <c r="J37">
        <v>85</v>
      </c>
      <c r="K37">
        <v>29.8</v>
      </c>
    </row>
    <row r="38" spans="1:17" x14ac:dyDescent="0.25">
      <c r="A38">
        <v>6</v>
      </c>
      <c r="B38">
        <v>100</v>
      </c>
      <c r="C38">
        <v>0.15</v>
      </c>
      <c r="D38">
        <v>100</v>
      </c>
      <c r="E38">
        <v>5.2</v>
      </c>
      <c r="F38">
        <v>100</v>
      </c>
      <c r="G38">
        <v>18.5</v>
      </c>
      <c r="H38">
        <v>100</v>
      </c>
      <c r="I38">
        <v>24.234000000000002</v>
      </c>
      <c r="J38">
        <v>100</v>
      </c>
      <c r="K38">
        <v>32.200000000000003</v>
      </c>
    </row>
    <row r="39" spans="1:17" x14ac:dyDescent="0.25">
      <c r="A39" t="s">
        <v>2</v>
      </c>
      <c r="C39">
        <v>0.14499999999999999</v>
      </c>
      <c r="E39">
        <v>5</v>
      </c>
      <c r="G39">
        <v>17.5</v>
      </c>
      <c r="I39">
        <v>25</v>
      </c>
      <c r="K39">
        <v>30</v>
      </c>
    </row>
    <row r="43" spans="1:17" x14ac:dyDescent="0.25">
      <c r="P43" t="s">
        <v>27</v>
      </c>
      <c r="Q43">
        <f>EXP(4.2)/J6</f>
        <v>6033433.2513865391</v>
      </c>
    </row>
    <row r="44" spans="1:17" x14ac:dyDescent="0.25">
      <c r="P44" t="s">
        <v>28</v>
      </c>
      <c r="Q44">
        <f>58055*1.38*10^(-23)/(1.6*10^(-19))</f>
        <v>5.0072437499999998</v>
      </c>
    </row>
  </sheetData>
  <mergeCells count="9">
    <mergeCell ref="A1:R1"/>
    <mergeCell ref="A9:R9"/>
    <mergeCell ref="A30:S30"/>
    <mergeCell ref="A31:A32"/>
    <mergeCell ref="B31:C31"/>
    <mergeCell ref="D31:E31"/>
    <mergeCell ref="F31:G31"/>
    <mergeCell ref="H31:I31"/>
    <mergeCell ref="J31:K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2016-05-01T09:59:51Z</dcterms:created>
  <dcterms:modified xsi:type="dcterms:W3CDTF">2016-05-01T14:28:39Z</dcterms:modified>
</cp:coreProperties>
</file>