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s\OneDrive\study (2nd semester)\Physics\Lab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G30" i="1"/>
  <c r="G31" i="1"/>
  <c r="G29" i="1"/>
  <c r="C30" i="1"/>
  <c r="C31" i="1"/>
  <c r="C29" i="1"/>
  <c r="T47" i="1"/>
  <c r="N7" i="1" l="1"/>
  <c r="N6" i="1"/>
  <c r="N5" i="1"/>
  <c r="J5" i="1"/>
  <c r="G5" i="1"/>
  <c r="G6" i="1"/>
  <c r="G7" i="1"/>
  <c r="G8" i="1"/>
  <c r="I5" i="1"/>
  <c r="F7" i="1"/>
  <c r="H5" i="1"/>
  <c r="F8" i="1"/>
  <c r="F5" i="1"/>
  <c r="Q10" i="1"/>
  <c r="J6" i="1"/>
  <c r="J7" i="1"/>
  <c r="J8" i="1"/>
  <c r="K6" i="1"/>
  <c r="K7" i="1"/>
  <c r="K8" i="1"/>
  <c r="L7" i="1"/>
  <c r="L8" i="1"/>
  <c r="L5" i="1"/>
  <c r="C10" i="1"/>
  <c r="I7" i="1"/>
  <c r="I8" i="1"/>
  <c r="H7" i="1"/>
  <c r="H8" i="1"/>
  <c r="F6" i="1"/>
  <c r="I6" i="1" s="1"/>
  <c r="K5" i="1" l="1"/>
  <c r="P11" i="1" s="1"/>
  <c r="H6" i="1"/>
</calcChain>
</file>

<file path=xl/sharedStrings.xml><?xml version="1.0" encoding="utf-8"?>
<sst xmlns="http://schemas.openxmlformats.org/spreadsheetml/2006/main" count="30" uniqueCount="27">
  <si>
    <t>Задание 1</t>
  </si>
  <si>
    <t>Rm</t>
  </si>
  <si>
    <t>T</t>
  </si>
  <si>
    <t>Ui</t>
  </si>
  <si>
    <t>Ui+n</t>
  </si>
  <si>
    <t>n</t>
  </si>
  <si>
    <t>lmbda</t>
  </si>
  <si>
    <t>delta</t>
  </si>
  <si>
    <t>Q</t>
  </si>
  <si>
    <t>tau</t>
  </si>
  <si>
    <t>L</t>
  </si>
  <si>
    <t>C</t>
  </si>
  <si>
    <t>R</t>
  </si>
  <si>
    <t>Ом</t>
  </si>
  <si>
    <t>мс</t>
  </si>
  <si>
    <t>В</t>
  </si>
  <si>
    <t>pi</t>
  </si>
  <si>
    <t>Rk</t>
  </si>
  <si>
    <t>Rmkr</t>
  </si>
  <si>
    <t>Rkr</t>
  </si>
  <si>
    <t>Задание 2</t>
  </si>
  <si>
    <t>Rм Oм</t>
  </si>
  <si>
    <t>R=Rк+Rм Ом</t>
  </si>
  <si>
    <t>U1 дел</t>
  </si>
  <si>
    <t>U2 дел</t>
  </si>
  <si>
    <t>U3 дел</t>
  </si>
  <si>
    <t>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</si>
</sst>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Лист1!$A$5:$A$8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Лист1!$F$5:$F$8</c:f>
              <c:numCache>
                <c:formatCode>General</c:formatCode>
                <c:ptCount val="4"/>
                <c:pt idx="0">
                  <c:v>6.9314718055994526E-2</c:v>
                </c:pt>
                <c:pt idx="1">
                  <c:v>6.9430258321877408E-2</c:v>
                </c:pt>
                <c:pt idx="2">
                  <c:v>6.1086048791610337E-2</c:v>
                </c:pt>
                <c:pt idx="3">
                  <c:v>7.4193734472937714E-2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76880"/>
        <c:axId val="384184328"/>
      </c:scatterChart>
      <c:valAx>
        <c:axId val="3841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84328"/>
        <c:crosses val="autoZero"/>
        <c:crossBetween val="midCat"/>
      </c:valAx>
      <c:valAx>
        <c:axId val="38418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7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9</xdr:row>
      <xdr:rowOff>4762</xdr:rowOff>
    </xdr:from>
    <xdr:to>
      <xdr:col>11</xdr:col>
      <xdr:colOff>104775</xdr:colOff>
      <xdr:row>23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D8" sqref="D8"/>
    </sheetView>
  </sheetViews>
  <sheetFormatPr defaultRowHeight="15" x14ac:dyDescent="0.25"/>
  <cols>
    <col min="7" max="7" width="12" bestFit="1" customWidth="1"/>
    <col min="11" max="11" width="12" bestFit="1" customWidth="1"/>
    <col min="14" max="14" width="12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O2" t="s">
        <v>16</v>
      </c>
      <c r="P2">
        <v>3.14</v>
      </c>
    </row>
    <row r="3" spans="1:19" x14ac:dyDescent="0.25">
      <c r="A3" t="s">
        <v>13</v>
      </c>
      <c r="B3" t="s">
        <v>14</v>
      </c>
      <c r="C3" t="s">
        <v>15</v>
      </c>
      <c r="D3" t="s">
        <v>15</v>
      </c>
      <c r="O3" t="s">
        <v>17</v>
      </c>
      <c r="P3">
        <v>338</v>
      </c>
    </row>
    <row r="4" spans="1:1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9" x14ac:dyDescent="0.25">
      <c r="A5">
        <v>0</v>
      </c>
      <c r="B5">
        <v>6</v>
      </c>
      <c r="C5">
        <v>0.08</v>
      </c>
      <c r="D5">
        <v>0.04</v>
      </c>
      <c r="E5">
        <v>10</v>
      </c>
      <c r="F5">
        <f>1/E5*LN(C5/D5)</f>
        <v>6.9314718055994526E-2</v>
      </c>
      <c r="G5">
        <f>F5/(B5*0.001)</f>
        <v>11.552453009332421</v>
      </c>
      <c r="H5">
        <f>$P$2/F5</f>
        <v>45.300624283913457</v>
      </c>
      <c r="I5">
        <f>1/G5</f>
        <v>8.6561702453337816E-2</v>
      </c>
      <c r="J5">
        <f>(L5)/(2*F5)*B5*0.001</f>
        <v>14.628927714614093</v>
      </c>
      <c r="K5">
        <f>1/(J5*((L5)^2/(4*J5^2)+(2*$P$2/(B5*0.001))^2))</f>
        <v>6.2390406495439585E-8</v>
      </c>
      <c r="L5">
        <f>$P$3+A5</f>
        <v>338</v>
      </c>
      <c r="N5">
        <f>AVERAGE(J5:J8)</f>
        <v>15.072043303851482</v>
      </c>
    </row>
    <row r="6" spans="1:19" x14ac:dyDescent="0.25">
      <c r="A6">
        <v>3</v>
      </c>
      <c r="B6">
        <v>6</v>
      </c>
      <c r="C6">
        <v>0.17</v>
      </c>
      <c r="D6">
        <v>0.06</v>
      </c>
      <c r="E6">
        <v>15</v>
      </c>
      <c r="F6">
        <f t="shared" ref="F6" si="0">1/E6*LN(C6/D6)</f>
        <v>6.9430258321877408E-2</v>
      </c>
      <c r="G6">
        <f t="shared" ref="G6:G8" si="1">F6/(B6*0.001)</f>
        <v>11.571709720312901</v>
      </c>
      <c r="H6">
        <f t="shared" ref="H6:H8" si="2">$P$2/F6</f>
        <v>45.225238619205726</v>
      </c>
      <c r="I6">
        <f t="shared" ref="I6:I8" si="3">1/G6</f>
        <v>8.6417653412495021E-2</v>
      </c>
      <c r="J6">
        <f t="shared" ref="J6:J8" si="4">(L6)/(2*F6)*B6*0.001</f>
        <v>14.734209906830399</v>
      </c>
      <c r="K6">
        <f t="shared" ref="K6:K8" si="5">1/(J6*((L6)^2/(4*J6^2)+(2*$P$2/(B6*0.001))^2))</f>
        <v>6.1944575347734206E-8</v>
      </c>
      <c r="L6">
        <f>$P$3+A6</f>
        <v>341</v>
      </c>
      <c r="N6">
        <f>AVERAGE(K5:K8)</f>
        <v>6.0852489667501239E-8</v>
      </c>
    </row>
    <row r="7" spans="1:19" x14ac:dyDescent="0.25">
      <c r="A7">
        <v>6</v>
      </c>
      <c r="B7">
        <v>6</v>
      </c>
      <c r="C7">
        <v>0.05</v>
      </c>
      <c r="D7">
        <v>0.02</v>
      </c>
      <c r="E7">
        <v>15</v>
      </c>
      <c r="F7">
        <f>1/E7*LN(C7/D7)</f>
        <v>6.1086048791610337E-2</v>
      </c>
      <c r="G7">
        <f t="shared" si="1"/>
        <v>10.181008131935055</v>
      </c>
      <c r="H7">
        <f t="shared" si="2"/>
        <v>51.402899059846433</v>
      </c>
      <c r="I7">
        <f t="shared" si="3"/>
        <v>9.8222100114356239E-2</v>
      </c>
      <c r="J7">
        <f t="shared" si="4"/>
        <v>16.894201219669274</v>
      </c>
      <c r="K7">
        <f t="shared" si="5"/>
        <v>5.4026204909531507E-8</v>
      </c>
      <c r="L7">
        <f t="shared" ref="L6:L8" si="6">$P$3+A7</f>
        <v>344</v>
      </c>
      <c r="N7">
        <f>2*SQRT(N5/N6)</f>
        <v>31475.807938609152</v>
      </c>
    </row>
    <row r="8" spans="1:19" x14ac:dyDescent="0.25">
      <c r="A8">
        <v>9</v>
      </c>
      <c r="B8">
        <v>6</v>
      </c>
      <c r="C8">
        <v>0.21</v>
      </c>
      <c r="D8">
        <v>0.1</v>
      </c>
      <c r="E8">
        <v>10</v>
      </c>
      <c r="F8">
        <f>1/E8*LN(C8/D8)</f>
        <v>7.4193734472937714E-2</v>
      </c>
      <c r="G8">
        <f t="shared" si="1"/>
        <v>12.365622412156286</v>
      </c>
      <c r="H8">
        <f t="shared" si="2"/>
        <v>42.321632982975409</v>
      </c>
      <c r="I8">
        <f t="shared" si="3"/>
        <v>8.0869362387851085E-2</v>
      </c>
      <c r="J8">
        <f t="shared" si="4"/>
        <v>14.030834374292164</v>
      </c>
      <c r="K8">
        <f t="shared" si="5"/>
        <v>6.5048771917299696E-8</v>
      </c>
      <c r="L8">
        <f t="shared" si="6"/>
        <v>347</v>
      </c>
    </row>
    <row r="10" spans="1:19" x14ac:dyDescent="0.25">
      <c r="B10" t="s">
        <v>10</v>
      </c>
      <c r="C10">
        <f>P3/(2*F5)*B5*0.001</f>
        <v>14.628927714614093</v>
      </c>
      <c r="O10" t="s">
        <v>18</v>
      </c>
      <c r="P10">
        <v>765</v>
      </c>
      <c r="Q10">
        <f>P10+P3</f>
        <v>1103</v>
      </c>
    </row>
    <row r="11" spans="1:19" x14ac:dyDescent="0.25">
      <c r="O11" t="s">
        <v>19</v>
      </c>
      <c r="P11">
        <f>2*SQRT(J5/K5)</f>
        <v>30625.087275576287</v>
      </c>
    </row>
    <row r="26" spans="1:19" x14ac:dyDescent="0.25">
      <c r="A26" s="1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</row>
    <row r="28" spans="1:19" x14ac:dyDescent="0.25"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t="s">
        <v>5</v>
      </c>
    </row>
    <row r="29" spans="1:19" x14ac:dyDescent="0.25">
      <c r="B29" s="3">
        <v>600</v>
      </c>
      <c r="C29" s="3">
        <f>B29+$P$3</f>
        <v>938</v>
      </c>
      <c r="D29" s="3">
        <v>0.6</v>
      </c>
      <c r="E29" s="3">
        <v>2.5</v>
      </c>
      <c r="F29" s="3">
        <v>3.5</v>
      </c>
      <c r="G29" s="3">
        <f>(1/H29*LN(1/(D29/E29))+1/I29*LN(1/(E29/F29))+1/(H29+I29)*LN(1/(D29/F29)))/3</f>
        <v>0.20600975245592332</v>
      </c>
      <c r="H29" s="2">
        <v>5</v>
      </c>
      <c r="I29" s="2">
        <v>3</v>
      </c>
      <c r="J29" s="2"/>
    </row>
    <row r="30" spans="1:19" x14ac:dyDescent="0.25">
      <c r="B30" s="3">
        <v>500</v>
      </c>
      <c r="C30" s="3">
        <f t="shared" ref="C30:C31" si="7">B30+$P$3</f>
        <v>838</v>
      </c>
      <c r="D30" s="3">
        <v>0.2</v>
      </c>
      <c r="E30" s="3">
        <v>0.6</v>
      </c>
      <c r="F30" s="3">
        <v>2.2000000000000002</v>
      </c>
      <c r="G30" s="3">
        <f t="shared" ref="G30:G31" si="8">(1/H30*LN(1/(D30/E30))+1/I30*LN(1/(E30/F30))+1/(H30+I30)*LN(1/(D30/F30)))/3</f>
        <v>0.3175178982922795</v>
      </c>
      <c r="H30" s="2">
        <v>5</v>
      </c>
      <c r="I30" s="2">
        <v>3</v>
      </c>
    </row>
    <row r="31" spans="1:19" x14ac:dyDescent="0.25">
      <c r="B31" s="3">
        <v>400</v>
      </c>
      <c r="C31" s="3">
        <f t="shared" si="7"/>
        <v>738</v>
      </c>
      <c r="D31" s="3">
        <v>0.3</v>
      </c>
      <c r="E31" s="3">
        <v>0.7</v>
      </c>
      <c r="F31" s="3">
        <v>2</v>
      </c>
      <c r="G31" s="3">
        <f t="shared" si="8"/>
        <v>0.25218009278480058</v>
      </c>
      <c r="H31" s="2">
        <v>5</v>
      </c>
      <c r="I31" s="2">
        <v>3</v>
      </c>
    </row>
    <row r="47" spans="20:20" x14ac:dyDescent="0.25">
      <c r="T47">
        <f>-O35</f>
        <v>0</v>
      </c>
    </row>
  </sheetData>
  <mergeCells count="2">
    <mergeCell ref="A1:S1"/>
    <mergeCell ref="A26:S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2016-05-05T14:08:17Z</dcterms:created>
  <dcterms:modified xsi:type="dcterms:W3CDTF">2016-05-15T12:20:37Z</dcterms:modified>
</cp:coreProperties>
</file>