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bs\Desktop\modeling\Лаба 2\"/>
    </mc:Choice>
  </mc:AlternateContent>
  <bookViews>
    <workbookView xWindow="0" yWindow="0" windowWidth="20490" windowHeight="7680"/>
  </bookViews>
  <sheets>
    <sheet name="Исходные данные" sheetId="1" r:id="rId1"/>
    <sheet name="Первый этап" sheetId="2" r:id="rId2"/>
    <sheet name="Второй этап" sheetId="9" r:id="rId3"/>
    <sheet name="Третий этап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B15" i="1"/>
  <c r="B14" i="1"/>
  <c r="B12" i="1"/>
  <c r="S27" i="10"/>
  <c r="R27" i="10"/>
  <c r="Q26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S18" i="10"/>
  <c r="R18" i="10"/>
  <c r="Q17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9" i="10"/>
  <c r="R9" i="10"/>
  <c r="Q8" i="10"/>
  <c r="Q7" i="10"/>
  <c r="S6" i="10"/>
  <c r="R6" i="10"/>
  <c r="Q6" i="10"/>
  <c r="S5" i="10"/>
  <c r="R5" i="10"/>
  <c r="Q5" i="10"/>
  <c r="S4" i="10"/>
  <c r="R4" i="10"/>
  <c r="Q4" i="10"/>
  <c r="S3" i="10"/>
  <c r="R3" i="10"/>
  <c r="Q3" i="10"/>
  <c r="S2" i="10"/>
  <c r="R2" i="10"/>
  <c r="Q2" i="10"/>
  <c r="S27" i="9" l="1"/>
  <c r="R27" i="9"/>
  <c r="Q26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S18" i="9"/>
  <c r="R18" i="9"/>
  <c r="Q17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9" i="9"/>
  <c r="R9" i="9"/>
  <c r="Q8" i="9"/>
  <c r="Q7" i="9"/>
  <c r="S6" i="9"/>
  <c r="R6" i="9"/>
  <c r="Q6" i="9"/>
  <c r="S5" i="9"/>
  <c r="R5" i="9"/>
  <c r="Q5" i="9"/>
  <c r="S4" i="9"/>
  <c r="R4" i="9"/>
  <c r="Q4" i="9"/>
  <c r="S3" i="9"/>
  <c r="R3" i="9"/>
  <c r="Q3" i="9"/>
  <c r="S2" i="9"/>
  <c r="R2" i="9"/>
  <c r="Q2" i="9"/>
  <c r="S27" i="2"/>
  <c r="R27" i="2"/>
  <c r="Q26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Q17" i="2"/>
  <c r="R18" i="2"/>
  <c r="S18" i="2"/>
  <c r="S9" i="2"/>
  <c r="R9" i="2"/>
  <c r="Q7" i="2"/>
  <c r="Q8" i="2"/>
  <c r="Q5" i="2"/>
  <c r="R5" i="2"/>
  <c r="S5" i="2"/>
  <c r="Q6" i="2"/>
  <c r="R6" i="2"/>
  <c r="S6" i="2"/>
  <c r="R4" i="2"/>
  <c r="S4" i="2"/>
  <c r="Q4" i="2"/>
  <c r="R2" i="2"/>
  <c r="Q3" i="2"/>
  <c r="S2" i="2"/>
  <c r="Q2" i="2"/>
  <c r="R3" i="2"/>
  <c r="S3" i="2"/>
  <c r="B8" i="1" l="1"/>
  <c r="B7" i="1"/>
  <c r="B5" i="1"/>
  <c r="B9" i="1" s="1"/>
  <c r="B4" i="1"/>
  <c r="C4" i="1" s="1"/>
  <c r="B3" i="1"/>
  <c r="B2" i="1"/>
  <c r="H2" i="1"/>
</calcChain>
</file>

<file path=xl/sharedStrings.xml><?xml version="1.0" encoding="utf-8"?>
<sst xmlns="http://schemas.openxmlformats.org/spreadsheetml/2006/main" count="121" uniqueCount="36">
  <si>
    <t>Значения параметров</t>
  </si>
  <si>
    <t>Имя</t>
  </si>
  <si>
    <t>Фамилия</t>
  </si>
  <si>
    <t>Дмитрий</t>
  </si>
  <si>
    <t>Плюхин</t>
  </si>
  <si>
    <t>k =</t>
  </si>
  <si>
    <t xml:space="preserve">M[b] = </t>
  </si>
  <si>
    <t>λ =</t>
  </si>
  <si>
    <t xml:space="preserve">q = </t>
  </si>
  <si>
    <t>Е1 =</t>
  </si>
  <si>
    <t>pos inf</t>
  </si>
  <si>
    <t xml:space="preserve">E2 = </t>
  </si>
  <si>
    <t xml:space="preserve">E3 = </t>
  </si>
  <si>
    <t xml:space="preserve">1-q = </t>
  </si>
  <si>
    <t>Загрузка</t>
  </si>
  <si>
    <t>Нагрузка</t>
  </si>
  <si>
    <t>Среднее время ожидания в очередях</t>
  </si>
  <si>
    <t>Средняя длина очередей</t>
  </si>
  <si>
    <t>Среднее время пребывания в СМО</t>
  </si>
  <si>
    <t xml:space="preserve">Среднее время пребывания во всей системе: </t>
  </si>
  <si>
    <t xml:space="preserve">Коэффициент вариации времени пребывания во всей системе: </t>
  </si>
  <si>
    <t>Вероятности потери заявок :</t>
  </si>
  <si>
    <t>Генератор 1</t>
  </si>
  <si>
    <t>Характеристики</t>
  </si>
  <si>
    <t>Генератор 2</t>
  </si>
  <si>
    <t>Генератор 3</t>
  </si>
  <si>
    <t>Генератор 4</t>
  </si>
  <si>
    <t>Генератор 5</t>
  </si>
  <si>
    <t>В среднем</t>
  </si>
  <si>
    <t>Доверительная вероятность</t>
  </si>
  <si>
    <t>Удвоенное число каналов</t>
  </si>
  <si>
    <t>Единственный канал</t>
  </si>
  <si>
    <t xml:space="preserve">t1 = </t>
  </si>
  <si>
    <t>q &lt;=</t>
  </si>
  <si>
    <t xml:space="preserve">t2 = </t>
  </si>
  <si>
    <t>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</si>
</sst>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s="3" t="s">
        <v>0</v>
      </c>
      <c r="B1" s="3"/>
      <c r="C1" s="3"/>
      <c r="D1" s="3"/>
      <c r="E1" s="3"/>
      <c r="F1" t="s">
        <v>1</v>
      </c>
      <c r="G1" t="s">
        <v>3</v>
      </c>
      <c r="H1">
        <f>LEN(G1)</f>
        <v>7</v>
      </c>
    </row>
    <row r="2" spans="1:8" x14ac:dyDescent="0.25">
      <c r="A2" t="s">
        <v>5</v>
      </c>
      <c r="B2">
        <f xml:space="preserve"> 2 + MOD(H1,7)</f>
        <v>2</v>
      </c>
      <c r="F2" t="s">
        <v>2</v>
      </c>
      <c r="G2" t="s">
        <v>4</v>
      </c>
      <c r="H2">
        <f>LEN(G2)</f>
        <v>6</v>
      </c>
    </row>
    <row r="3" spans="1:8" x14ac:dyDescent="0.25">
      <c r="A3" t="s">
        <v>6</v>
      </c>
      <c r="B3">
        <f>H2</f>
        <v>6</v>
      </c>
    </row>
    <row r="4" spans="1:8" x14ac:dyDescent="0.25">
      <c r="A4" t="s">
        <v>7</v>
      </c>
      <c r="B4">
        <f>B2*0.9/H2</f>
        <v>0.3</v>
      </c>
      <c r="C4">
        <f>1/B4</f>
        <v>3.3333333333333335</v>
      </c>
    </row>
    <row r="5" spans="1:8" x14ac:dyDescent="0.25">
      <c r="A5" t="s">
        <v>8</v>
      </c>
      <c r="B5">
        <f>H2/(H2+H1)</f>
        <v>0.46153846153846156</v>
      </c>
    </row>
    <row r="6" spans="1:8" x14ac:dyDescent="0.25">
      <c r="A6" t="s">
        <v>9</v>
      </c>
      <c r="B6" t="s">
        <v>10</v>
      </c>
    </row>
    <row r="7" spans="1:8" x14ac:dyDescent="0.25">
      <c r="A7" t="s">
        <v>11</v>
      </c>
      <c r="B7">
        <f xml:space="preserve"> 3 + MOD(H2,5)</f>
        <v>4</v>
      </c>
    </row>
    <row r="8" spans="1:8" x14ac:dyDescent="0.25">
      <c r="A8" t="s">
        <v>12</v>
      </c>
      <c r="B8">
        <f>9 - B7</f>
        <v>5</v>
      </c>
    </row>
    <row r="9" spans="1:8" x14ac:dyDescent="0.25">
      <c r="A9" t="s">
        <v>13</v>
      </c>
      <c r="B9">
        <f>1-B5</f>
        <v>0.53846153846153844</v>
      </c>
    </row>
    <row r="11" spans="1:8" x14ac:dyDescent="0.25">
      <c r="A11" t="s">
        <v>35</v>
      </c>
      <c r="B11">
        <v>2</v>
      </c>
    </row>
    <row r="12" spans="1:8" x14ac:dyDescent="0.25">
      <c r="A12" t="s">
        <v>33</v>
      </c>
      <c r="B12">
        <f>2/(1+B11*B11)</f>
        <v>0.4</v>
      </c>
    </row>
    <row r="13" spans="1:8" x14ac:dyDescent="0.25">
      <c r="A13" t="s">
        <v>8</v>
      </c>
      <c r="B13">
        <v>0.4</v>
      </c>
    </row>
    <row r="14" spans="1:8" x14ac:dyDescent="0.25">
      <c r="A14" t="s">
        <v>32</v>
      </c>
      <c r="B14">
        <f xml:space="preserve"> ( 1 + SQRT((B11*B11-1)*(1-B13)/2*B13))*B3</f>
        <v>9.6000000000000014</v>
      </c>
    </row>
    <row r="15" spans="1:8" x14ac:dyDescent="0.25">
      <c r="A15" t="s">
        <v>34</v>
      </c>
      <c r="B15">
        <f xml:space="preserve"> ( 1 - SQRT((B11*B11-1)*B13/2*(1-B13)))*B3</f>
        <v>2.3999999999999995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16" workbookViewId="0">
      <selection activeCell="B29" sqref="B29"/>
    </sheetView>
  </sheetViews>
  <sheetFormatPr defaultRowHeight="15" x14ac:dyDescent="0.25"/>
  <cols>
    <col min="1" max="1" width="60.140625" customWidth="1"/>
    <col min="2" max="2" width="10" bestFit="1" customWidth="1"/>
    <col min="17" max="17" width="14.140625" customWidth="1"/>
    <col min="18" max="19" width="14.42578125" customWidth="1"/>
    <col min="20" max="20" width="29.140625" customWidth="1"/>
  </cols>
  <sheetData>
    <row r="1" spans="1:20" x14ac:dyDescent="0.25">
      <c r="A1" s="1" t="s">
        <v>23</v>
      </c>
      <c r="B1" s="3" t="s">
        <v>22</v>
      </c>
      <c r="C1" s="3"/>
      <c r="D1" s="3"/>
      <c r="E1" s="3" t="s">
        <v>24</v>
      </c>
      <c r="F1" s="3"/>
      <c r="G1" s="3"/>
      <c r="H1" s="3" t="s">
        <v>25</v>
      </c>
      <c r="I1" s="3"/>
      <c r="J1" s="3"/>
      <c r="K1" s="3" t="s">
        <v>26</v>
      </c>
      <c r="L1" s="3"/>
      <c r="M1" s="3"/>
      <c r="N1" s="3" t="s">
        <v>27</v>
      </c>
      <c r="O1" s="3"/>
      <c r="P1" s="3"/>
      <c r="Q1" s="3" t="s">
        <v>28</v>
      </c>
      <c r="R1" s="3"/>
      <c r="S1" s="3"/>
      <c r="T1" t="s">
        <v>29</v>
      </c>
    </row>
    <row r="2" spans="1:20" x14ac:dyDescent="0.25">
      <c r="A2" t="s">
        <v>14</v>
      </c>
      <c r="B2">
        <v>0.90800000000000003</v>
      </c>
      <c r="C2">
        <v>0.72499999999999998</v>
      </c>
      <c r="D2">
        <v>0.82699999999999996</v>
      </c>
      <c r="E2">
        <v>0.90500000000000003</v>
      </c>
      <c r="F2">
        <v>0.72</v>
      </c>
      <c r="G2">
        <v>0.82499999999999996</v>
      </c>
      <c r="H2">
        <v>0.90400000000000003</v>
      </c>
      <c r="I2">
        <v>0.72699999999999998</v>
      </c>
      <c r="J2">
        <v>0.82</v>
      </c>
      <c r="K2">
        <v>0.90400000000000003</v>
      </c>
      <c r="L2">
        <v>0.72699999999999998</v>
      </c>
      <c r="M2">
        <v>0.82</v>
      </c>
      <c r="N2">
        <v>0.90400000000000003</v>
      </c>
      <c r="O2">
        <v>0.72699999999999998</v>
      </c>
      <c r="P2">
        <v>0.82</v>
      </c>
      <c r="Q2" t="str">
        <f>SUM(B2,E2,H2,K2,N2)/5&amp;"±"&amp;ROUNDUP(_xlfn.CONFIDENCE.T(1-$T$2,POWER((POWER(B2-SUM(B2,E2,H2,K2,N2)/5,2)+POWER(E2-SUM(B2,E2,H2,K2,N2)/5,2)+POWER(H2-SUM(B2,E2,H2,K2,N2)/5,2)+POWER(K2-SUM(B2,E2,H2,K2,N2)/5,2)+POWER(N2-SUM(B2,E2,H2,K2,N2)/5,2))/5,1/2),5),3)</f>
        <v>0,905±0,002</v>
      </c>
      <c r="R2" t="str">
        <f>SUM(C2,F2,I2,L2,O2)/5&amp;"±"&amp;ROUNDUP(_xlfn.CONFIDENCE.T(1-$T$2,POWER((POWER(C2-SUM(C2,F2,I2,L2,O2)/5,2)+POWER(F2-SUM(C2,F2,I2,L2,O2)/5,2)+POWER(I2-SUM(C2,F2,I2,L2,O2)/5,2)+POWER(L2-SUM(C2,F2,I2,L2,O2)/5,2)+POWER(O2-SUM(C2,F2,I2,L2,O2)/5,2))/5,1/2),5),3)</f>
        <v>0,7252±0,004</v>
      </c>
      <c r="S2" t="str">
        <f t="shared" ref="S2" si="0">SUM(D2,G2,J2,M2,P2)/5&amp;"±"&amp;ROUNDUP(_xlfn.CONFIDENCE.T(1-$T$2,POWER((POWER(D2-SUM(D2,G2,J2,M2,P2)/5,2)+POWER(G2-SUM(D2,G2,J2,M2,P2)/5,2)+POWER(J2-SUM(D2,G2,J2,M2,P2)/5,2)+POWER(M2-SUM(D2,G2,J2,M2,P2)/5,2)+POWER(P2-SUM(D2,G2,J2,M2,P2)/5,2))/5,1/2),5),3)</f>
        <v>0,8224±0,004</v>
      </c>
      <c r="T2">
        <v>0.95</v>
      </c>
    </row>
    <row r="3" spans="1:20" x14ac:dyDescent="0.25">
      <c r="A3" t="s">
        <v>15</v>
      </c>
      <c r="B3">
        <v>0.90900000000000003</v>
      </c>
      <c r="C3">
        <v>0.84</v>
      </c>
      <c r="D3">
        <v>0.97799999999999998</v>
      </c>
      <c r="E3">
        <v>0.90900000000000003</v>
      </c>
      <c r="F3">
        <v>0.84</v>
      </c>
      <c r="G3">
        <v>0.97799999999999998</v>
      </c>
      <c r="H3">
        <v>0.90900000000000003</v>
      </c>
      <c r="I3">
        <v>0.84</v>
      </c>
      <c r="J3">
        <v>0.97799999999999998</v>
      </c>
      <c r="K3">
        <v>0.90900000000000003</v>
      </c>
      <c r="L3">
        <v>0.84</v>
      </c>
      <c r="M3">
        <v>0.97799999999999998</v>
      </c>
      <c r="N3">
        <v>0.90900000000000003</v>
      </c>
      <c r="O3">
        <v>0.84</v>
      </c>
      <c r="P3">
        <v>0.97799999999999998</v>
      </c>
      <c r="Q3">
        <f>N3</f>
        <v>0.90900000000000003</v>
      </c>
      <c r="R3">
        <f>O3</f>
        <v>0.84</v>
      </c>
      <c r="S3">
        <f>P3</f>
        <v>0.97799999999999998</v>
      </c>
    </row>
    <row r="4" spans="1:20" x14ac:dyDescent="0.25">
      <c r="A4" t="s">
        <v>16</v>
      </c>
      <c r="B4">
        <v>26.573</v>
      </c>
      <c r="C4">
        <v>7.6719999999999997</v>
      </c>
      <c r="D4">
        <v>11.901999999999999</v>
      </c>
      <c r="E4">
        <v>26.51</v>
      </c>
      <c r="F4">
        <v>7.7039999999999997</v>
      </c>
      <c r="G4">
        <v>11.685</v>
      </c>
      <c r="H4">
        <v>28.544</v>
      </c>
      <c r="I4">
        <v>7.843</v>
      </c>
      <c r="J4">
        <v>11.605</v>
      </c>
      <c r="K4">
        <v>28.544</v>
      </c>
      <c r="L4">
        <v>7.843</v>
      </c>
      <c r="M4">
        <v>11.605</v>
      </c>
      <c r="N4">
        <v>28.544</v>
      </c>
      <c r="O4">
        <v>7.843</v>
      </c>
      <c r="P4">
        <v>11.605</v>
      </c>
      <c r="Q4" t="str">
        <f>SUM(B4,E4,H4,K4,N4)/5&amp;"±"&amp;ROUNDUP(_xlfn.CONFIDENCE.T(1-$T$2,POWER((POWER(B4-SUM(B4,E4,H4,K4,N4)/5,2)+POWER(E4-SUM(B4,E4,H4,K4,N4)/5,2)+POWER(H4-SUM(B4,E4,H4,K4,N4)/5,2)+POWER(K4-SUM(B4,E4,H4,K4,N4)/5,2)+POWER(N4-SUM(B4,E4,H4,K4,N4)/5,2))/5,1/2),5),3)</f>
        <v>27,743±1,219</v>
      </c>
      <c r="R4" t="str">
        <f t="shared" ref="R4:S4" si="1">SUM(C4,F4,I4,L4,O4)/5&amp;"±"&amp;ROUNDUP(_xlfn.CONFIDENCE.T(1-$T$2,POWER((POWER(C4-SUM(C4,F4,I4,L4,O4)/5,2)+POWER(F4-SUM(C4,F4,I4,L4,O4)/5,2)+POWER(I4-SUM(C4,F4,I4,L4,O4)/5,2)+POWER(L4-SUM(C4,F4,I4,L4,O4)/5,2)+POWER(O4-SUM(C4,F4,I4,L4,O4)/5,2))/5,1/2),5),3)</f>
        <v>7,781±0,096</v>
      </c>
      <c r="S4" t="str">
        <f t="shared" si="1"/>
        <v>11,6804±0,143</v>
      </c>
    </row>
    <row r="5" spans="1:20" x14ac:dyDescent="0.25">
      <c r="A5" t="s">
        <v>17</v>
      </c>
      <c r="B5">
        <v>8.0619999999999994</v>
      </c>
      <c r="C5">
        <v>0.92700000000000005</v>
      </c>
      <c r="D5">
        <v>1.633</v>
      </c>
      <c r="E5">
        <v>8.016</v>
      </c>
      <c r="F5">
        <v>0.92500000000000004</v>
      </c>
      <c r="G5">
        <v>1.6080000000000001</v>
      </c>
      <c r="H5">
        <v>8.6159999999999997</v>
      </c>
      <c r="I5">
        <v>0.94</v>
      </c>
      <c r="J5">
        <v>1.591</v>
      </c>
      <c r="K5">
        <v>8.6159999999999997</v>
      </c>
      <c r="L5">
        <v>0.94</v>
      </c>
      <c r="M5">
        <v>1.591</v>
      </c>
      <c r="N5">
        <v>8.6159999999999997</v>
      </c>
      <c r="O5">
        <v>0.94</v>
      </c>
      <c r="P5">
        <v>1.591</v>
      </c>
      <c r="Q5" t="str">
        <f t="shared" ref="Q5:Q6" si="2">SUM(B5,E5,H5,K5,N5)/5&amp;"±"&amp;ROUNDUP(_xlfn.CONFIDENCE.T(1-$T$2,POWER((POWER(B5-SUM(B5,E5,H5,K5,N5)/5,2)+POWER(E5-SUM(B5,E5,H5,K5,N5)/5,2)+POWER(H5-SUM(B5,E5,H5,K5,N5)/5,2)+POWER(K5-SUM(B5,E5,H5,K5,N5)/5,2)+POWER(N5-SUM(B5,E5,H5,K5,N5)/5,2))/5,1/2),5),3)</f>
        <v>8,3852±0,352</v>
      </c>
      <c r="R5" t="str">
        <f t="shared" ref="R5:R6" si="3">SUM(C5,F5,I5,L5,O5)/5&amp;"±"&amp;ROUNDUP(_xlfn.CONFIDENCE.T(1-$T$2,POWER((POWER(C5-SUM(C5,F5,I5,L5,O5)/5,2)+POWER(F5-SUM(C5,F5,I5,L5,O5)/5,2)+POWER(I5-SUM(C5,F5,I5,L5,O5)/5,2)+POWER(L5-SUM(C5,F5,I5,L5,O5)/5,2)+POWER(O5-SUM(C5,F5,I5,L5,O5)/5,2))/5,1/2),5),3)</f>
        <v>0,9344±0,009</v>
      </c>
      <c r="S5" t="str">
        <f t="shared" ref="S5:S6" si="4">SUM(D5,G5,J5,M5,P5)/5&amp;"±"&amp;ROUNDUP(_xlfn.CONFIDENCE.T(1-$T$2,POWER((POWER(D5-SUM(D5,G5,J5,M5,P5)/5,2)+POWER(G5-SUM(D5,G5,J5,M5,P5)/5,2)+POWER(J5-SUM(D5,G5,J5,M5,P5)/5,2)+POWER(M5-SUM(D5,G5,J5,M5,P5)/5,2)+POWER(P5-SUM(D5,G5,J5,M5,P5)/5,2))/5,1/2),5),3)</f>
        <v>1,6028±0,021</v>
      </c>
    </row>
    <row r="6" spans="1:20" x14ac:dyDescent="0.25">
      <c r="A6" t="s">
        <v>18</v>
      </c>
      <c r="B6">
        <v>32.56</v>
      </c>
      <c r="C6">
        <v>13.664999999999999</v>
      </c>
      <c r="D6">
        <v>17.928000000000001</v>
      </c>
      <c r="E6">
        <v>32.497999999999998</v>
      </c>
      <c r="F6">
        <v>13.706</v>
      </c>
      <c r="G6">
        <v>17.681999999999999</v>
      </c>
      <c r="H6">
        <v>34.531999999999996</v>
      </c>
      <c r="I6">
        <v>13.91</v>
      </c>
      <c r="J6">
        <v>17.582000000000001</v>
      </c>
      <c r="K6">
        <v>34.531999999999996</v>
      </c>
      <c r="L6">
        <v>13.91</v>
      </c>
      <c r="M6">
        <v>17.582000000000001</v>
      </c>
      <c r="N6">
        <v>34.531999999999996</v>
      </c>
      <c r="O6">
        <v>13.91</v>
      </c>
      <c r="P6">
        <v>17.582000000000001</v>
      </c>
      <c r="Q6" t="str">
        <f t="shared" si="2"/>
        <v>33,7308±1,219</v>
      </c>
      <c r="R6" t="str">
        <f t="shared" si="3"/>
        <v>13,8202±0,138</v>
      </c>
      <c r="S6" t="str">
        <f t="shared" si="4"/>
        <v>17,6712±0,167</v>
      </c>
    </row>
    <row r="7" spans="1:20" x14ac:dyDescent="0.25">
      <c r="A7" t="s">
        <v>19</v>
      </c>
      <c r="B7" s="3">
        <v>48.484999999999999</v>
      </c>
      <c r="C7" s="3"/>
      <c r="D7" s="3"/>
      <c r="E7" s="3">
        <v>48.292000000000002</v>
      </c>
      <c r="F7" s="3"/>
      <c r="G7" s="3"/>
      <c r="H7" s="3">
        <v>50.337000000000003</v>
      </c>
      <c r="I7" s="3"/>
      <c r="J7" s="3"/>
      <c r="K7" s="3">
        <v>50.337000000000003</v>
      </c>
      <c r="L7" s="3"/>
      <c r="M7" s="3"/>
      <c r="N7" s="3">
        <v>50.337000000000003</v>
      </c>
      <c r="O7" s="3"/>
      <c r="P7" s="3"/>
      <c r="Q7" s="3" t="str">
        <f>SUM(B7,E7,H7,K7,N7)/5&amp;"±"&amp;ROUNDUP(_xlfn.CONFIDENCE.T(1-$T$2,POWER((POWER(B7-SUM(B7,E7,H7,K7,N7)/5,2)+POWER(E7-SUM(B7,E7,H7,K7,N7)/5,2)+POWER(H7-SUM(B7,E7,H7,K7,N7)/5,2)+POWER(K7-SUM(B7,E7,H7,K7,N7)/5,2)+POWER(N7-SUM(B7,E7,H7,K7,N7)/5,2))/5,1/2),5),3)</f>
        <v>49,5576±1,188</v>
      </c>
      <c r="R7" s="3"/>
      <c r="S7" s="3"/>
    </row>
    <row r="8" spans="1:20" x14ac:dyDescent="0.25">
      <c r="A8" t="s">
        <v>20</v>
      </c>
      <c r="B8" s="3">
        <v>31.553000000000001</v>
      </c>
      <c r="C8" s="3"/>
      <c r="D8" s="3"/>
      <c r="E8" s="3">
        <v>31.667999999999999</v>
      </c>
      <c r="F8" s="3"/>
      <c r="G8" s="3"/>
      <c r="H8" s="3">
        <v>34.790999999999997</v>
      </c>
      <c r="I8" s="3"/>
      <c r="J8" s="3"/>
      <c r="K8" s="3">
        <v>34.790999999999997</v>
      </c>
      <c r="L8" s="3"/>
      <c r="M8" s="3"/>
      <c r="N8" s="3">
        <v>34.790999999999997</v>
      </c>
      <c r="O8" s="3"/>
      <c r="P8" s="3"/>
      <c r="Q8" s="3" t="str">
        <f t="shared" ref="Q8" si="5">SUM(B8,E8,H8,K8,N8)/5&amp;"±"&amp;ROUNDUP(_xlfn.CONFIDENCE.T(1-$T$2,POWER((POWER(B8-SUM(B8,E8,H8,K8,N8)/5,2)+POWER(E8-SUM(B8,E8,H8,K8,N8)/5,2)+POWER(H8-SUM(B8,E8,H8,K8,N8)/5,2)+POWER(K8-SUM(B8,E8,H8,K8,N8)/5,2)+POWER(N8-SUM(B8,E8,H8,K8,N8)/5,2))/5,1/2),5),3)</f>
        <v>33,5188±1,936</v>
      </c>
      <c r="R8" s="3"/>
      <c r="S8" s="3"/>
    </row>
    <row r="9" spans="1:20" x14ac:dyDescent="0.25">
      <c r="A9" t="s">
        <v>21</v>
      </c>
      <c r="B9">
        <v>0</v>
      </c>
      <c r="C9">
        <v>0.13500000000000001</v>
      </c>
      <c r="D9">
        <v>0.161</v>
      </c>
      <c r="E9">
        <v>0</v>
      </c>
      <c r="F9">
        <v>0.13900000000000001</v>
      </c>
      <c r="G9">
        <v>0.156</v>
      </c>
      <c r="H9">
        <v>0</v>
      </c>
      <c r="I9">
        <v>0.13800000000000001</v>
      </c>
      <c r="J9">
        <v>0.157</v>
      </c>
      <c r="K9">
        <v>0</v>
      </c>
      <c r="L9">
        <v>0.13800000000000001</v>
      </c>
      <c r="M9">
        <v>0.157</v>
      </c>
      <c r="N9">
        <v>0</v>
      </c>
      <c r="O9">
        <v>0.13800000000000001</v>
      </c>
      <c r="P9">
        <v>0.157</v>
      </c>
      <c r="Q9">
        <v>0</v>
      </c>
      <c r="R9" t="str">
        <f>SUM(C9,F9,I9,L9,O9)/5&amp;"±"&amp;ROUNDUP(_xlfn.CONFIDENCE.T(1-$T$2,POWER((POWER(C9-SUM(C9,F9,I9,L9,O9)/5,2)+POWER(F9-SUM(C9,F9,I9,L9,O9)/5,2)+POWER(I9-SUM(C9,F9,I9,L9,O9)/5,2)+POWER(L9-SUM(C9,F9,I9,L9,O9)/5,2)+POWER(O9-SUM(C9,F9,I9,L9,O9)/5,2))/5,1/2),5),3)</f>
        <v>0,1376±0,002</v>
      </c>
      <c r="S9" t="str">
        <f>SUM(D9,G9,J9,M9,P9)/5&amp;"±"&amp;ROUNDUP(_xlfn.CONFIDENCE.T(1-$T$2,POWER((POWER(D9-SUM(D9,G9,J9,M9,P9)/5,2)+POWER(G9-SUM(D9,G9,J9,M9,P9)/5,2)+POWER(J9-SUM(D9,G9,J9,M9,P9)/5,2)+POWER(M9-SUM(D9,G9,J9,M9,P9)/5,2)+POWER(P9-SUM(D9,G9,J9,M9,P9)/5,2))/5,1/2),5),3)</f>
        <v>0,1576±0,003</v>
      </c>
    </row>
    <row r="10" spans="1:20" x14ac:dyDescent="0.25">
      <c r="A10" s="3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t="s">
        <v>14</v>
      </c>
      <c r="B11">
        <v>0.45300000000000001</v>
      </c>
      <c r="C11">
        <v>0.72099999999999997</v>
      </c>
      <c r="D11">
        <v>0.82199999999999995</v>
      </c>
      <c r="E11">
        <v>0.45400000000000001</v>
      </c>
      <c r="F11">
        <v>0.72399999999999998</v>
      </c>
      <c r="G11">
        <v>0.82199999999999995</v>
      </c>
      <c r="H11">
        <v>0.45400000000000001</v>
      </c>
      <c r="I11">
        <v>0.72399999999999998</v>
      </c>
      <c r="J11">
        <v>0.82499999999999996</v>
      </c>
      <c r="K11">
        <v>0.45300000000000001</v>
      </c>
      <c r="L11">
        <v>0.72699999999999998</v>
      </c>
      <c r="M11">
        <v>0.82699999999999996</v>
      </c>
      <c r="N11">
        <v>0.45400000000000001</v>
      </c>
      <c r="O11">
        <v>0.71899999999999997</v>
      </c>
      <c r="P11">
        <v>0.82</v>
      </c>
      <c r="Q11" t="str">
        <f>SUM(B11,E11,H11,K11,N11)/5&amp;"±"&amp;ROUNDUP(_xlfn.CONFIDENCE.T(1-$T$11,POWER((POWER(B11-SUM(B11,E11,H11,K11,N11)/5,2)+POWER(E11-SUM(B11,E11,H11,K11,N11)/5,2)+POWER(H11-SUM(B11,E11,H11,K11,N11)/5,2)+POWER(K11-SUM(B11,E11,H11,K11,N11)/5,2)+POWER(N11-SUM(B11,E11,H11,K11,N11)/5,2))/5,1/2),5),3)</f>
        <v>0,4536±0,001</v>
      </c>
      <c r="R11" t="str">
        <f>SUM(C11,F11,I11,L11,O11)/5&amp;"±"&amp;ROUNDUP(_xlfn.CONFIDENCE.T(1-$T$11,POWER((POWER(C11-SUM(C11,F11,I11,L11,O11)/5,2)+POWER(F11-SUM(C11,F11,I11,L11,O11)/5,2)+POWER(I11-SUM(C11,F11,I11,L11,O11)/5,2)+POWER(L11-SUM(C11,F11,I11,L11,O11)/5,2)+POWER(O11-SUM(C11,F11,I11,L11,O11)/5,2))/5,1/2),5),3)</f>
        <v>0,723±0,004</v>
      </c>
      <c r="S11" t="str">
        <f>SUM(D11,G11,J11,M11,P11)/5&amp;"±"&amp;ROUNDUP(_xlfn.CONFIDENCE.T(1-$T$11,POWER((POWER(D11-SUM(D11,G11,J11,M11,P11)/5,2)+POWER(G11-SUM(D11,G11,J11,M11,P11)/5,2)+POWER(J11-SUM(D11,G11,J11,M11,P11)/5,2)+POWER(M11-SUM(D11,G11,J11,M11,P11)/5,2)+POWER(P11-SUM(D11,G11,J11,M11,P11)/5,2))/5,1/2),5),3)</f>
        <v>0,8232±0,004</v>
      </c>
      <c r="T11">
        <v>0.95</v>
      </c>
    </row>
    <row r="12" spans="1:20" x14ac:dyDescent="0.25">
      <c r="A12" t="s">
        <v>15</v>
      </c>
      <c r="B12">
        <v>0.45500000000000002</v>
      </c>
      <c r="C12">
        <v>0.84</v>
      </c>
      <c r="D12">
        <v>0.97799999999999998</v>
      </c>
      <c r="E12">
        <v>0.45500000000000002</v>
      </c>
      <c r="F12">
        <v>0.84</v>
      </c>
      <c r="G12">
        <v>0.97799999999999998</v>
      </c>
      <c r="H12">
        <v>0.45500000000000002</v>
      </c>
      <c r="I12">
        <v>0.84</v>
      </c>
      <c r="J12">
        <v>0.97799999999999998</v>
      </c>
      <c r="K12">
        <v>0.45500000000000002</v>
      </c>
      <c r="L12">
        <v>0.84</v>
      </c>
      <c r="M12">
        <v>0.97799999999999998</v>
      </c>
      <c r="N12">
        <v>0.45500000000000002</v>
      </c>
      <c r="O12">
        <v>0.84</v>
      </c>
      <c r="P12">
        <v>0.97799999999999998</v>
      </c>
      <c r="Q12">
        <f>N12</f>
        <v>0.45500000000000002</v>
      </c>
      <c r="R12">
        <f>O12</f>
        <v>0.84</v>
      </c>
      <c r="S12">
        <f>P12</f>
        <v>0.97799999999999998</v>
      </c>
    </row>
    <row r="13" spans="1:20" x14ac:dyDescent="0.25">
      <c r="A13" t="s">
        <v>16</v>
      </c>
      <c r="B13">
        <v>0.36699999999999999</v>
      </c>
      <c r="C13">
        <v>7.5430000000000001</v>
      </c>
      <c r="D13">
        <v>11.747999999999999</v>
      </c>
      <c r="E13">
        <v>0.35299999999999998</v>
      </c>
      <c r="F13">
        <v>7.6749999999999998</v>
      </c>
      <c r="G13">
        <v>11.741</v>
      </c>
      <c r="H13">
        <v>0.36899999999999999</v>
      </c>
      <c r="I13">
        <v>7.7480000000000002</v>
      </c>
      <c r="J13">
        <v>11.879</v>
      </c>
      <c r="K13">
        <v>0.36899999999999999</v>
      </c>
      <c r="L13">
        <v>7.7279999999999998</v>
      </c>
      <c r="M13">
        <v>11.741</v>
      </c>
      <c r="N13">
        <v>0.36599999999999999</v>
      </c>
      <c r="O13">
        <v>7.625</v>
      </c>
      <c r="P13">
        <v>11.628</v>
      </c>
      <c r="Q13" t="str">
        <f t="shared" ref="Q13:S15" si="6">SUM(B13,E13,H13,K13,N13)/5&amp;"±"&amp;ROUNDUP(_xlfn.CONFIDENCE.T(1-$T$11,POWER((POWER(B13-SUM(B13,E13,H13,K13,N13)/5,2)+POWER(E13-SUM(B13,E13,H13,K13,N13)/5,2)+POWER(H13-SUM(B13,E13,H13,K13,N13)/5,2)+POWER(K13-SUM(B13,E13,H13,K13,N13)/5,2)+POWER(N13-SUM(B13,E13,H13,K13,N13)/5,2))/5,1/2),5),3)</f>
        <v>0,3648±0,008</v>
      </c>
      <c r="R13" t="str">
        <f t="shared" si="6"/>
        <v>7,6638±0,092</v>
      </c>
      <c r="S13" t="str">
        <f t="shared" si="6"/>
        <v>11,7474±0,099</v>
      </c>
    </row>
    <row r="14" spans="1:20" x14ac:dyDescent="0.25">
      <c r="A14" t="s">
        <v>17</v>
      </c>
      <c r="B14">
        <v>0.111</v>
      </c>
      <c r="C14">
        <v>0.90800000000000003</v>
      </c>
      <c r="D14">
        <v>1.6080000000000001</v>
      </c>
      <c r="E14">
        <v>0.107</v>
      </c>
      <c r="F14">
        <v>0.92700000000000005</v>
      </c>
      <c r="G14">
        <v>1.609</v>
      </c>
      <c r="H14">
        <v>0.112</v>
      </c>
      <c r="I14">
        <v>0.93200000000000005</v>
      </c>
      <c r="J14">
        <v>1.6259999999999999</v>
      </c>
      <c r="K14">
        <v>0.112</v>
      </c>
      <c r="L14">
        <v>0.93300000000000005</v>
      </c>
      <c r="M14">
        <v>1.619</v>
      </c>
      <c r="N14">
        <v>0.11</v>
      </c>
      <c r="O14">
        <v>0.91900000000000004</v>
      </c>
      <c r="P14">
        <v>1.599</v>
      </c>
      <c r="Q14" t="str">
        <f t="shared" si="6"/>
        <v>0,1104±0,003</v>
      </c>
      <c r="R14" t="str">
        <f t="shared" si="6"/>
        <v>0,9238±0,012</v>
      </c>
      <c r="S14" t="str">
        <f t="shared" si="6"/>
        <v>1,6122±0,012</v>
      </c>
    </row>
    <row r="15" spans="1:20" x14ac:dyDescent="0.25">
      <c r="A15" t="s">
        <v>18</v>
      </c>
      <c r="B15">
        <v>6.3780000000000001</v>
      </c>
      <c r="C15">
        <v>13.537000000000001</v>
      </c>
      <c r="D15">
        <v>17.751999999999999</v>
      </c>
      <c r="E15">
        <v>6.351</v>
      </c>
      <c r="F15">
        <v>13.664999999999999</v>
      </c>
      <c r="G15">
        <v>17.739000000000001</v>
      </c>
      <c r="H15">
        <v>6.3710000000000004</v>
      </c>
      <c r="I15">
        <v>13.77</v>
      </c>
      <c r="J15">
        <v>17.905999999999999</v>
      </c>
      <c r="K15">
        <v>6.3479999999999999</v>
      </c>
      <c r="L15">
        <v>13.75</v>
      </c>
      <c r="M15">
        <v>17.736000000000001</v>
      </c>
      <c r="N15">
        <v>6.3860000000000001</v>
      </c>
      <c r="O15">
        <v>13.590999999999999</v>
      </c>
      <c r="P15">
        <v>17.593</v>
      </c>
      <c r="Q15" t="str">
        <f t="shared" si="6"/>
        <v>6,3668±0,019</v>
      </c>
      <c r="R15" t="str">
        <f t="shared" si="6"/>
        <v>13,6626±0,112</v>
      </c>
      <c r="S15" t="str">
        <f t="shared" si="6"/>
        <v>17,7452±0,124</v>
      </c>
    </row>
    <row r="16" spans="1:20" x14ac:dyDescent="0.25">
      <c r="A16" t="s">
        <v>19</v>
      </c>
      <c r="B16" s="3">
        <v>22.157</v>
      </c>
      <c r="C16" s="3"/>
      <c r="D16" s="3"/>
      <c r="E16" s="1">
        <v>22.184999999999999</v>
      </c>
      <c r="F16" s="1"/>
      <c r="G16" s="1"/>
      <c r="H16" s="1">
        <v>22.341999999999999</v>
      </c>
      <c r="I16" s="1"/>
      <c r="J16" s="1"/>
      <c r="K16" s="1">
        <v>22.21</v>
      </c>
      <c r="L16" s="1"/>
      <c r="M16" s="1"/>
      <c r="N16" s="1">
        <v>22.097000000000001</v>
      </c>
      <c r="O16" s="1"/>
      <c r="P16" s="1"/>
      <c r="Q16" s="3" t="str">
        <f>SUM(B16,E16,H16,K16,N16)/5&amp;"±"&amp;ROUNDUP(_xlfn.CONFIDENCE.T(1-$T$11,POWER((POWER(B16-SUM(B16,E16,H16,K16,N16)/5,2)+POWER(E16-SUM(B16,E16,H16,K16,N16)/5,2)+POWER(H16-SUM(B16,E16,H16,K16,N16)/5,2)+POWER(K16-SUM(B16,E16,H16,K16,N16)/5,2)+POWER(N16-SUM(B16,E16,H16,K16,N16)/5,2))/5,1/2),5),3)</f>
        <v>22,1982±0,101</v>
      </c>
      <c r="R16" s="3"/>
      <c r="S16" s="3"/>
    </row>
    <row r="17" spans="1:20" x14ac:dyDescent="0.25">
      <c r="A17" t="s">
        <v>20</v>
      </c>
      <c r="B17" s="3">
        <v>13.911</v>
      </c>
      <c r="C17" s="3"/>
      <c r="D17" s="3"/>
      <c r="E17" s="1">
        <v>13.968</v>
      </c>
      <c r="F17" s="1"/>
      <c r="G17" s="1"/>
      <c r="H17" s="1">
        <v>14.103</v>
      </c>
      <c r="I17" s="1"/>
      <c r="J17" s="1"/>
      <c r="K17" s="1">
        <v>14.023</v>
      </c>
      <c r="L17" s="1"/>
      <c r="M17" s="1"/>
      <c r="N17" s="1">
        <v>13.992000000000001</v>
      </c>
      <c r="O17" s="1"/>
      <c r="P17" s="1"/>
      <c r="Q17" s="3" t="str">
        <f>SUM(B17,E17,H17,K17,N17)/5&amp;"±"&amp;ROUNDUP(_xlfn.CONFIDENCE.T(1-$T$11,POWER((POWER(B17-SUM(B17,E17,H17,K17,N17)/5,2)+POWER(E17-SUM(B17,E17,H17,K17,N17)/5,2)+POWER(H17-SUM(B17,E17,H17,K17,N17)/5,2)+POWER(K17-SUM(B17,E17,H17,K17,N17)/5,2)+POWER(N17-SUM(B17,E17,H17,K17,N17)/5,2))/5,1/2),5),3)</f>
        <v>13,9994±0,079</v>
      </c>
      <c r="R17" s="3"/>
      <c r="S17" s="3"/>
    </row>
    <row r="18" spans="1:20" x14ac:dyDescent="0.25">
      <c r="A18" t="s">
        <v>21</v>
      </c>
      <c r="B18">
        <v>0</v>
      </c>
      <c r="C18">
        <v>0.13300000000000001</v>
      </c>
      <c r="D18">
        <v>0.158</v>
      </c>
      <c r="E18">
        <v>0</v>
      </c>
      <c r="F18">
        <v>0.13400000000000001</v>
      </c>
      <c r="G18">
        <v>0.16</v>
      </c>
      <c r="H18">
        <v>0</v>
      </c>
      <c r="I18">
        <v>0.13800000000000001</v>
      </c>
      <c r="J18">
        <v>0.161</v>
      </c>
      <c r="K18">
        <v>0</v>
      </c>
      <c r="L18">
        <v>0.13700000000000001</v>
      </c>
      <c r="M18">
        <v>0.156</v>
      </c>
      <c r="N18">
        <v>0</v>
      </c>
      <c r="O18">
        <v>0.13400000000000001</v>
      </c>
      <c r="P18">
        <v>0.155</v>
      </c>
      <c r="Q18">
        <v>0</v>
      </c>
      <c r="R18" t="str">
        <f>SUM(C18,F18,I18,L18,O18)/5&amp;"±"&amp;ROUNDUP(_xlfn.CONFIDENCE.T(1-$T$11,POWER((POWER(C18-SUM(C18,F18,I18,L18,O18)/5,2)+POWER(F18-SUM(C18,F18,I18,L18,O18)/5,2)+POWER(I18-SUM(C18,F18,I18,L18,O18)/5,2)+POWER(L18-SUM(C18,F18,I18,L18,O18)/5,2)+POWER(O18-SUM(C18,F18,I18,L18,O18)/5,2))/5,1/2),5),3)</f>
        <v>0,1352±0,003</v>
      </c>
      <c r="S18" t="str">
        <f>SUM(D18,G18,J18,M18,P18)/5&amp;"±"&amp;ROUNDUP(_xlfn.CONFIDENCE.T(1-$T$11,POWER((POWER(D18-SUM(D18,G18,J18,M18,P18)/5,2)+POWER(G18-SUM(D18,G18,J18,M18,P18)/5,2)+POWER(J18-SUM(D18,G18,J18,M18,P18)/5,2)+POWER(M18-SUM(D18,G18,J18,M18,P18)/5,2)+POWER(P18-SUM(D18,G18,J18,M18,P18)/5,2))/5,1/2),5),3)</f>
        <v>0,158±0,003</v>
      </c>
    </row>
    <row r="19" spans="1:20" x14ac:dyDescent="0.25">
      <c r="A19" s="3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0" x14ac:dyDescent="0.25">
      <c r="A20" t="s">
        <v>14</v>
      </c>
      <c r="B20">
        <v>1</v>
      </c>
      <c r="C20">
        <v>0.44800000000000001</v>
      </c>
      <c r="D20">
        <v>0.51900000000000002</v>
      </c>
      <c r="E20">
        <v>1</v>
      </c>
      <c r="F20">
        <v>0.44600000000000001</v>
      </c>
      <c r="G20">
        <v>0.52600000000000002</v>
      </c>
      <c r="H20">
        <v>1</v>
      </c>
      <c r="I20">
        <v>0.44500000000000001</v>
      </c>
      <c r="J20">
        <v>0.52</v>
      </c>
      <c r="K20">
        <v>1</v>
      </c>
      <c r="L20">
        <v>0.44500000000000001</v>
      </c>
      <c r="M20">
        <v>0.52800000000000002</v>
      </c>
      <c r="N20">
        <v>1</v>
      </c>
      <c r="O20">
        <v>0.45100000000000001</v>
      </c>
      <c r="P20">
        <v>0.52500000000000002</v>
      </c>
      <c r="Q20">
        <v>1</v>
      </c>
      <c r="R20" t="str">
        <f>SUM(C20,F20,I20,L20,O20)/5&amp;"±"&amp;ROUNDUP(_xlfn.CONFIDENCE.T(1-$T$2,POWER((POWER(C20-SUM(C20,F20,I20,L20,O20)/5,2)+POWER(F20-SUM(C20,F20,I20,L20,O20)/5,2)+POWER(I20-SUM(C20,F20,I20,L20,O20)/5,2)+POWER(L20-SUM(C20,F20,I20,L20,O20)/5,2)+POWER(O20-SUM(C20,F20,I20,L20,O20)/5,2))/5,1/2),5),3)</f>
        <v>0,447±0,003</v>
      </c>
      <c r="S20" t="str">
        <f t="shared" ref="S20" si="7">SUM(D20,G20,J20,M20,P20)/5&amp;"±"&amp;ROUNDUP(_xlfn.CONFIDENCE.T(1-$T$2,POWER((POWER(D20-SUM(D20,G20,J20,M20,P20)/5,2)+POWER(G20-SUM(D20,G20,J20,M20,P20)/5,2)+POWER(J20-SUM(D20,G20,J20,M20,P20)/5,2)+POWER(M20-SUM(D20,G20,J20,M20,P20)/5,2)+POWER(P20-SUM(D20,G20,J20,M20,P20)/5,2))/5,1/2),5),3)</f>
        <v>0,5236±0,005</v>
      </c>
      <c r="T20">
        <v>0.95</v>
      </c>
    </row>
    <row r="21" spans="1:20" x14ac:dyDescent="0.25">
      <c r="A21" t="s">
        <v>15</v>
      </c>
      <c r="B21">
        <v>1.8180000000000001</v>
      </c>
      <c r="C21">
        <v>0.84</v>
      </c>
      <c r="D21">
        <v>0.97799999999999998</v>
      </c>
      <c r="E21">
        <v>1.8180000000000001</v>
      </c>
      <c r="F21">
        <v>0.84</v>
      </c>
      <c r="G21">
        <v>0.97799999999999998</v>
      </c>
      <c r="H21">
        <v>1.8180000000000001</v>
      </c>
      <c r="I21">
        <v>0.84</v>
      </c>
      <c r="J21">
        <v>0.97799999999999998</v>
      </c>
      <c r="K21">
        <v>1.8180000000000001</v>
      </c>
      <c r="L21">
        <v>0.84</v>
      </c>
      <c r="M21">
        <v>0.97799999999999998</v>
      </c>
      <c r="N21">
        <v>1.8180000000000001</v>
      </c>
      <c r="O21">
        <v>0.84</v>
      </c>
      <c r="P21">
        <v>0.97799999999999998</v>
      </c>
      <c r="Q21">
        <f>N21</f>
        <v>1.8180000000000001</v>
      </c>
      <c r="R21">
        <f>O21</f>
        <v>0.84</v>
      </c>
      <c r="S21">
        <f>P21</f>
        <v>0.97799999999999998</v>
      </c>
    </row>
    <row r="22" spans="1:20" x14ac:dyDescent="0.25">
      <c r="A22" t="s">
        <v>16</v>
      </c>
      <c r="B22">
        <v>137932.527</v>
      </c>
      <c r="C22">
        <v>4.0549999999999997</v>
      </c>
      <c r="D22">
        <v>5.3650000000000002</v>
      </c>
      <c r="E22">
        <v>136532.85500000001</v>
      </c>
      <c r="F22">
        <v>3.9660000000000002</v>
      </c>
      <c r="G22">
        <v>5.6219999999999999</v>
      </c>
      <c r="H22">
        <v>138368.88099999999</v>
      </c>
      <c r="I22">
        <v>3.8940000000000001</v>
      </c>
      <c r="J22">
        <v>5.5330000000000004</v>
      </c>
      <c r="K22">
        <v>134243.80499999999</v>
      </c>
      <c r="L22">
        <v>3.9369999999999998</v>
      </c>
      <c r="M22">
        <v>5.5519999999999996</v>
      </c>
      <c r="N22">
        <v>136932.59099999999</v>
      </c>
      <c r="O22">
        <v>4.0570000000000004</v>
      </c>
      <c r="P22">
        <v>5.5819999999999999</v>
      </c>
      <c r="Q22" t="str">
        <f>SUM(B22,E22,H22,K22,N22)/5&amp;"±"&amp;ROUNDUP(_xlfn.CONFIDENCE.T(1-$T$2,POWER((POWER(B22-SUM(B22,E22,H22,K22,N22)/5,2)+POWER(E22-SUM(B22,E22,H22,K22,N22)/5,2)+POWER(H22-SUM(B22,E22,H22,K22,N22)/5,2)+POWER(K22-SUM(B22,E22,H22,K22,N22)/5,2)+POWER(N22-SUM(B22,E22,H22,K22,N22)/5,2))/5,1/2),5),3)</f>
        <v>136802,1318±1787,916</v>
      </c>
      <c r="R22" t="str">
        <f t="shared" ref="R22:S24" si="8">SUM(C22,F22,I22,L22,O22)/5&amp;"±"&amp;ROUNDUP(_xlfn.CONFIDENCE.T(1-$T$2,POWER((POWER(C22-SUM(C22,F22,I22,L22,O22)/5,2)+POWER(F22-SUM(C22,F22,I22,L22,O22)/5,2)+POWER(I22-SUM(C22,F22,I22,L22,O22)/5,2)+POWER(L22-SUM(C22,F22,I22,L22,O22)/5,2)+POWER(O22-SUM(C22,F22,I22,L22,O22)/5,2))/5,1/2),5),3)</f>
        <v>3,9818±0,081</v>
      </c>
      <c r="S22" t="str">
        <f t="shared" si="8"/>
        <v>5,5308±0,11</v>
      </c>
    </row>
    <row r="23" spans="1:20" x14ac:dyDescent="0.25">
      <c r="A23" t="s">
        <v>17</v>
      </c>
      <c r="B23">
        <v>41862.741999999998</v>
      </c>
      <c r="C23">
        <v>0.30199999999999999</v>
      </c>
      <c r="D23">
        <v>0.46800000000000003</v>
      </c>
      <c r="E23">
        <v>41516.383000000002</v>
      </c>
      <c r="F23">
        <v>0.29599999999999999</v>
      </c>
      <c r="G23">
        <v>0.49199999999999999</v>
      </c>
      <c r="H23">
        <v>41902.322</v>
      </c>
      <c r="I23">
        <v>0.28899999999999998</v>
      </c>
      <c r="J23">
        <v>0.48199999999999998</v>
      </c>
      <c r="K23">
        <v>40619.044999999998</v>
      </c>
      <c r="L23">
        <v>0.29499999999999998</v>
      </c>
      <c r="M23">
        <v>0.48899999999999999</v>
      </c>
      <c r="N23">
        <v>41635.139000000003</v>
      </c>
      <c r="O23">
        <v>0.30299999999999999</v>
      </c>
      <c r="P23">
        <v>0.48899999999999999</v>
      </c>
      <c r="Q23" t="str">
        <f t="shared" ref="Q23:Q24" si="9">SUM(B23,E23,H23,K23,N23)/5&amp;"±"&amp;ROUNDUP(_xlfn.CONFIDENCE.T(1-$T$2,POWER((POWER(B23-SUM(B23,E23,H23,K23,N23)/5,2)+POWER(E23-SUM(B23,E23,H23,K23,N23)/5,2)+POWER(H23-SUM(B23,E23,H23,K23,N23)/5,2)+POWER(K23-SUM(B23,E23,H23,K23,N23)/5,2)+POWER(N23-SUM(B23,E23,H23,K23,N23)/5,2))/5,1/2),5),3)</f>
        <v>41507,1262±579,155</v>
      </c>
      <c r="R23" t="str">
        <f t="shared" si="8"/>
        <v>0,297±0,007</v>
      </c>
      <c r="S23" t="str">
        <f t="shared" si="8"/>
        <v>0,484±0,011</v>
      </c>
    </row>
    <row r="24" spans="1:20" x14ac:dyDescent="0.25">
      <c r="A24" t="s">
        <v>18</v>
      </c>
      <c r="B24">
        <v>137935.82199999999</v>
      </c>
      <c r="C24">
        <v>10.064</v>
      </c>
      <c r="D24">
        <v>11.313000000000001</v>
      </c>
      <c r="E24">
        <v>136536.144</v>
      </c>
      <c r="F24">
        <v>9.9359999999999999</v>
      </c>
      <c r="G24">
        <v>11.64</v>
      </c>
      <c r="H24">
        <v>138372.18400000001</v>
      </c>
      <c r="I24">
        <v>9.8849999999999998</v>
      </c>
      <c r="J24">
        <v>11.503</v>
      </c>
      <c r="K24">
        <v>134247.10999999999</v>
      </c>
      <c r="L24">
        <v>9.8699999999999992</v>
      </c>
      <c r="M24">
        <v>11.545999999999999</v>
      </c>
      <c r="N24">
        <v>136935.88</v>
      </c>
      <c r="O24">
        <v>10.101000000000001</v>
      </c>
      <c r="P24">
        <v>11.57</v>
      </c>
      <c r="Q24" t="str">
        <f t="shared" si="9"/>
        <v>136805,428±1787,914</v>
      </c>
      <c r="R24" t="str">
        <f t="shared" si="8"/>
        <v>9,9712±0,117</v>
      </c>
      <c r="S24" t="str">
        <f t="shared" si="8"/>
        <v>11,5144±0,137</v>
      </c>
    </row>
    <row r="25" spans="1:20" x14ac:dyDescent="0.25">
      <c r="A25" t="s">
        <v>19</v>
      </c>
      <c r="B25" s="1">
        <v>138374.52499999999</v>
      </c>
      <c r="C25" s="1"/>
      <c r="D25" s="1"/>
      <c r="E25" s="1">
        <v>136609.34899999999</v>
      </c>
      <c r="F25" s="1"/>
      <c r="G25" s="1"/>
      <c r="H25" s="1">
        <v>138608.17300000001</v>
      </c>
      <c r="I25" s="1"/>
      <c r="J25" s="1"/>
      <c r="K25" s="1">
        <v>133857.533</v>
      </c>
      <c r="L25" s="1"/>
      <c r="M25" s="1"/>
      <c r="N25" s="1">
        <v>137198.29800000001</v>
      </c>
      <c r="O25" s="1"/>
      <c r="P25" s="1"/>
      <c r="Q25" s="3" t="str">
        <f>SUM(B25,E25,H25,K25,N25)/5&amp;"±"&amp;ROUNDUP(_xlfn.CONFIDENCE.T(1-$T$2,POWER((POWER(B25-SUM(B25,E25,H25,K25,N25)/5,2)+POWER(E25-SUM(B25,E25,H25,K25,N25)/5,2)+POWER(H25-SUM(B25,E25,H25,K25,N25)/5,2)+POWER(K25-SUM(B25,E25,H25,K25,N25)/5,2)+POWER(N25-SUM(B25,E25,H25,K25,N25)/5,2))/5,1/2),5),3)</f>
        <v>136929,5756±2115,773</v>
      </c>
      <c r="R25" s="3"/>
      <c r="S25" s="3"/>
    </row>
    <row r="26" spans="1:20" x14ac:dyDescent="0.25">
      <c r="A26" t="s">
        <v>20</v>
      </c>
      <c r="B26" s="1">
        <v>79399.804999999993</v>
      </c>
      <c r="C26" s="1"/>
      <c r="D26" s="1"/>
      <c r="E26" s="1">
        <v>79002.357999999993</v>
      </c>
      <c r="F26" s="1"/>
      <c r="G26" s="1"/>
      <c r="H26" s="1">
        <v>79874.557000000001</v>
      </c>
      <c r="I26" s="1"/>
      <c r="J26" s="1"/>
      <c r="K26" s="1">
        <v>78356.195000000007</v>
      </c>
      <c r="L26" s="1"/>
      <c r="M26" s="1"/>
      <c r="N26" s="1">
        <v>78488.441000000006</v>
      </c>
      <c r="O26" s="1"/>
      <c r="P26" s="1"/>
      <c r="Q26" s="3" t="str">
        <f t="shared" ref="Q26" si="10">SUM(B26,E26,H26,K26,N26)/5&amp;"±"&amp;ROUNDUP(_xlfn.CONFIDENCE.T(1-$T$2,POWER((POWER(B26-SUM(B26,E26,H26,K26,N26)/5,2)+POWER(E26-SUM(B26,E26,H26,K26,N26)/5,2)+POWER(H26-SUM(B26,E26,H26,K26,N26)/5,2)+POWER(K26-SUM(B26,E26,H26,K26,N26)/5,2)+POWER(N26-SUM(B26,E26,H26,K26,N26)/5,2))/5,1/2),5),3)</f>
        <v>79024,2712±701,938</v>
      </c>
      <c r="R26" s="3"/>
      <c r="S26" s="3"/>
    </row>
    <row r="27" spans="1:20" x14ac:dyDescent="0.25">
      <c r="A27" t="s">
        <v>21</v>
      </c>
      <c r="B27">
        <v>0</v>
      </c>
      <c r="C27">
        <v>2.5999999999999999E-2</v>
      </c>
      <c r="D27">
        <v>1.9E-2</v>
      </c>
      <c r="E27">
        <v>0</v>
      </c>
      <c r="F27">
        <v>2.4E-2</v>
      </c>
      <c r="G27">
        <v>2.1999999999999999E-2</v>
      </c>
      <c r="H27">
        <v>0</v>
      </c>
      <c r="I27">
        <v>2.4E-2</v>
      </c>
      <c r="J27">
        <v>2.1999999999999999E-2</v>
      </c>
      <c r="K27">
        <v>0</v>
      </c>
      <c r="L27">
        <v>2.5000000000000001E-2</v>
      </c>
      <c r="M27">
        <v>2.1000000000000001E-2</v>
      </c>
      <c r="N27">
        <v>0</v>
      </c>
      <c r="O27">
        <v>2.5999999999999999E-2</v>
      </c>
      <c r="P27">
        <v>2.1999999999999999E-2</v>
      </c>
      <c r="Q27">
        <v>0</v>
      </c>
      <c r="R27" t="str">
        <f>SUM(C27,F27,I27,L27,O27)/5&amp;"±"&amp;ROUNDUP(_xlfn.CONFIDENCE.T(1-$T$2,POWER((POWER(C27-SUM(C27,F27,I27,L27,O27)/5,2)+POWER(F27-SUM(C27,F27,I27,L27,O27)/5,2)+POWER(I27-SUM(C27,F27,I27,L27,O27)/5,2)+POWER(L27-SUM(C27,F27,I27,L27,O27)/5,2)+POWER(O27-SUM(C27,F27,I27,L27,O27)/5,2))/5,1/2),5),3)</f>
        <v>0,025±0,002</v>
      </c>
      <c r="S27" t="str">
        <f>SUM(D27,G27,J27,M27,P27)/5&amp;"±"&amp;ROUNDUP(_xlfn.CONFIDENCE.T(1-$T$2,POWER((POWER(D27-SUM(D27,G27,J27,M27,P27)/5,2)+POWER(G27-SUM(D27,G27,J27,M27,P27)/5,2)+POWER(J27-SUM(D27,G27,J27,M27,P27)/5,2)+POWER(M27-SUM(D27,G27,J27,M27,P27)/5,2)+POWER(P27-SUM(D27,G27,J27,M27,P27)/5,2))/5,1/2),5),3)</f>
        <v>0,0212±0,002</v>
      </c>
    </row>
  </sheetData>
  <mergeCells count="26">
    <mergeCell ref="K7:M7"/>
    <mergeCell ref="K8:M8"/>
    <mergeCell ref="N7:P7"/>
    <mergeCell ref="N8:P8"/>
    <mergeCell ref="B1:D1"/>
    <mergeCell ref="B7:D7"/>
    <mergeCell ref="B8:D8"/>
    <mergeCell ref="E7:G7"/>
    <mergeCell ref="E8:G8"/>
    <mergeCell ref="E1:G1"/>
    <mergeCell ref="A19:S19"/>
    <mergeCell ref="Q25:S25"/>
    <mergeCell ref="Q26:S26"/>
    <mergeCell ref="Q1:S1"/>
    <mergeCell ref="Q7:S7"/>
    <mergeCell ref="Q8:S8"/>
    <mergeCell ref="B17:D17"/>
    <mergeCell ref="Q17:S17"/>
    <mergeCell ref="B16:D16"/>
    <mergeCell ref="Q16:S16"/>
    <mergeCell ref="A10:T10"/>
    <mergeCell ref="H1:J1"/>
    <mergeCell ref="K1:M1"/>
    <mergeCell ref="N1:P1"/>
    <mergeCell ref="H7:J7"/>
    <mergeCell ref="H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16" workbookViewId="0">
      <selection activeCell="G28" sqref="G28"/>
    </sheetView>
  </sheetViews>
  <sheetFormatPr defaultRowHeight="15" x14ac:dyDescent="0.25"/>
  <cols>
    <col min="1" max="1" width="60.140625" customWidth="1"/>
    <col min="2" max="2" width="10" customWidth="1"/>
    <col min="17" max="17" width="14.140625" customWidth="1"/>
    <col min="18" max="19" width="14.42578125" customWidth="1"/>
    <col min="20" max="20" width="29.140625" customWidth="1"/>
  </cols>
  <sheetData>
    <row r="1" spans="1:20" x14ac:dyDescent="0.25">
      <c r="A1" s="1" t="s">
        <v>23</v>
      </c>
      <c r="B1" s="3" t="s">
        <v>22</v>
      </c>
      <c r="C1" s="3"/>
      <c r="D1" s="3"/>
      <c r="E1" s="3" t="s">
        <v>24</v>
      </c>
      <c r="F1" s="3"/>
      <c r="G1" s="3"/>
      <c r="H1" s="3" t="s">
        <v>25</v>
      </c>
      <c r="I1" s="3"/>
      <c r="J1" s="3"/>
      <c r="K1" s="3" t="s">
        <v>26</v>
      </c>
      <c r="L1" s="3"/>
      <c r="M1" s="3"/>
      <c r="N1" s="3" t="s">
        <v>27</v>
      </c>
      <c r="O1" s="3"/>
      <c r="P1" s="3"/>
      <c r="Q1" s="3" t="s">
        <v>28</v>
      </c>
      <c r="R1" s="3"/>
      <c r="S1" s="3"/>
      <c r="T1" t="s">
        <v>29</v>
      </c>
    </row>
    <row r="2" spans="1:20" x14ac:dyDescent="0.25">
      <c r="A2" t="s">
        <v>14</v>
      </c>
      <c r="B2">
        <v>0.91700000000000004</v>
      </c>
      <c r="C2">
        <v>0.78300000000000003</v>
      </c>
      <c r="D2">
        <v>0.88</v>
      </c>
      <c r="E2">
        <v>0.91100000000000003</v>
      </c>
      <c r="F2">
        <v>0.77900000000000003</v>
      </c>
      <c r="G2">
        <v>0.878</v>
      </c>
      <c r="H2">
        <v>0.91600000000000004</v>
      </c>
      <c r="I2">
        <v>0.78100000000000003</v>
      </c>
      <c r="J2">
        <v>0.88200000000000001</v>
      </c>
      <c r="K2">
        <v>0.91200000000000003</v>
      </c>
      <c r="L2">
        <v>0.77900000000000003</v>
      </c>
      <c r="M2">
        <v>0.88200000000000001</v>
      </c>
      <c r="N2">
        <v>0.90800000000000003</v>
      </c>
      <c r="O2">
        <v>0.77700000000000002</v>
      </c>
      <c r="P2">
        <v>0.88</v>
      </c>
      <c r="Q2" t="str">
        <f>SUM(B2,E2,H2,K2,N2)/5&amp;"±"&amp;ROUNDUP(_xlfn.CONFIDENCE.T(1-$T$2,POWER((POWER(B2-SUM(B2,E2,H2,K2,N2)/5,2)+POWER(E2-SUM(B2,E2,H2,K2,N2)/5,2)+POWER(H2-SUM(B2,E2,H2,K2,N2)/5,2)+POWER(K2-SUM(B2,E2,H2,K2,N2)/5,2)+POWER(N2-SUM(B2,E2,H2,K2,N2)/5,2))/5,1/2),5),3)</f>
        <v>0,9128±0,005</v>
      </c>
      <c r="R2" t="str">
        <f>SUM(C2,F2,I2,L2,O2)/5&amp;"±"&amp;ROUNDUP(_xlfn.CONFIDENCE.T(1-$T$2,POWER((POWER(C2-SUM(C2,F2,I2,L2,O2)/5,2)+POWER(F2-SUM(C2,F2,I2,L2,O2)/5,2)+POWER(I2-SUM(C2,F2,I2,L2,O2)/5,2)+POWER(L2-SUM(C2,F2,I2,L2,O2)/5,2)+POWER(O2-SUM(C2,F2,I2,L2,O2)/5,2))/5,1/2),5),3)</f>
        <v>0,7798±0,003</v>
      </c>
      <c r="S2" t="str">
        <f t="shared" ref="S2" si="0">SUM(D2,G2,J2,M2,P2)/5&amp;"±"&amp;ROUNDUP(_xlfn.CONFIDENCE.T(1-$T$2,POWER((POWER(D2-SUM(D2,G2,J2,M2,P2)/5,2)+POWER(G2-SUM(D2,G2,J2,M2,P2)/5,2)+POWER(J2-SUM(D2,G2,J2,M2,P2)/5,2)+POWER(M2-SUM(D2,G2,J2,M2,P2)/5,2)+POWER(P2-SUM(D2,G2,J2,M2,P2)/5,2))/5,1/2),5),3)</f>
        <v>0,8804±0,002</v>
      </c>
      <c r="T2">
        <v>0.95</v>
      </c>
    </row>
    <row r="3" spans="1:20" x14ac:dyDescent="0.25">
      <c r="A3" t="s">
        <v>15</v>
      </c>
      <c r="B3">
        <v>0.90900000000000003</v>
      </c>
      <c r="C3">
        <v>0.84</v>
      </c>
      <c r="D3">
        <v>0.97799999999999998</v>
      </c>
      <c r="E3">
        <v>0.90900000000000003</v>
      </c>
      <c r="F3">
        <v>0.84</v>
      </c>
      <c r="G3">
        <v>0.97799999999999998</v>
      </c>
      <c r="H3">
        <v>0.90900000000000003</v>
      </c>
      <c r="I3">
        <v>0.84</v>
      </c>
      <c r="J3">
        <v>0.97799999999999998</v>
      </c>
      <c r="K3">
        <v>0.90900000000000003</v>
      </c>
      <c r="L3">
        <v>0.84</v>
      </c>
      <c r="M3">
        <v>0.97799999999999998</v>
      </c>
      <c r="N3">
        <v>0.90900000000000003</v>
      </c>
      <c r="O3">
        <v>0.84</v>
      </c>
      <c r="P3">
        <v>0.97799999999999998</v>
      </c>
      <c r="Q3">
        <f>N3</f>
        <v>0.90900000000000003</v>
      </c>
      <c r="R3">
        <f>O3</f>
        <v>0.84</v>
      </c>
      <c r="S3">
        <f>P3</f>
        <v>0.97799999999999998</v>
      </c>
    </row>
    <row r="4" spans="1:20" x14ac:dyDescent="0.25">
      <c r="A4" t="s">
        <v>16</v>
      </c>
      <c r="B4">
        <v>29.602</v>
      </c>
      <c r="C4">
        <v>6.3529999999999998</v>
      </c>
      <c r="D4">
        <v>10.709</v>
      </c>
      <c r="E4">
        <v>30.265000000000001</v>
      </c>
      <c r="F4">
        <v>6.1760000000000002</v>
      </c>
      <c r="G4">
        <v>10.839</v>
      </c>
      <c r="H4">
        <v>32.307000000000002</v>
      </c>
      <c r="I4">
        <v>6.2679999999999998</v>
      </c>
      <c r="J4">
        <v>10.749000000000001</v>
      </c>
      <c r="K4">
        <v>28.212</v>
      </c>
      <c r="L4">
        <v>6.2140000000000004</v>
      </c>
      <c r="M4">
        <v>10.766</v>
      </c>
      <c r="N4">
        <v>29.091000000000001</v>
      </c>
      <c r="O4">
        <v>6.2450000000000001</v>
      </c>
      <c r="P4">
        <v>10.853</v>
      </c>
      <c r="Q4" t="str">
        <f>SUM(B4,E4,H4,K4,N4)/5&amp;"±"&amp;ROUNDUP(_xlfn.CONFIDENCE.T(1-$T$2,POWER((POWER(B4-SUM(B4,E4,H4,K4,N4)/5,2)+POWER(E4-SUM(B4,E4,H4,K4,N4)/5,2)+POWER(H4-SUM(B4,E4,H4,K4,N4)/5,2)+POWER(K4-SUM(B4,E4,H4,K4,N4)/5,2)+POWER(N4-SUM(B4,E4,H4,K4,N4)/5,2))/5,1/2),5),3)</f>
        <v>29,8954±1,714</v>
      </c>
      <c r="R4" t="str">
        <f t="shared" ref="R4:S6" si="1">SUM(C4,F4,I4,L4,O4)/5&amp;"±"&amp;ROUNDUP(_xlfn.CONFIDENCE.T(1-$T$2,POWER((POWER(C4-SUM(C4,F4,I4,L4,O4)/5,2)+POWER(F4-SUM(C4,F4,I4,L4,O4)/5,2)+POWER(I4-SUM(C4,F4,I4,L4,O4)/5,2)+POWER(L4-SUM(C4,F4,I4,L4,O4)/5,2)+POWER(O4-SUM(C4,F4,I4,L4,O4)/5,2))/5,1/2),5),3)</f>
        <v>6,2512±0,074</v>
      </c>
      <c r="S4" t="str">
        <f t="shared" si="1"/>
        <v>10,7832±0,068</v>
      </c>
    </row>
    <row r="5" spans="1:20" x14ac:dyDescent="0.25">
      <c r="A5" t="s">
        <v>17</v>
      </c>
      <c r="B5">
        <v>8.9920000000000009</v>
      </c>
      <c r="C5">
        <v>0.82899999999999996</v>
      </c>
      <c r="D5">
        <v>1.57</v>
      </c>
      <c r="E5">
        <v>9.1690000000000005</v>
      </c>
      <c r="F5">
        <v>0.80200000000000005</v>
      </c>
      <c r="G5">
        <v>1.587</v>
      </c>
      <c r="H5">
        <v>9.8480000000000008</v>
      </c>
      <c r="I5">
        <v>0.81599999999999995</v>
      </c>
      <c r="J5">
        <v>1.5820000000000001</v>
      </c>
      <c r="K5">
        <v>8.5609999999999999</v>
      </c>
      <c r="L5">
        <v>0.80700000000000005</v>
      </c>
      <c r="M5">
        <v>1.583</v>
      </c>
      <c r="N5">
        <v>8.8130000000000006</v>
      </c>
      <c r="O5">
        <v>0.80900000000000005</v>
      </c>
      <c r="P5">
        <v>1.5920000000000001</v>
      </c>
      <c r="Q5" t="str">
        <f t="shared" ref="Q5:Q6" si="2">SUM(B5,E5,H5,K5,N5)/5&amp;"±"&amp;ROUNDUP(_xlfn.CONFIDENCE.T(1-$T$2,POWER((POWER(B5-SUM(B5,E5,H5,K5,N5)/5,2)+POWER(E5-SUM(B5,E5,H5,K5,N5)/5,2)+POWER(H5-SUM(B5,E5,H5,K5,N5)/5,2)+POWER(K5-SUM(B5,E5,H5,K5,N5)/5,2)+POWER(N5-SUM(B5,E5,H5,K5,N5)/5,2))/5,1/2),5),3)</f>
        <v>9,0766±0,541</v>
      </c>
      <c r="R5" t="str">
        <f t="shared" si="1"/>
        <v>0,8126±0,012</v>
      </c>
      <c r="S5" t="str">
        <f t="shared" si="1"/>
        <v>1,5828±0,01</v>
      </c>
    </row>
    <row r="6" spans="1:20" x14ac:dyDescent="0.25">
      <c r="A6" t="s">
        <v>18</v>
      </c>
      <c r="B6">
        <v>35.639000000000003</v>
      </c>
      <c r="C6">
        <v>12.353</v>
      </c>
      <c r="D6">
        <v>16.715</v>
      </c>
      <c r="E6">
        <v>36.277000000000001</v>
      </c>
      <c r="F6">
        <v>12.176</v>
      </c>
      <c r="G6">
        <v>16.837</v>
      </c>
      <c r="H6">
        <v>38.316000000000003</v>
      </c>
      <c r="I6">
        <v>12.268000000000001</v>
      </c>
      <c r="J6">
        <v>16.739000000000001</v>
      </c>
      <c r="K6">
        <v>34.22</v>
      </c>
      <c r="L6">
        <v>12.214</v>
      </c>
      <c r="M6">
        <v>16.765999999999998</v>
      </c>
      <c r="N6">
        <v>35.084000000000003</v>
      </c>
      <c r="O6">
        <v>12.244999999999999</v>
      </c>
      <c r="P6">
        <v>16.853999999999999</v>
      </c>
      <c r="Q6" t="str">
        <f t="shared" si="2"/>
        <v>35,9072±1,715</v>
      </c>
      <c r="R6" t="str">
        <f t="shared" si="1"/>
        <v>12,2512±0,074</v>
      </c>
      <c r="S6" t="str">
        <f t="shared" si="1"/>
        <v>16,7822±0,068</v>
      </c>
    </row>
    <row r="7" spans="1:20" x14ac:dyDescent="0.25">
      <c r="A7" t="s">
        <v>19</v>
      </c>
      <c r="B7" s="1">
        <v>50.405999999999999</v>
      </c>
      <c r="C7" s="1"/>
      <c r="D7" s="1"/>
      <c r="E7" s="1">
        <v>50.875999999999998</v>
      </c>
      <c r="F7" s="1"/>
      <c r="G7" s="1"/>
      <c r="H7" s="1">
        <v>52.930999999999997</v>
      </c>
      <c r="I7" s="1"/>
      <c r="J7" s="1"/>
      <c r="K7" s="1">
        <v>48.948</v>
      </c>
      <c r="L7" s="1"/>
      <c r="M7" s="1"/>
      <c r="N7" s="1">
        <v>49.777000000000001</v>
      </c>
      <c r="O7" s="1"/>
      <c r="P7" s="1"/>
      <c r="Q7" s="3" t="str">
        <f>SUM(B7,E7,H7,K7,N7)/5&amp;"±"&amp;ROUNDUP(_xlfn.CONFIDENCE.T(1-$T$2,POWER((POWER(B7-SUM(B7,E7,H7,K7,N7)/5,2)+POWER(E7-SUM(B7,E7,H7,K7,N7)/5,2)+POWER(H7-SUM(B7,E7,H7,K7,N7)/5,2)+POWER(K7-SUM(B7,E7,H7,K7,N7)/5,2)+POWER(N7-SUM(B7,E7,H7,K7,N7)/5,2))/5,1/2),5),3)</f>
        <v>50,5876±1,662</v>
      </c>
      <c r="R7" s="3"/>
      <c r="S7" s="3"/>
    </row>
    <row r="8" spans="1:20" x14ac:dyDescent="0.25">
      <c r="A8" t="s">
        <v>20</v>
      </c>
      <c r="B8" s="1">
        <v>33.206000000000003</v>
      </c>
      <c r="C8" s="1"/>
      <c r="D8" s="1"/>
      <c r="E8" s="1">
        <v>36.622999999999998</v>
      </c>
      <c r="F8" s="1"/>
      <c r="G8" s="1"/>
      <c r="H8" s="1">
        <v>37.003</v>
      </c>
      <c r="I8" s="1"/>
      <c r="J8" s="1"/>
      <c r="K8" s="1">
        <v>30.975999999999999</v>
      </c>
      <c r="L8" s="1"/>
      <c r="M8" s="1"/>
      <c r="N8" s="1">
        <v>34.613999999999997</v>
      </c>
      <c r="O8" s="1"/>
      <c r="P8" s="1"/>
      <c r="Q8" s="3" t="str">
        <f t="shared" ref="Q8" si="3">SUM(B8,E8,H8,K8,N8)/5&amp;"±"&amp;ROUNDUP(_xlfn.CONFIDENCE.T(1-$T$2,POWER((POWER(B8-SUM(B8,E8,H8,K8,N8)/5,2)+POWER(E8-SUM(B8,E8,H8,K8,N8)/5,2)+POWER(H8-SUM(B8,E8,H8,K8,N8)/5,2)+POWER(K8-SUM(B8,E8,H8,K8,N8)/5,2)+POWER(N8-SUM(B8,E8,H8,K8,N8)/5,2))/5,1/2),5),3)</f>
        <v>34,4844±2,77</v>
      </c>
      <c r="R8" s="3"/>
      <c r="S8" s="3"/>
    </row>
    <row r="9" spans="1:20" x14ac:dyDescent="0.25">
      <c r="A9" t="s">
        <v>21</v>
      </c>
      <c r="B9">
        <v>0</v>
      </c>
      <c r="C9">
        <v>7.3999999999999996E-2</v>
      </c>
      <c r="D9">
        <v>9.9000000000000005E-2</v>
      </c>
      <c r="E9">
        <v>0</v>
      </c>
      <c r="F9">
        <v>6.9000000000000006E-2</v>
      </c>
      <c r="G9">
        <v>0.10299999999999999</v>
      </c>
      <c r="H9">
        <v>0</v>
      </c>
      <c r="I9">
        <v>7.2999999999999995E-2</v>
      </c>
      <c r="J9">
        <v>0.104</v>
      </c>
      <c r="K9">
        <v>0</v>
      </c>
      <c r="L9">
        <v>7.0999999999999994E-2</v>
      </c>
      <c r="M9">
        <v>0.10100000000000001</v>
      </c>
      <c r="N9">
        <v>0</v>
      </c>
      <c r="O9">
        <v>7.2999999999999995E-2</v>
      </c>
      <c r="P9">
        <v>0.10199999999999999</v>
      </c>
      <c r="Q9">
        <v>0</v>
      </c>
      <c r="R9" t="str">
        <f>SUM(C9,F9,I9,L9,O9)/5&amp;"±"&amp;ROUNDUP(_xlfn.CONFIDENCE.T(1-$T$2,POWER((POWER(C9-SUM(C9,F9,I9,L9,O9)/5,2)+POWER(F9-SUM(C9,F9,I9,L9,O9)/5,2)+POWER(I9-SUM(C9,F9,I9,L9,O9)/5,2)+POWER(L9-SUM(C9,F9,I9,L9,O9)/5,2)+POWER(O9-SUM(C9,F9,I9,L9,O9)/5,2))/5,1/2),5),3)</f>
        <v>0,072±0,003</v>
      </c>
      <c r="S9" t="str">
        <f>SUM(D9,G9,J9,M9,P9)/5&amp;"±"&amp;ROUNDUP(_xlfn.CONFIDENCE.T(1-$T$2,POWER((POWER(D9-SUM(D9,G9,J9,M9,P9)/5,2)+POWER(G9-SUM(D9,G9,J9,M9,P9)/5,2)+POWER(J9-SUM(D9,G9,J9,M9,P9)/5,2)+POWER(M9-SUM(D9,G9,J9,M9,P9)/5,2)+POWER(P9-SUM(D9,G9,J9,M9,P9)/5,2))/5,1/2),5),3)</f>
        <v>0,1018±0,003</v>
      </c>
    </row>
    <row r="10" spans="1:20" x14ac:dyDescent="0.25">
      <c r="A10" s="3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t="s">
        <v>14</v>
      </c>
      <c r="B11">
        <v>0.45100000000000001</v>
      </c>
      <c r="C11">
        <v>0.77300000000000002</v>
      </c>
      <c r="D11">
        <v>0.877</v>
      </c>
      <c r="E11">
        <v>0.45500000000000002</v>
      </c>
      <c r="F11">
        <v>0.77800000000000002</v>
      </c>
      <c r="G11">
        <v>0.878</v>
      </c>
      <c r="H11">
        <v>0.45600000000000002</v>
      </c>
      <c r="I11">
        <v>0.78100000000000003</v>
      </c>
      <c r="J11">
        <v>0.88100000000000001</v>
      </c>
      <c r="K11">
        <v>0.46100000000000002</v>
      </c>
      <c r="L11">
        <v>0.78100000000000003</v>
      </c>
      <c r="M11">
        <v>0.88300000000000001</v>
      </c>
      <c r="N11">
        <v>0.45200000000000001</v>
      </c>
      <c r="O11">
        <v>0.77700000000000002</v>
      </c>
      <c r="P11">
        <v>0.876</v>
      </c>
      <c r="Q11" t="str">
        <f>SUM(B11,E11,H11,K11,N11)/5&amp;"±"&amp;ROUNDUP(_xlfn.CONFIDENCE.T(1-$T$2,POWER((POWER(B11-SUM(B11,E11,H11,K11,N11)/5,2)+POWER(E11-SUM(B11,E11,H11,K11,N11)/5,2)+POWER(H11-SUM(B11,E11,H11,K11,N11)/5,2)+POWER(K11-SUM(B11,E11,H11,K11,N11)/5,2)+POWER(N11-SUM(B11,E11,H11,K11,N11)/5,2))/5,1/2),5),3)</f>
        <v>0,455±0,005</v>
      </c>
      <c r="R11" t="str">
        <f>SUM(C11,F11,I11,L11,O11)/5&amp;"±"&amp;ROUNDUP(_xlfn.CONFIDENCE.T(1-$T$2,POWER((POWER(C11-SUM(C11,F11,I11,L11,O11)/5,2)+POWER(F11-SUM(C11,F11,I11,L11,O11)/5,2)+POWER(I11-SUM(C11,F11,I11,L11,O11)/5,2)+POWER(L11-SUM(C11,F11,I11,L11,O11)/5,2)+POWER(O11-SUM(C11,F11,I11,L11,O11)/5,2))/5,1/2),5),3)</f>
        <v>0,778±0,004</v>
      </c>
      <c r="S11" t="str">
        <f t="shared" ref="S11" si="4">SUM(D11,G11,J11,M11,P11)/5&amp;"±"&amp;ROUNDUP(_xlfn.CONFIDENCE.T(1-$T$2,POWER((POWER(D11-SUM(D11,G11,J11,M11,P11)/5,2)+POWER(G11-SUM(D11,G11,J11,M11,P11)/5,2)+POWER(J11-SUM(D11,G11,J11,M11,P11)/5,2)+POWER(M11-SUM(D11,G11,J11,M11,P11)/5,2)+POWER(P11-SUM(D11,G11,J11,M11,P11)/5,2))/5,1/2),5),3)</f>
        <v>0,879±0,004</v>
      </c>
      <c r="T11">
        <v>0.95</v>
      </c>
    </row>
    <row r="12" spans="1:20" x14ac:dyDescent="0.25">
      <c r="A12" t="s">
        <v>15</v>
      </c>
      <c r="B12">
        <v>0.45500000000000002</v>
      </c>
      <c r="C12">
        <v>0.84</v>
      </c>
      <c r="D12">
        <v>0.97799999999999998</v>
      </c>
      <c r="E12">
        <v>0.45500000000000002</v>
      </c>
      <c r="F12">
        <v>0.84</v>
      </c>
      <c r="G12">
        <v>0.97799999999999998</v>
      </c>
      <c r="H12">
        <v>0.45500000000000002</v>
      </c>
      <c r="I12">
        <v>0.84</v>
      </c>
      <c r="J12">
        <v>0.97799999999999998</v>
      </c>
      <c r="K12">
        <v>0.45500000000000002</v>
      </c>
      <c r="L12">
        <v>0.84</v>
      </c>
      <c r="M12">
        <v>0.97799999999999998</v>
      </c>
      <c r="N12">
        <v>0.45500000000000002</v>
      </c>
      <c r="O12">
        <v>0.84</v>
      </c>
      <c r="P12">
        <v>0.97799999999999998</v>
      </c>
      <c r="Q12">
        <f>N12</f>
        <v>0.45500000000000002</v>
      </c>
      <c r="R12">
        <f>O12</f>
        <v>0.84</v>
      </c>
      <c r="S12">
        <f>P12</f>
        <v>0.97799999999999998</v>
      </c>
    </row>
    <row r="13" spans="1:20" x14ac:dyDescent="0.25">
      <c r="A13" t="s">
        <v>16</v>
      </c>
      <c r="B13">
        <v>0.34499999999999997</v>
      </c>
      <c r="C13">
        <v>6.1879999999999997</v>
      </c>
      <c r="D13">
        <v>10.653</v>
      </c>
      <c r="E13">
        <v>0.374</v>
      </c>
      <c r="F13">
        <v>6.1879999999999997</v>
      </c>
      <c r="G13">
        <v>10.760999999999999</v>
      </c>
      <c r="H13">
        <v>0.35699999999999998</v>
      </c>
      <c r="I13">
        <v>6.274</v>
      </c>
      <c r="J13">
        <v>10.941000000000001</v>
      </c>
      <c r="K13">
        <v>0.38300000000000001</v>
      </c>
      <c r="L13">
        <v>6.3529999999999998</v>
      </c>
      <c r="M13">
        <v>10.835000000000001</v>
      </c>
      <c r="N13">
        <v>0.38600000000000001</v>
      </c>
      <c r="O13">
        <v>6.21</v>
      </c>
      <c r="P13">
        <v>10.706</v>
      </c>
      <c r="Q13" t="str">
        <f>SUM(B13,E13,H13,K13,N13)/5&amp;"±"&amp;ROUNDUP(_xlfn.CONFIDENCE.T(1-$T$2,POWER((POWER(B13-SUM(B13,E13,H13,K13,N13)/5,2)+POWER(E13-SUM(B13,E13,H13,K13,N13)/5,2)+POWER(H13-SUM(B13,E13,H13,K13,N13)/5,2)+POWER(K13-SUM(B13,E13,H13,K13,N13)/5,2)+POWER(N13-SUM(B13,E13,H13,K13,N13)/5,2))/5,1/2),5),3)</f>
        <v>0,369±0,02</v>
      </c>
      <c r="R13" t="str">
        <f t="shared" ref="R13:S15" si="5">SUM(C13,F13,I13,L13,O13)/5&amp;"±"&amp;ROUNDUP(_xlfn.CONFIDENCE.T(1-$T$2,POWER((POWER(C13-SUM(C13,F13,I13,L13,O13)/5,2)+POWER(F13-SUM(C13,F13,I13,L13,O13)/5,2)+POWER(I13-SUM(C13,F13,I13,L13,O13)/5,2)+POWER(L13-SUM(C13,F13,I13,L13,O13)/5,2)+POWER(O13-SUM(C13,F13,I13,L13,O13)/5,2))/5,1/2),5),3)</f>
        <v>6,2426±0,079</v>
      </c>
      <c r="S13" t="str">
        <f t="shared" si="5"/>
        <v>10,7792±0,126</v>
      </c>
    </row>
    <row r="14" spans="1:20" x14ac:dyDescent="0.25">
      <c r="A14" t="s">
        <v>17</v>
      </c>
      <c r="B14">
        <v>0.104</v>
      </c>
      <c r="C14">
        <v>0.79700000000000004</v>
      </c>
      <c r="D14">
        <v>1.5589999999999999</v>
      </c>
      <c r="E14">
        <v>0.113</v>
      </c>
      <c r="F14">
        <v>0.80200000000000005</v>
      </c>
      <c r="G14">
        <v>1.577</v>
      </c>
      <c r="H14">
        <v>0.108</v>
      </c>
      <c r="I14">
        <v>0.81599999999999995</v>
      </c>
      <c r="J14">
        <v>1.605</v>
      </c>
      <c r="K14">
        <v>0.11700000000000001</v>
      </c>
      <c r="L14">
        <v>0.82699999999999996</v>
      </c>
      <c r="M14">
        <v>1.595</v>
      </c>
      <c r="N14">
        <v>0.11700000000000001</v>
      </c>
      <c r="O14">
        <v>0.80400000000000005</v>
      </c>
      <c r="P14">
        <v>1.5609999999999999</v>
      </c>
      <c r="Q14" t="str">
        <f t="shared" ref="Q14:Q15" si="6">SUM(B14,E14,H14,K14,N14)/5&amp;"±"&amp;ROUNDUP(_xlfn.CONFIDENCE.T(1-$T$2,POWER((POWER(B14-SUM(B14,E14,H14,K14,N14)/5,2)+POWER(E14-SUM(B14,E14,H14,K14,N14)/5,2)+POWER(H14-SUM(B14,E14,H14,K14,N14)/5,2)+POWER(K14-SUM(B14,E14,H14,K14,N14)/5,2)+POWER(N14-SUM(B14,E14,H14,K14,N14)/5,2))/5,1/2),5),3)</f>
        <v>0,1118±0,007</v>
      </c>
      <c r="R14" t="str">
        <f t="shared" si="5"/>
        <v>0,8092±0,014</v>
      </c>
      <c r="S14" t="str">
        <f t="shared" si="5"/>
        <v>1,5794±0,023</v>
      </c>
    </row>
    <row r="15" spans="1:20" x14ac:dyDescent="0.25">
      <c r="A15" t="s">
        <v>18</v>
      </c>
      <c r="B15">
        <v>6.3250000000000002</v>
      </c>
      <c r="C15">
        <v>12.188000000000001</v>
      </c>
      <c r="D15">
        <v>16.643000000000001</v>
      </c>
      <c r="E15">
        <v>6.3769999999999998</v>
      </c>
      <c r="F15">
        <v>12.188000000000001</v>
      </c>
      <c r="G15">
        <v>16.751999999999999</v>
      </c>
      <c r="H15">
        <v>6.3710000000000004</v>
      </c>
      <c r="I15">
        <v>12.273999999999999</v>
      </c>
      <c r="J15">
        <v>16.946000000000002</v>
      </c>
      <c r="K15">
        <v>6.4260000000000002</v>
      </c>
      <c r="L15">
        <v>12.353</v>
      </c>
      <c r="M15">
        <v>16.835000000000001</v>
      </c>
      <c r="N15">
        <v>6.3719999999999999</v>
      </c>
      <c r="O15">
        <v>12.21</v>
      </c>
      <c r="P15">
        <v>16.710999999999999</v>
      </c>
      <c r="Q15" t="str">
        <f t="shared" si="6"/>
        <v>6,3742±0,04</v>
      </c>
      <c r="R15" t="str">
        <f t="shared" si="5"/>
        <v>12,2426±0,079</v>
      </c>
      <c r="S15" t="str">
        <f t="shared" si="5"/>
        <v>16,7774±0,131</v>
      </c>
    </row>
    <row r="16" spans="1:20" x14ac:dyDescent="0.25">
      <c r="A16" t="s">
        <v>19</v>
      </c>
      <c r="B16" s="1">
        <v>20.884</v>
      </c>
      <c r="C16" s="1"/>
      <c r="D16" s="1"/>
      <c r="E16" s="1">
        <v>20.986000000000001</v>
      </c>
      <c r="F16" s="1"/>
      <c r="G16" s="1"/>
      <c r="H16" s="1">
        <v>21.126000000000001</v>
      </c>
      <c r="I16" s="1"/>
      <c r="J16" s="1"/>
      <c r="K16" s="1">
        <v>21.158000000000001</v>
      </c>
      <c r="L16" s="1"/>
      <c r="M16" s="1"/>
      <c r="N16" s="1">
        <v>20.959</v>
      </c>
      <c r="O16" s="1"/>
      <c r="P16" s="1"/>
      <c r="Q16" s="3" t="str">
        <f>SUM(B16,E16,H16,K16,N16)/5&amp;"±"&amp;ROUNDUP(_xlfn.CONFIDENCE.T(1-$T$2,POWER((POWER(B16-SUM(B16,E16,H16,K16,N16)/5,2)+POWER(E16-SUM(B16,E16,H16,K16,N16)/5,2)+POWER(H16-SUM(B16,E16,H16,K16,N16)/5,2)+POWER(K16-SUM(B16,E16,H16,K16,N16)/5,2)+POWER(N16-SUM(B16,E16,H16,K16,N16)/5,2))/5,1/2),5),3)</f>
        <v>21,0226±0,129</v>
      </c>
      <c r="R16" s="3"/>
      <c r="S16" s="3"/>
    </row>
    <row r="17" spans="1:20" x14ac:dyDescent="0.25">
      <c r="A17" t="s">
        <v>20</v>
      </c>
      <c r="B17" s="1">
        <v>9.5220000000000002</v>
      </c>
      <c r="C17" s="1"/>
      <c r="D17" s="1"/>
      <c r="E17" s="1">
        <v>9.6050000000000004</v>
      </c>
      <c r="F17" s="1"/>
      <c r="G17" s="1"/>
      <c r="H17" s="1">
        <v>9.6259999999999994</v>
      </c>
      <c r="I17" s="1"/>
      <c r="J17" s="1"/>
      <c r="K17" s="1">
        <v>9.6069999999999993</v>
      </c>
      <c r="L17" s="1"/>
      <c r="M17" s="1"/>
      <c r="N17" s="1">
        <v>9.5990000000000002</v>
      </c>
      <c r="O17" s="1"/>
      <c r="P17" s="1"/>
      <c r="Q17" s="3" t="str">
        <f t="shared" ref="Q17" si="7">SUM(B17,E17,H17,K17,N17)/5&amp;"±"&amp;ROUNDUP(_xlfn.CONFIDENCE.T(1-$T$2,POWER((POWER(B17-SUM(B17,E17,H17,K17,N17)/5,2)+POWER(E17-SUM(B17,E17,H17,K17,N17)/5,2)+POWER(H17-SUM(B17,E17,H17,K17,N17)/5,2)+POWER(K17-SUM(B17,E17,H17,K17,N17)/5,2)+POWER(N17-SUM(B17,E17,H17,K17,N17)/5,2))/5,1/2),5),3)</f>
        <v>9,5918±0,045</v>
      </c>
      <c r="R17" s="3"/>
      <c r="S17" s="3"/>
    </row>
    <row r="18" spans="1:20" x14ac:dyDescent="0.25">
      <c r="A18" t="s">
        <v>21</v>
      </c>
      <c r="B18">
        <v>0</v>
      </c>
      <c r="C18">
        <v>7.2999999999999995E-2</v>
      </c>
      <c r="D18">
        <v>0.10100000000000001</v>
      </c>
      <c r="E18">
        <v>0</v>
      </c>
      <c r="F18">
        <v>7.1999999999999995E-2</v>
      </c>
      <c r="G18">
        <v>0.10299999999999999</v>
      </c>
      <c r="H18">
        <v>0</v>
      </c>
      <c r="I18">
        <v>6.9000000000000006E-2</v>
      </c>
      <c r="J18">
        <v>0.10299999999999999</v>
      </c>
      <c r="K18">
        <v>0</v>
      </c>
      <c r="L18">
        <v>7.3999999999999996E-2</v>
      </c>
      <c r="M18">
        <v>0.105</v>
      </c>
      <c r="N18">
        <v>0</v>
      </c>
      <c r="O18">
        <v>7.0000000000000007E-2</v>
      </c>
      <c r="P18">
        <v>0.104</v>
      </c>
      <c r="Q18">
        <v>0</v>
      </c>
      <c r="R18" t="str">
        <f>SUM(C18,F18,I18,L18,O18)/5&amp;"±"&amp;ROUNDUP(_xlfn.CONFIDENCE.T(1-$T$2,POWER((POWER(C18-SUM(C18,F18,I18,L18,O18)/5,2)+POWER(F18-SUM(C18,F18,I18,L18,O18)/5,2)+POWER(I18-SUM(C18,F18,I18,L18,O18)/5,2)+POWER(L18-SUM(C18,F18,I18,L18,O18)/5,2)+POWER(O18-SUM(C18,F18,I18,L18,O18)/5,2))/5,1/2),5),3)</f>
        <v>0,0716±0,003</v>
      </c>
      <c r="S18" t="str">
        <f>SUM(D18,G18,J18,M18,P18)/5&amp;"±"&amp;ROUNDUP(_xlfn.CONFIDENCE.T(1-$T$2,POWER((POWER(D18-SUM(D18,G18,J18,M18,P18)/5,2)+POWER(G18-SUM(D18,G18,J18,M18,P18)/5,2)+POWER(J18-SUM(D18,G18,J18,M18,P18)/5,2)+POWER(M18-SUM(D18,G18,J18,M18,P18)/5,2)+POWER(P18-SUM(D18,G18,J18,M18,P18)/5,2))/5,1/2),5),3)</f>
        <v>0,1032±0,002</v>
      </c>
    </row>
    <row r="19" spans="1:20" x14ac:dyDescent="0.25">
      <c r="A19" s="3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0" x14ac:dyDescent="0.25">
      <c r="A20" t="s">
        <v>14</v>
      </c>
      <c r="B20">
        <v>1</v>
      </c>
      <c r="C20">
        <v>0.46</v>
      </c>
      <c r="D20">
        <v>0.53600000000000003</v>
      </c>
      <c r="E20">
        <v>1</v>
      </c>
      <c r="F20">
        <v>0.45500000000000002</v>
      </c>
      <c r="G20">
        <v>0.53300000000000003</v>
      </c>
      <c r="H20">
        <v>1</v>
      </c>
      <c r="I20">
        <v>0.45800000000000002</v>
      </c>
      <c r="J20">
        <v>0.53700000000000003</v>
      </c>
      <c r="K20">
        <v>1</v>
      </c>
      <c r="L20">
        <v>0.45500000000000002</v>
      </c>
      <c r="M20">
        <v>0.53400000000000003</v>
      </c>
      <c r="N20">
        <v>1</v>
      </c>
      <c r="O20">
        <v>0.45800000000000002</v>
      </c>
      <c r="P20">
        <v>0.53700000000000003</v>
      </c>
      <c r="Q20">
        <v>1</v>
      </c>
      <c r="R20" t="str">
        <f>SUM(C20,F20,I20,L20,O20)/5&amp;"±"&amp;ROUNDUP(_xlfn.CONFIDENCE.T(1-$T$2,POWER((POWER(C20-SUM(C20,F20,I20,L20,O20)/5,2)+POWER(F20-SUM(C20,F20,I20,L20,O20)/5,2)+POWER(I20-SUM(C20,F20,I20,L20,O20)/5,2)+POWER(L20-SUM(C20,F20,I20,L20,O20)/5,2)+POWER(O20-SUM(C20,F20,I20,L20,O20)/5,2))/5,1/2),5),3)</f>
        <v>0,4572±0,003</v>
      </c>
      <c r="S20" t="str">
        <f>SUM(D20,G20,J20,M20,P20)/5&amp;"±"&amp;ROUNDUP(_xlfn.CONFIDENCE.T(1-$T$2,POWER((POWER(D20-SUM(D20,G20,J20,M20,P20)/5,2)+POWER(G20-SUM(D20,G20,J20,M20,P20)/5,2)+POWER(J20-SUM(D20,G20,J20,M20,P20)/5,2)+POWER(M20-SUM(D20,G20,J20,M20,P20)/5,2)+POWER(P20-SUM(D20,G20,J20,M20,P20)/5,2))/5,1/2),5),3)</f>
        <v>0,5354±0,003</v>
      </c>
      <c r="T20">
        <v>0.95</v>
      </c>
    </row>
    <row r="21" spans="1:20" x14ac:dyDescent="0.25">
      <c r="A21" t="s">
        <v>15</v>
      </c>
      <c r="B21">
        <v>1.8180000000000001</v>
      </c>
      <c r="C21">
        <v>0.84</v>
      </c>
      <c r="D21">
        <v>0.97799999999999998</v>
      </c>
      <c r="E21">
        <v>1.8180000000000001</v>
      </c>
      <c r="F21">
        <v>0.84</v>
      </c>
      <c r="G21">
        <v>0.97799999999999998</v>
      </c>
      <c r="H21">
        <v>1.8180000000000001</v>
      </c>
      <c r="I21">
        <v>0.84</v>
      </c>
      <c r="J21">
        <v>0.97799999999999998</v>
      </c>
      <c r="K21">
        <v>1.8180000000000001</v>
      </c>
      <c r="L21">
        <v>0.84</v>
      </c>
      <c r="M21">
        <v>0.97799999999999998</v>
      </c>
      <c r="N21">
        <v>1.8180000000000001</v>
      </c>
      <c r="O21">
        <v>0.84</v>
      </c>
      <c r="P21">
        <v>0.97799999999999998</v>
      </c>
      <c r="Q21">
        <f>N21</f>
        <v>1.8180000000000001</v>
      </c>
      <c r="R21">
        <f>O21</f>
        <v>0.84</v>
      </c>
      <c r="S21">
        <f>P21</f>
        <v>0.97799999999999998</v>
      </c>
    </row>
    <row r="22" spans="1:20" x14ac:dyDescent="0.25">
      <c r="A22" t="s">
        <v>16</v>
      </c>
      <c r="B22">
        <v>133504.54500000001</v>
      </c>
      <c r="C22">
        <v>2.3570000000000002</v>
      </c>
      <c r="D22">
        <v>3.516</v>
      </c>
      <c r="E22">
        <v>137503.71400000001</v>
      </c>
      <c r="F22">
        <v>2.3439999999999999</v>
      </c>
      <c r="G22">
        <v>3.5009999999999999</v>
      </c>
      <c r="H22">
        <v>134027.389</v>
      </c>
      <c r="I22">
        <v>2.375</v>
      </c>
      <c r="J22">
        <v>3.5950000000000002</v>
      </c>
      <c r="K22">
        <v>137147.359</v>
      </c>
      <c r="L22">
        <v>2.363</v>
      </c>
      <c r="M22">
        <v>3.5270000000000001</v>
      </c>
      <c r="N22">
        <v>135001.83799999999</v>
      </c>
      <c r="O22">
        <v>2.367</v>
      </c>
      <c r="P22">
        <v>3.585</v>
      </c>
      <c r="Q22" t="str">
        <f>SUM(B22,E22,H22,K22,N22)/5&amp;"±"&amp;ROUNDUP(_xlfn.CONFIDENCE.T(1-$T$2,POWER((POWER(B22-SUM(B22,E22,H22,K22,N22)/5,2)+POWER(E22-SUM(B22,E22,H22,K22,N22)/5,2)+POWER(H22-SUM(B22,E22,H22,K22,N22)/5,2)+POWER(K22-SUM(B22,E22,H22,K22,N22)/5,2)+POWER(N22-SUM(B22,E22,H22,K22,N22)/5,2))/5,1/2),5),3)</f>
        <v>135436,969±2010,376</v>
      </c>
      <c r="R22" t="str">
        <f t="shared" ref="R22:S24" si="8">SUM(C22,F22,I22,L22,O22)/5&amp;"±"&amp;ROUNDUP(_xlfn.CONFIDENCE.T(1-$T$2,POWER((POWER(C22-SUM(C22,F22,I22,L22,O22)/5,2)+POWER(F22-SUM(C22,F22,I22,L22,O22)/5,2)+POWER(I22-SUM(C22,F22,I22,L22,O22)/5,2)+POWER(L22-SUM(C22,F22,I22,L22,O22)/5,2)+POWER(O22-SUM(C22,F22,I22,L22,O22)/5,2))/5,1/2),5),3)</f>
        <v>2,3612±0,013</v>
      </c>
      <c r="S22" t="str">
        <f t="shared" si="8"/>
        <v>3,5448±0,048</v>
      </c>
    </row>
    <row r="23" spans="1:20" x14ac:dyDescent="0.25">
      <c r="A23" t="s">
        <v>17</v>
      </c>
      <c r="B23">
        <v>40417.868000000002</v>
      </c>
      <c r="C23">
        <v>0.18099999999999999</v>
      </c>
      <c r="D23">
        <v>0.315</v>
      </c>
      <c r="E23">
        <v>41807.387000000002</v>
      </c>
      <c r="F23">
        <v>0.17799999999999999</v>
      </c>
      <c r="G23">
        <v>0.311</v>
      </c>
      <c r="H23">
        <v>40625.656000000003</v>
      </c>
      <c r="I23">
        <v>0.18099999999999999</v>
      </c>
      <c r="J23">
        <v>0.32200000000000001</v>
      </c>
      <c r="K23">
        <v>41663.807000000001</v>
      </c>
      <c r="L23">
        <v>0.17899999999999999</v>
      </c>
      <c r="M23">
        <v>0.314</v>
      </c>
      <c r="N23">
        <v>40951.754000000001</v>
      </c>
      <c r="O23">
        <v>0.18099999999999999</v>
      </c>
      <c r="P23">
        <v>0.32100000000000001</v>
      </c>
      <c r="Q23" t="str">
        <f t="shared" ref="Q23:Q24" si="9">SUM(B23,E23,H23,K23,N23)/5&amp;"±"&amp;ROUNDUP(_xlfn.CONFIDENCE.T(1-$T$2,POWER((POWER(B23-SUM(B23,E23,H23,K23,N23)/5,2)+POWER(E23-SUM(B23,E23,H23,K23,N23)/5,2)+POWER(H23-SUM(B23,E23,H23,K23,N23)/5,2)+POWER(K23-SUM(B23,E23,H23,K23,N23)/5,2)+POWER(N23-SUM(B23,E23,H23,K23,N23)/5,2))/5,1/2),5),3)</f>
        <v>41093,2944±686,93</v>
      </c>
      <c r="R23" t="str">
        <f t="shared" si="8"/>
        <v>0,18±0,002</v>
      </c>
      <c r="S23" t="str">
        <f t="shared" si="8"/>
        <v>0,3166±0,006</v>
      </c>
    </row>
    <row r="24" spans="1:20" x14ac:dyDescent="0.25">
      <c r="A24" t="s">
        <v>18</v>
      </c>
      <c r="B24">
        <v>133507.848</v>
      </c>
      <c r="C24">
        <v>8.3569999999999993</v>
      </c>
      <c r="D24">
        <v>9.4979999999999993</v>
      </c>
      <c r="E24">
        <v>137507.003</v>
      </c>
      <c r="F24">
        <v>8.3439999999999994</v>
      </c>
      <c r="G24">
        <v>9.4979999999999993</v>
      </c>
      <c r="H24">
        <v>134030.68799999999</v>
      </c>
      <c r="I24">
        <v>8.375</v>
      </c>
      <c r="J24">
        <v>9.593</v>
      </c>
      <c r="K24">
        <v>137150.65100000001</v>
      </c>
      <c r="L24">
        <v>8.3629999999999995</v>
      </c>
      <c r="M24">
        <v>9.5299999999999994</v>
      </c>
      <c r="N24">
        <v>135005.13500000001</v>
      </c>
      <c r="O24">
        <v>8.3659999999999997</v>
      </c>
      <c r="P24">
        <v>9.59</v>
      </c>
      <c r="Q24" t="str">
        <f t="shared" si="9"/>
        <v>135440,265±2010,37</v>
      </c>
      <c r="R24" t="str">
        <f t="shared" si="8"/>
        <v>8,361±0,013</v>
      </c>
      <c r="S24" t="str">
        <f t="shared" si="8"/>
        <v>9,5418±0,053</v>
      </c>
    </row>
    <row r="25" spans="1:20" x14ac:dyDescent="0.25">
      <c r="A25" t="s">
        <v>19</v>
      </c>
      <c r="B25" s="1">
        <v>133712.51199999999</v>
      </c>
      <c r="C25" s="1"/>
      <c r="D25" s="1"/>
      <c r="E25" s="1">
        <v>137729.514</v>
      </c>
      <c r="F25" s="1"/>
      <c r="G25" s="1"/>
      <c r="H25" s="1">
        <v>133596.59599999999</v>
      </c>
      <c r="I25" s="1"/>
      <c r="J25" s="1"/>
      <c r="K25" s="1">
        <v>136734.13500000001</v>
      </c>
      <c r="L25" s="1"/>
      <c r="M25" s="1"/>
      <c r="N25" s="1">
        <v>135183.93400000001</v>
      </c>
      <c r="O25" s="1"/>
      <c r="P25" s="1"/>
      <c r="Q25" s="3" t="str">
        <f>SUM(B25,E25,H25,K25,N25)/5&amp;"±"&amp;ROUNDUP(_xlfn.CONFIDENCE.T(1-$T$2,POWER((POWER(B25-SUM(B25,E25,H25,K25,N25)/5,2)+POWER(E25-SUM(B25,E25,H25,K25,N25)/5,2)+POWER(H25-SUM(B25,E25,H25,K25,N25)/5,2)+POWER(K25-SUM(B25,E25,H25,K25,N25)/5,2)+POWER(N25-SUM(B25,E25,H25,K25,N25)/5,2))/5,1/2),5),3)</f>
        <v>135391,3382±2029,105</v>
      </c>
      <c r="R25" s="3"/>
      <c r="S25" s="3"/>
    </row>
    <row r="26" spans="1:20" x14ac:dyDescent="0.25">
      <c r="A26" t="s">
        <v>20</v>
      </c>
      <c r="B26" s="1">
        <v>77689.718999999997</v>
      </c>
      <c r="C26" s="1"/>
      <c r="D26" s="1"/>
      <c r="E26" s="1">
        <v>79610.264999999999</v>
      </c>
      <c r="F26" s="1"/>
      <c r="G26" s="1"/>
      <c r="H26" s="1">
        <v>77708.123000000007</v>
      </c>
      <c r="I26" s="1"/>
      <c r="J26" s="1"/>
      <c r="K26" s="1">
        <v>79141.938999999998</v>
      </c>
      <c r="L26" s="1"/>
      <c r="M26" s="1"/>
      <c r="N26" s="1">
        <v>77853.241999999998</v>
      </c>
      <c r="O26" s="1"/>
      <c r="P26" s="1"/>
      <c r="Q26" s="3" t="str">
        <f t="shared" ref="Q26" si="10">SUM(B26,E26,H26,K26,N26)/5&amp;"±"&amp;ROUNDUP(_xlfn.CONFIDENCE.T(1-$T$2,POWER((POWER(B26-SUM(B26,E26,H26,K26,N26)/5,2)+POWER(E26-SUM(B26,E26,H26,K26,N26)/5,2)+POWER(H26-SUM(B26,E26,H26,K26,N26)/5,2)+POWER(K26-SUM(B26,E26,H26,K26,N26)/5,2)+POWER(N26-SUM(B26,E26,H26,K26,N26)/5,2))/5,1/2),5),3)</f>
        <v>78400,6576±1008,328</v>
      </c>
      <c r="R26" s="3"/>
      <c r="S26" s="3"/>
    </row>
    <row r="27" spans="1:20" x14ac:dyDescent="0.25">
      <c r="A27" t="s">
        <v>21</v>
      </c>
      <c r="B27">
        <v>0</v>
      </c>
      <c r="C27">
        <v>5.0000000000000001E-3</v>
      </c>
      <c r="D27">
        <v>4.0000000000000001E-3</v>
      </c>
      <c r="E27">
        <v>0</v>
      </c>
      <c r="F27">
        <v>5.0000000000000001E-3</v>
      </c>
      <c r="G27">
        <v>5.0000000000000001E-3</v>
      </c>
      <c r="H27">
        <v>0</v>
      </c>
      <c r="I27">
        <v>6.0000000000000001E-3</v>
      </c>
      <c r="J27">
        <v>5.0000000000000001E-3</v>
      </c>
      <c r="K27">
        <v>0</v>
      </c>
      <c r="L27">
        <v>5.0000000000000001E-3</v>
      </c>
      <c r="M27">
        <v>4.0000000000000001E-3</v>
      </c>
      <c r="N27">
        <v>0</v>
      </c>
      <c r="O27">
        <v>6.0000000000000001E-3</v>
      </c>
      <c r="P27">
        <v>5.0000000000000001E-3</v>
      </c>
      <c r="Q27">
        <v>0</v>
      </c>
      <c r="R27" t="str">
        <f>SUM(C27,F27,I27,L27,O27)/5&amp;"±"&amp;ROUNDUP(_xlfn.CONFIDENCE.T(1-$T$2,POWER((POWER(C27-SUM(C27,F27,I27,L27,O27)/5,2)+POWER(F27-SUM(C27,F27,I27,L27,O27)/5,2)+POWER(I27-SUM(C27,F27,I27,L27,O27)/5,2)+POWER(L27-SUM(C27,F27,I27,L27,O27)/5,2)+POWER(O27-SUM(C27,F27,I27,L27,O27)/5,2))/5,1/2),5),3)</f>
        <v>0,0054±0,001</v>
      </c>
      <c r="S27" t="str">
        <f>SUM(D27,G27,J27,M27,P27)/5&amp;"±"&amp;ROUNDUP(_xlfn.CONFIDENCE.T(1-$T$2,POWER((POWER(D27-SUM(D27,G27,J27,M27,P27)/5,2)+POWER(G27-SUM(D27,G27,J27,M27,P27)/5,2)+POWER(J27-SUM(D27,G27,J27,M27,P27)/5,2)+POWER(M27-SUM(D27,G27,J27,M27,P27)/5,2)+POWER(P27-SUM(D27,G27,J27,M27,P27)/5,2))/5,1/2),5),3)</f>
        <v>0,0046±0,001</v>
      </c>
    </row>
  </sheetData>
  <mergeCells count="14">
    <mergeCell ref="Q8:S8"/>
    <mergeCell ref="Q7:S7"/>
    <mergeCell ref="B1:D1"/>
    <mergeCell ref="E1:G1"/>
    <mergeCell ref="H1:J1"/>
    <mergeCell ref="K1:M1"/>
    <mergeCell ref="N1:P1"/>
    <mergeCell ref="Q1:S1"/>
    <mergeCell ref="Q25:S25"/>
    <mergeCell ref="Q26:S26"/>
    <mergeCell ref="A10:T10"/>
    <mergeCell ref="Q16:S16"/>
    <mergeCell ref="Q17:S17"/>
    <mergeCell ref="A19:S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L17" sqref="L17"/>
    </sheetView>
  </sheetViews>
  <sheetFormatPr defaultRowHeight="15" x14ac:dyDescent="0.25"/>
  <cols>
    <col min="1" max="1" width="60.140625" customWidth="1"/>
    <col min="2" max="2" width="10" customWidth="1"/>
    <col min="17" max="17" width="14.140625" customWidth="1"/>
    <col min="18" max="19" width="14.42578125" customWidth="1"/>
    <col min="20" max="20" width="29.140625" customWidth="1"/>
  </cols>
  <sheetData>
    <row r="1" spans="1:20" x14ac:dyDescent="0.25">
      <c r="A1" s="2" t="s">
        <v>23</v>
      </c>
      <c r="B1" s="3" t="s">
        <v>22</v>
      </c>
      <c r="C1" s="3"/>
      <c r="D1" s="3"/>
      <c r="E1" s="3" t="s">
        <v>24</v>
      </c>
      <c r="F1" s="3"/>
      <c r="G1" s="3"/>
      <c r="H1" s="3" t="s">
        <v>25</v>
      </c>
      <c r="I1" s="3"/>
      <c r="J1" s="3"/>
      <c r="K1" s="3" t="s">
        <v>26</v>
      </c>
      <c r="L1" s="3"/>
      <c r="M1" s="3"/>
      <c r="N1" s="3" t="s">
        <v>27</v>
      </c>
      <c r="O1" s="3"/>
      <c r="P1" s="3"/>
      <c r="Q1" s="3" t="s">
        <v>28</v>
      </c>
      <c r="R1" s="3"/>
      <c r="S1" s="3"/>
      <c r="T1" t="s">
        <v>29</v>
      </c>
    </row>
    <row r="2" spans="1:20" x14ac:dyDescent="0.25">
      <c r="A2" t="s">
        <v>14</v>
      </c>
      <c r="B2">
        <v>0.90500000000000003</v>
      </c>
      <c r="C2">
        <v>0.74399999999999999</v>
      </c>
      <c r="D2">
        <v>0.80600000000000005</v>
      </c>
      <c r="E2">
        <v>0.90700000000000003</v>
      </c>
      <c r="F2">
        <v>0.749</v>
      </c>
      <c r="G2">
        <v>0.80900000000000005</v>
      </c>
      <c r="H2">
        <v>0.91600000000000004</v>
      </c>
      <c r="I2">
        <v>0.75</v>
      </c>
      <c r="J2">
        <v>0.81200000000000006</v>
      </c>
      <c r="K2">
        <v>0.90800000000000003</v>
      </c>
      <c r="L2">
        <v>0.748</v>
      </c>
      <c r="M2">
        <v>0.81399999999999995</v>
      </c>
      <c r="N2">
        <v>0.90600000000000003</v>
      </c>
      <c r="O2">
        <v>0.746</v>
      </c>
      <c r="P2">
        <v>0.81100000000000005</v>
      </c>
      <c r="Q2" t="str">
        <f>SUM(B2,E2,H2,K2,N2)/5&amp;"±"&amp;ROUNDUP(_xlfn.CONFIDENCE.T(1-$T$2,POWER((POWER(B2-SUM(B2,E2,H2,K2,N2)/5,2)+POWER(E2-SUM(B2,E2,H2,K2,N2)/5,2)+POWER(H2-SUM(B2,E2,H2,K2,N2)/5,2)+POWER(K2-SUM(B2,E2,H2,K2,N2)/5,2)+POWER(N2-SUM(B2,E2,H2,K2,N2)/5,2))/5,1/2),5),3)</f>
        <v>0,9084±0,005</v>
      </c>
      <c r="R2" t="str">
        <f>SUM(C2,F2,I2,L2,O2)/5&amp;"±"&amp;ROUNDUP(_xlfn.CONFIDENCE.T(1-$T$2,POWER((POWER(C2-SUM(C2,F2,I2,L2,O2)/5,2)+POWER(F2-SUM(C2,F2,I2,L2,O2)/5,2)+POWER(I2-SUM(C2,F2,I2,L2,O2)/5,2)+POWER(L2-SUM(C2,F2,I2,L2,O2)/5,2)+POWER(O2-SUM(C2,F2,I2,L2,O2)/5,2))/5,1/2),5),3)</f>
        <v>0,7474±0,003</v>
      </c>
      <c r="S2" t="str">
        <f t="shared" ref="S2" si="0">SUM(D2,G2,J2,M2,P2)/5&amp;"±"&amp;ROUNDUP(_xlfn.CONFIDENCE.T(1-$T$2,POWER((POWER(D2-SUM(D2,G2,J2,M2,P2)/5,2)+POWER(G2-SUM(D2,G2,J2,M2,P2)/5,2)+POWER(J2-SUM(D2,G2,J2,M2,P2)/5,2)+POWER(M2-SUM(D2,G2,J2,M2,P2)/5,2)+POWER(P2-SUM(D2,G2,J2,M2,P2)/5,2))/5,1/2),5),3)</f>
        <v>0,8104±0,004</v>
      </c>
      <c r="T2">
        <v>0.95</v>
      </c>
    </row>
    <row r="3" spans="1:20" x14ac:dyDescent="0.25">
      <c r="A3" t="s">
        <v>15</v>
      </c>
      <c r="B3">
        <v>0.90900000000000003</v>
      </c>
      <c r="C3">
        <v>0.84</v>
      </c>
      <c r="D3">
        <v>0.97799999999999998</v>
      </c>
      <c r="E3">
        <v>0.90900000000000003</v>
      </c>
      <c r="F3">
        <v>0.84</v>
      </c>
      <c r="G3">
        <v>0.97799999999999998</v>
      </c>
      <c r="H3">
        <v>0.90900000000000003</v>
      </c>
      <c r="I3">
        <v>0.84</v>
      </c>
      <c r="J3">
        <v>0.97799999999999998</v>
      </c>
      <c r="K3">
        <v>0.90900000000000003</v>
      </c>
      <c r="L3">
        <v>0.84</v>
      </c>
      <c r="M3">
        <v>0.97799999999999998</v>
      </c>
      <c r="N3">
        <v>0.90900000000000003</v>
      </c>
      <c r="O3">
        <v>0.84</v>
      </c>
      <c r="P3">
        <v>0.97799999999999998</v>
      </c>
      <c r="Q3">
        <f>N3</f>
        <v>0.90900000000000003</v>
      </c>
      <c r="R3">
        <f>O3</f>
        <v>0.84</v>
      </c>
      <c r="S3">
        <f>P3</f>
        <v>0.97799999999999998</v>
      </c>
    </row>
    <row r="4" spans="1:20" x14ac:dyDescent="0.25">
      <c r="A4" t="s">
        <v>16</v>
      </c>
      <c r="B4">
        <v>24.806999999999999</v>
      </c>
      <c r="C4">
        <v>6.9210000000000003</v>
      </c>
      <c r="D4">
        <v>12.129</v>
      </c>
      <c r="E4">
        <v>27.195</v>
      </c>
      <c r="F4">
        <v>7.0259999999999998</v>
      </c>
      <c r="G4">
        <v>12.177</v>
      </c>
      <c r="H4">
        <v>35.034999999999997</v>
      </c>
      <c r="I4">
        <v>7.1440000000000001</v>
      </c>
      <c r="J4">
        <v>12.278</v>
      </c>
      <c r="K4">
        <v>27.384</v>
      </c>
      <c r="L4">
        <v>7.0629999999999997</v>
      </c>
      <c r="M4">
        <v>12.348000000000001</v>
      </c>
      <c r="N4">
        <v>28.109000000000002</v>
      </c>
      <c r="O4">
        <v>7.0039999999999996</v>
      </c>
      <c r="P4">
        <v>12.295</v>
      </c>
      <c r="Q4" t="str">
        <f>SUM(B4,E4,H4,K4,N4)/5&amp;"±"&amp;ROUNDUP(_xlfn.CONFIDENCE.T(1-$T$2,POWER((POWER(B4-SUM(B4,E4,H4,K4,N4)/5,2)+POWER(E4-SUM(B4,E4,H4,K4,N4)/5,2)+POWER(H4-SUM(B4,E4,H4,K4,N4)/5,2)+POWER(K4-SUM(B4,E4,H4,K4,N4)/5,2)+POWER(N4-SUM(B4,E4,H4,K4,N4)/5,2))/5,1/2),5),3)</f>
        <v>28,506±4,282</v>
      </c>
      <c r="R4" t="str">
        <f t="shared" ref="R4:S6" si="1">SUM(C4,F4,I4,L4,O4)/5&amp;"±"&amp;ROUNDUP(_xlfn.CONFIDENCE.T(1-$T$2,POWER((POWER(C4-SUM(C4,F4,I4,L4,O4)/5,2)+POWER(F4-SUM(C4,F4,I4,L4,O4)/5,2)+POWER(I4-SUM(C4,F4,I4,L4,O4)/5,2)+POWER(L4-SUM(C4,F4,I4,L4,O4)/5,2)+POWER(O4-SUM(C4,F4,I4,L4,O4)/5,2))/5,1/2),5),3)</f>
        <v>7,0316±0,091</v>
      </c>
      <c r="S4" t="str">
        <f t="shared" si="1"/>
        <v>12,2454±0,1</v>
      </c>
    </row>
    <row r="5" spans="1:20" x14ac:dyDescent="0.25">
      <c r="A5" t="s">
        <v>17</v>
      </c>
      <c r="B5">
        <v>7.5039999999999996</v>
      </c>
      <c r="C5">
        <v>0.86199999999999999</v>
      </c>
      <c r="D5">
        <v>1.623</v>
      </c>
      <c r="E5">
        <v>8.2379999999999995</v>
      </c>
      <c r="F5">
        <v>0.876</v>
      </c>
      <c r="G5">
        <v>1.63</v>
      </c>
      <c r="H5">
        <v>10.672000000000001</v>
      </c>
      <c r="I5">
        <v>0.89100000000000001</v>
      </c>
      <c r="J5">
        <v>1.649</v>
      </c>
      <c r="K5">
        <v>8.2919999999999998</v>
      </c>
      <c r="L5">
        <v>0.879</v>
      </c>
      <c r="M5">
        <v>1.65</v>
      </c>
      <c r="N5">
        <v>8.5129999999999999</v>
      </c>
      <c r="O5">
        <v>0.873</v>
      </c>
      <c r="P5">
        <v>1.6379999999999999</v>
      </c>
      <c r="Q5" t="str">
        <f t="shared" ref="Q5:Q6" si="2">SUM(B5,E5,H5,K5,N5)/5&amp;"±"&amp;ROUNDUP(_xlfn.CONFIDENCE.T(1-$T$2,POWER((POWER(B5-SUM(B5,E5,H5,K5,N5)/5,2)+POWER(E5-SUM(B5,E5,H5,K5,N5)/5,2)+POWER(H5-SUM(B5,E5,H5,K5,N5)/5,2)+POWER(K5-SUM(B5,E5,H5,K5,N5)/5,2)+POWER(N5-SUM(B5,E5,H5,K5,N5)/5,2))/5,1/2),5),3)</f>
        <v>8,6438±1,328</v>
      </c>
      <c r="R5" t="str">
        <f t="shared" si="1"/>
        <v>0,8762±0,012</v>
      </c>
      <c r="S5" t="str">
        <f t="shared" si="1"/>
        <v>1,638±0,014</v>
      </c>
    </row>
    <row r="6" spans="1:20" x14ac:dyDescent="0.25">
      <c r="A6" t="s">
        <v>18</v>
      </c>
      <c r="B6">
        <v>30.789000000000001</v>
      </c>
      <c r="C6">
        <v>12.89</v>
      </c>
      <c r="D6">
        <v>18.154</v>
      </c>
      <c r="E6">
        <v>33.185000000000002</v>
      </c>
      <c r="F6">
        <v>13.034000000000001</v>
      </c>
      <c r="G6">
        <v>18.22</v>
      </c>
      <c r="H6">
        <v>41.052</v>
      </c>
      <c r="I6">
        <v>13.154</v>
      </c>
      <c r="J6">
        <v>18.321999999999999</v>
      </c>
      <c r="K6">
        <v>33.381</v>
      </c>
      <c r="L6">
        <v>13.068</v>
      </c>
      <c r="M6">
        <v>18.440000000000001</v>
      </c>
      <c r="N6">
        <v>34.093000000000004</v>
      </c>
      <c r="O6">
        <v>12.99</v>
      </c>
      <c r="P6">
        <v>18.38</v>
      </c>
      <c r="Q6" t="str">
        <f t="shared" si="2"/>
        <v>34,5±4,296</v>
      </c>
      <c r="R6" t="str">
        <f t="shared" si="1"/>
        <v>13,0272±0,109</v>
      </c>
      <c r="S6" t="str">
        <f t="shared" si="1"/>
        <v>18,3032±0,13</v>
      </c>
    </row>
    <row r="7" spans="1:20" x14ac:dyDescent="0.25">
      <c r="A7" t="s">
        <v>19</v>
      </c>
      <c r="B7" s="2">
        <v>46.44</v>
      </c>
      <c r="C7" s="2"/>
      <c r="D7" s="2"/>
      <c r="E7" s="2">
        <v>48.936999999999998</v>
      </c>
      <c r="F7" s="2"/>
      <c r="G7" s="2"/>
      <c r="H7" s="2">
        <v>57.046999999999997</v>
      </c>
      <c r="I7" s="2"/>
      <c r="J7" s="2"/>
      <c r="K7" s="2">
        <v>49.25</v>
      </c>
      <c r="L7" s="2"/>
      <c r="M7" s="2"/>
      <c r="N7" s="2">
        <v>49.86</v>
      </c>
      <c r="O7" s="2"/>
      <c r="P7" s="2"/>
      <c r="Q7" s="3" t="str">
        <f>SUM(B7,E7,H7,K7,N7)/5&amp;"±"&amp;ROUNDUP(_xlfn.CONFIDENCE.T(1-$T$2,POWER((POWER(B7-SUM(B7,E7,H7,K7,N7)/5,2)+POWER(E7-SUM(B7,E7,H7,K7,N7)/5,2)+POWER(H7-SUM(B7,E7,H7,K7,N7)/5,2)+POWER(K7-SUM(B7,E7,H7,K7,N7)/5,2)+POWER(N7-SUM(B7,E7,H7,K7,N7)/5,2))/5,1/2),5),3)</f>
        <v>50,3068±4,428</v>
      </c>
      <c r="R7" s="3"/>
      <c r="S7" s="3"/>
    </row>
    <row r="8" spans="1:20" x14ac:dyDescent="0.25">
      <c r="A8" t="s">
        <v>20</v>
      </c>
      <c r="B8" s="2">
        <v>30.797000000000001</v>
      </c>
      <c r="C8" s="2"/>
      <c r="D8" s="2"/>
      <c r="E8" s="2">
        <v>33.023000000000003</v>
      </c>
      <c r="F8" s="2"/>
      <c r="G8" s="2"/>
      <c r="H8" s="2">
        <v>47.811999999999998</v>
      </c>
      <c r="I8" s="2"/>
      <c r="J8" s="2"/>
      <c r="K8" s="2">
        <v>34.396000000000001</v>
      </c>
      <c r="L8" s="2"/>
      <c r="M8" s="2"/>
      <c r="N8" s="2">
        <v>35.101999999999997</v>
      </c>
      <c r="O8" s="2"/>
      <c r="P8" s="2"/>
      <c r="Q8" s="3" t="str">
        <f t="shared" ref="Q8" si="3">SUM(B8,E8,H8,K8,N8)/5&amp;"±"&amp;ROUNDUP(_xlfn.CONFIDENCE.T(1-$T$2,POWER((POWER(B8-SUM(B8,E8,H8,K8,N8)/5,2)+POWER(E8-SUM(B8,E8,H8,K8,N8)/5,2)+POWER(H8-SUM(B8,E8,H8,K8,N8)/5,2)+POWER(K8-SUM(B8,E8,H8,K8,N8)/5,2)+POWER(N8-SUM(B8,E8,H8,K8,N8)/5,2))/5,1/2),5),3)</f>
        <v>36,226±7,421</v>
      </c>
      <c r="R8" s="3"/>
      <c r="S8" s="3"/>
    </row>
    <row r="9" spans="1:20" x14ac:dyDescent="0.25">
      <c r="A9" t="s">
        <v>21</v>
      </c>
      <c r="B9">
        <v>0</v>
      </c>
      <c r="C9">
        <v>0.104</v>
      </c>
      <c r="D9">
        <v>0.18099999999999999</v>
      </c>
      <c r="E9">
        <v>0</v>
      </c>
      <c r="F9">
        <v>0.108</v>
      </c>
      <c r="G9">
        <v>0.17899999999999999</v>
      </c>
      <c r="H9">
        <v>0</v>
      </c>
      <c r="I9">
        <v>0.112</v>
      </c>
      <c r="J9">
        <v>0.182</v>
      </c>
      <c r="K9">
        <v>0</v>
      </c>
      <c r="L9">
        <v>0.106</v>
      </c>
      <c r="M9">
        <v>0.183</v>
      </c>
      <c r="N9">
        <v>0</v>
      </c>
      <c r="O9">
        <v>0.107</v>
      </c>
      <c r="P9">
        <v>0.184</v>
      </c>
      <c r="Q9">
        <v>0</v>
      </c>
      <c r="R9" t="str">
        <f>SUM(C9,F9,I9,L9,O9)/5&amp;"±"&amp;ROUNDUP(_xlfn.CONFIDENCE.T(1-$T$2,POWER((POWER(C9-SUM(C9,F9,I9,L9,O9)/5,2)+POWER(F9-SUM(C9,F9,I9,L9,O9)/5,2)+POWER(I9-SUM(C9,F9,I9,L9,O9)/5,2)+POWER(L9-SUM(C9,F9,I9,L9,O9)/5,2)+POWER(O9-SUM(C9,F9,I9,L9,O9)/5,2))/5,1/2),5),3)</f>
        <v>0,1074±0,004</v>
      </c>
      <c r="S9" t="str">
        <f>SUM(D9,G9,J9,M9,P9)/5&amp;"±"&amp;ROUNDUP(_xlfn.CONFIDENCE.T(1-$T$2,POWER((POWER(D9-SUM(D9,G9,J9,M9,P9)/5,2)+POWER(G9-SUM(D9,G9,J9,M9,P9)/5,2)+POWER(J9-SUM(D9,G9,J9,M9,P9)/5,2)+POWER(M9-SUM(D9,G9,J9,M9,P9)/5,2)+POWER(P9-SUM(D9,G9,J9,M9,P9)/5,2))/5,1/2),5),3)</f>
        <v>0,1818±0,003</v>
      </c>
    </row>
    <row r="10" spans="1:20" x14ac:dyDescent="0.25">
      <c r="A10" s="3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t="s">
        <v>14</v>
      </c>
      <c r="B11">
        <v>0.45700000000000002</v>
      </c>
      <c r="C11">
        <v>0.753</v>
      </c>
      <c r="D11">
        <v>0.81</v>
      </c>
      <c r="E11">
        <v>0.45400000000000001</v>
      </c>
      <c r="F11">
        <v>0.74299999999999999</v>
      </c>
      <c r="G11">
        <v>0.80900000000000005</v>
      </c>
      <c r="H11">
        <v>0.45600000000000002</v>
      </c>
      <c r="I11">
        <v>0.751</v>
      </c>
      <c r="J11">
        <v>0.80900000000000005</v>
      </c>
      <c r="K11">
        <v>0.45400000000000001</v>
      </c>
      <c r="L11">
        <v>0.745</v>
      </c>
      <c r="M11">
        <v>0.80800000000000005</v>
      </c>
      <c r="N11">
        <v>0.45400000000000001</v>
      </c>
      <c r="O11">
        <v>0.748</v>
      </c>
      <c r="P11">
        <v>0.80800000000000005</v>
      </c>
      <c r="Q11" t="str">
        <f>SUM(B11,E11,H11,K11,N11)/5&amp;"±"&amp;ROUNDUP(_xlfn.CONFIDENCE.T(1-$T$2,POWER((POWER(B11-SUM(B11,E11,H11,K11,N11)/5,2)+POWER(E11-SUM(B11,E11,H11,K11,N11)/5,2)+POWER(H11-SUM(B11,E11,H11,K11,N11)/5,2)+POWER(K11-SUM(B11,E11,H11,K11,N11)/5,2)+POWER(N11-SUM(B11,E11,H11,K11,N11)/5,2))/5,1/2),5),3)</f>
        <v>0,455±0,002</v>
      </c>
      <c r="R11" t="str">
        <f>SUM(C11,F11,I11,L11,O11)/5&amp;"±"&amp;ROUNDUP(_xlfn.CONFIDENCE.T(1-$T$2,POWER((POWER(C11-SUM(C11,F11,I11,L11,O11)/5,2)+POWER(F11-SUM(C11,F11,I11,L11,O11)/5,2)+POWER(I11-SUM(C11,F11,I11,L11,O11)/5,2)+POWER(L11-SUM(C11,F11,I11,L11,O11)/5,2)+POWER(O11-SUM(C11,F11,I11,L11,O11)/5,2))/5,1/2),5),3)</f>
        <v>0,748±0,005</v>
      </c>
      <c r="S11" t="str">
        <f t="shared" ref="S11" si="4">SUM(D11,G11,J11,M11,P11)/5&amp;"±"&amp;ROUNDUP(_xlfn.CONFIDENCE.T(1-$T$2,POWER((POWER(D11-SUM(D11,G11,J11,M11,P11)/5,2)+POWER(G11-SUM(D11,G11,J11,M11,P11)/5,2)+POWER(J11-SUM(D11,G11,J11,M11,P11)/5,2)+POWER(M11-SUM(D11,G11,J11,M11,P11)/5,2)+POWER(P11-SUM(D11,G11,J11,M11,P11)/5,2))/5,1/2),5),3)</f>
        <v>0,8088±0,001</v>
      </c>
      <c r="T11">
        <v>0.95</v>
      </c>
    </row>
    <row r="12" spans="1:20" x14ac:dyDescent="0.25">
      <c r="A12" t="s">
        <v>15</v>
      </c>
      <c r="B12">
        <v>0.45500000000000002</v>
      </c>
      <c r="C12">
        <v>0.84</v>
      </c>
      <c r="D12">
        <v>0.97799999999999998</v>
      </c>
      <c r="E12">
        <v>0.45500000000000002</v>
      </c>
      <c r="F12">
        <v>0.84</v>
      </c>
      <c r="G12">
        <v>0.97799999999999998</v>
      </c>
      <c r="H12">
        <v>0.45500000000000002</v>
      </c>
      <c r="I12">
        <v>0.84</v>
      </c>
      <c r="J12">
        <v>0.97799999999999998</v>
      </c>
      <c r="K12">
        <v>0.45500000000000002</v>
      </c>
      <c r="L12">
        <v>0.84</v>
      </c>
      <c r="M12">
        <v>0.97799999999999998</v>
      </c>
      <c r="N12">
        <v>0.45500000000000002</v>
      </c>
      <c r="O12">
        <v>0.84</v>
      </c>
      <c r="P12">
        <v>0.97799999999999998</v>
      </c>
      <c r="Q12">
        <f>N12</f>
        <v>0.45500000000000002</v>
      </c>
      <c r="R12">
        <f>O12</f>
        <v>0.84</v>
      </c>
      <c r="S12">
        <f>P12</f>
        <v>0.97799999999999998</v>
      </c>
    </row>
    <row r="13" spans="1:20" x14ac:dyDescent="0.25">
      <c r="A13" t="s">
        <v>16</v>
      </c>
      <c r="B13">
        <v>0.377</v>
      </c>
      <c r="C13">
        <v>7.1070000000000002</v>
      </c>
      <c r="D13">
        <v>12.250999999999999</v>
      </c>
      <c r="E13">
        <v>0.38300000000000001</v>
      </c>
      <c r="F13">
        <v>6.9429999999999996</v>
      </c>
      <c r="G13">
        <v>12.207000000000001</v>
      </c>
      <c r="H13">
        <v>0.36</v>
      </c>
      <c r="I13">
        <v>7.2069999999999999</v>
      </c>
      <c r="J13">
        <v>12.154999999999999</v>
      </c>
      <c r="K13">
        <v>0.371</v>
      </c>
      <c r="L13">
        <v>7.0410000000000004</v>
      </c>
      <c r="M13">
        <v>12.285</v>
      </c>
      <c r="N13">
        <v>0.373</v>
      </c>
      <c r="O13">
        <v>7.0919999999999996</v>
      </c>
      <c r="P13">
        <v>12.15</v>
      </c>
      <c r="Q13" t="str">
        <f>SUM(B13,E13,H13,K13,N13)/5&amp;"±"&amp;ROUNDUP(_xlfn.CONFIDENCE.T(1-$T$2,POWER((POWER(B13-SUM(B13,E13,H13,K13,N13)/5,2)+POWER(E13-SUM(B13,E13,H13,K13,N13)/5,2)+POWER(H13-SUM(B13,E13,H13,K13,N13)/5,2)+POWER(K13-SUM(B13,E13,H13,K13,N13)/5,2)+POWER(N13-SUM(B13,E13,H13,K13,N13)/5,2))/5,1/2),5),3)</f>
        <v>0,3728±0,01</v>
      </c>
      <c r="R13" t="str">
        <f t="shared" ref="R13:S15" si="5">SUM(C13,F13,I13,L13,O13)/5&amp;"±"&amp;ROUNDUP(_xlfn.CONFIDENCE.T(1-$T$2,POWER((POWER(C13-SUM(C13,F13,I13,L13,O13)/5,2)+POWER(F13-SUM(C13,F13,I13,L13,O13)/5,2)+POWER(I13-SUM(C13,F13,I13,L13,O13)/5,2)+POWER(L13-SUM(C13,F13,I13,L13,O13)/5,2)+POWER(O13-SUM(C13,F13,I13,L13,O13)/5,2))/5,1/2),5),3)</f>
        <v>7,078±0,108</v>
      </c>
      <c r="S13" t="str">
        <f t="shared" si="5"/>
        <v>12,2096±0,066</v>
      </c>
    </row>
    <row r="14" spans="1:20" x14ac:dyDescent="0.25">
      <c r="A14" t="s">
        <v>17</v>
      </c>
      <c r="B14">
        <v>0.115</v>
      </c>
      <c r="C14">
        <v>0.89</v>
      </c>
      <c r="D14">
        <v>1.6319999999999999</v>
      </c>
      <c r="E14">
        <v>0.11600000000000001</v>
      </c>
      <c r="F14">
        <v>0.86</v>
      </c>
      <c r="G14">
        <v>1.6379999999999999</v>
      </c>
      <c r="H14">
        <v>0.109</v>
      </c>
      <c r="I14">
        <v>0.89800000000000002</v>
      </c>
      <c r="J14">
        <v>1.631</v>
      </c>
      <c r="K14">
        <v>0.112</v>
      </c>
      <c r="L14">
        <v>0.874</v>
      </c>
      <c r="M14">
        <v>1.637</v>
      </c>
      <c r="N14">
        <v>0.113</v>
      </c>
      <c r="O14">
        <v>0.88200000000000001</v>
      </c>
      <c r="P14">
        <v>1.625</v>
      </c>
      <c r="Q14" t="str">
        <f t="shared" ref="Q14:Q15" si="6">SUM(B14,E14,H14,K14,N14)/5&amp;"±"&amp;ROUNDUP(_xlfn.CONFIDENCE.T(1-$T$2,POWER((POWER(B14-SUM(B14,E14,H14,K14,N14)/5,2)+POWER(E14-SUM(B14,E14,H14,K14,N14)/5,2)+POWER(H14-SUM(B14,E14,H14,K14,N14)/5,2)+POWER(K14-SUM(B14,E14,H14,K14,N14)/5,2)+POWER(N14-SUM(B14,E14,H14,K14,N14)/5,2))/5,1/2),5),3)</f>
        <v>0,113±0,004</v>
      </c>
      <c r="R14" t="str">
        <f t="shared" si="5"/>
        <v>0,8808±0,017</v>
      </c>
      <c r="S14" t="str">
        <f t="shared" si="5"/>
        <v>1,6326±0,006</v>
      </c>
    </row>
    <row r="15" spans="1:20" x14ac:dyDescent="0.25">
      <c r="A15" t="s">
        <v>18</v>
      </c>
      <c r="B15">
        <v>6.3949999999999996</v>
      </c>
      <c r="C15">
        <v>13.122999999999999</v>
      </c>
      <c r="D15">
        <v>18.331</v>
      </c>
      <c r="E15">
        <v>6.3929999999999998</v>
      </c>
      <c r="F15">
        <v>12.943</v>
      </c>
      <c r="G15">
        <v>18.233000000000001</v>
      </c>
      <c r="H15">
        <v>6.3639999999999999</v>
      </c>
      <c r="I15">
        <v>13.228999999999999</v>
      </c>
      <c r="J15">
        <v>18.184000000000001</v>
      </c>
      <c r="K15">
        <v>6.3819999999999997</v>
      </c>
      <c r="L15">
        <v>13.037000000000001</v>
      </c>
      <c r="M15">
        <v>18.350000000000001</v>
      </c>
      <c r="N15">
        <v>6.359</v>
      </c>
      <c r="O15">
        <v>13.103999999999999</v>
      </c>
      <c r="P15">
        <v>18.189</v>
      </c>
      <c r="Q15" t="str">
        <f t="shared" si="6"/>
        <v>6,3786±0,019</v>
      </c>
      <c r="R15" t="str">
        <f t="shared" si="5"/>
        <v>13,0872±0,118</v>
      </c>
      <c r="S15" t="str">
        <f t="shared" si="5"/>
        <v>18,2574±0,088</v>
      </c>
    </row>
    <row r="16" spans="1:20" x14ac:dyDescent="0.25">
      <c r="A16" t="s">
        <v>19</v>
      </c>
      <c r="B16" s="2">
        <v>22.2</v>
      </c>
      <c r="C16" s="2"/>
      <c r="D16" s="2"/>
      <c r="E16" s="2">
        <v>22.087</v>
      </c>
      <c r="F16" s="2"/>
      <c r="G16" s="2"/>
      <c r="H16" s="2">
        <v>22.155000000000001</v>
      </c>
      <c r="I16" s="2"/>
      <c r="J16" s="2"/>
      <c r="K16" s="2">
        <v>22.164000000000001</v>
      </c>
      <c r="L16" s="2"/>
      <c r="M16" s="2"/>
      <c r="N16" s="2">
        <v>22.096</v>
      </c>
      <c r="O16" s="2"/>
      <c r="P16" s="2"/>
      <c r="Q16" s="3" t="str">
        <f>SUM(B16,E16,H16,K16,N16)/5&amp;"±"&amp;ROUNDUP(_xlfn.CONFIDENCE.T(1-$T$2,POWER((POWER(B16-SUM(B16,E16,H16,K16,N16)/5,2)+POWER(E16-SUM(B16,E16,H16,K16,N16)/5,2)+POWER(H16-SUM(B16,E16,H16,K16,N16)/5,2)+POWER(K16-SUM(B16,E16,H16,K16,N16)/5,2)+POWER(N16-SUM(B16,E16,H16,K16,N16)/5,2))/5,1/2),5),3)</f>
        <v>22,1404±0,054</v>
      </c>
      <c r="R16" s="3"/>
      <c r="S16" s="3"/>
    </row>
    <row r="17" spans="1:20" x14ac:dyDescent="0.25">
      <c r="A17" t="s">
        <v>20</v>
      </c>
      <c r="B17" s="2">
        <v>14.523</v>
      </c>
      <c r="C17" s="2"/>
      <c r="D17" s="2"/>
      <c r="E17" s="2">
        <v>14.430999999999999</v>
      </c>
      <c r="F17" s="2"/>
      <c r="G17" s="2"/>
      <c r="H17" s="2">
        <v>14.563000000000001</v>
      </c>
      <c r="I17" s="2"/>
      <c r="J17" s="2"/>
      <c r="K17" s="2">
        <v>14.563000000000001</v>
      </c>
      <c r="L17" s="2"/>
      <c r="M17" s="2"/>
      <c r="N17" s="2">
        <v>14.413</v>
      </c>
      <c r="O17" s="2"/>
      <c r="P17" s="2"/>
      <c r="Q17" s="3" t="str">
        <f t="shared" ref="Q17" si="7">SUM(B17,E17,H17,K17,N17)/5&amp;"±"&amp;ROUNDUP(_xlfn.CONFIDENCE.T(1-$T$2,POWER((POWER(B17-SUM(B17,E17,H17,K17,N17)/5,2)+POWER(E17-SUM(B17,E17,H17,K17,N17)/5,2)+POWER(H17-SUM(B17,E17,H17,K17,N17)/5,2)+POWER(K17-SUM(B17,E17,H17,K17,N17)/5,2)+POWER(N17-SUM(B17,E17,H17,K17,N17)/5,2))/5,1/2),5),3)</f>
        <v>14,4986±0,081</v>
      </c>
      <c r="R17" s="3"/>
      <c r="S17" s="3"/>
    </row>
    <row r="18" spans="1:20" x14ac:dyDescent="0.25">
      <c r="A18" t="s">
        <v>21</v>
      </c>
      <c r="B18">
        <v>0</v>
      </c>
      <c r="C18">
        <v>0.112</v>
      </c>
      <c r="D18">
        <v>0.182</v>
      </c>
      <c r="E18">
        <v>0</v>
      </c>
      <c r="F18">
        <v>0.106</v>
      </c>
      <c r="G18">
        <v>0.17899999999999999</v>
      </c>
      <c r="H18">
        <v>0</v>
      </c>
      <c r="I18">
        <v>0.112</v>
      </c>
      <c r="J18">
        <v>0.18</v>
      </c>
      <c r="K18">
        <v>0</v>
      </c>
      <c r="L18">
        <v>0.108</v>
      </c>
      <c r="M18">
        <v>0.183</v>
      </c>
      <c r="N18">
        <v>0</v>
      </c>
      <c r="O18">
        <v>0.11</v>
      </c>
      <c r="P18">
        <v>0.18099999999999999</v>
      </c>
      <c r="Q18">
        <v>0</v>
      </c>
      <c r="R18" t="str">
        <f>SUM(C18,F18,I18,L18,O18)/5&amp;"±"&amp;ROUNDUP(_xlfn.CONFIDENCE.T(1-$T$2,POWER((POWER(C18-SUM(C18,F18,I18,L18,O18)/5,2)+POWER(F18-SUM(C18,F18,I18,L18,O18)/5,2)+POWER(I18-SUM(C18,F18,I18,L18,O18)/5,2)+POWER(L18-SUM(C18,F18,I18,L18,O18)/5,2)+POWER(O18-SUM(C18,F18,I18,L18,O18)/5,2))/5,1/2),5),3)</f>
        <v>0,1096±0,003</v>
      </c>
      <c r="S18" t="str">
        <f>SUM(D18,G18,J18,M18,P18)/5&amp;"±"&amp;ROUNDUP(_xlfn.CONFIDENCE.T(1-$T$2,POWER((POWER(D18-SUM(D18,G18,J18,M18,P18)/5,2)+POWER(G18-SUM(D18,G18,J18,M18,P18)/5,2)+POWER(J18-SUM(D18,G18,J18,M18,P18)/5,2)+POWER(M18-SUM(D18,G18,J18,M18,P18)/5,2)+POWER(P18-SUM(D18,G18,J18,M18,P18)/5,2))/5,1/2),5),3)</f>
        <v>0,181±0,002</v>
      </c>
    </row>
    <row r="19" spans="1:20" x14ac:dyDescent="0.25">
      <c r="A19" s="3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0" x14ac:dyDescent="0.25">
      <c r="A20" t="s">
        <v>14</v>
      </c>
      <c r="B20">
        <v>1</v>
      </c>
      <c r="C20">
        <v>0.45300000000000001</v>
      </c>
      <c r="D20">
        <v>0.52</v>
      </c>
      <c r="E20">
        <v>1</v>
      </c>
      <c r="F20">
        <v>0.45500000000000002</v>
      </c>
      <c r="G20">
        <v>0.52600000000000002</v>
      </c>
      <c r="H20">
        <v>1</v>
      </c>
      <c r="I20">
        <v>0.45200000000000001</v>
      </c>
      <c r="J20">
        <v>0.52700000000000002</v>
      </c>
      <c r="K20">
        <v>1</v>
      </c>
      <c r="L20">
        <v>0.45200000000000001</v>
      </c>
      <c r="M20">
        <v>0.52300000000000002</v>
      </c>
      <c r="N20">
        <v>1</v>
      </c>
      <c r="O20">
        <v>0.45200000000000001</v>
      </c>
      <c r="P20">
        <v>0.52400000000000002</v>
      </c>
      <c r="Q20">
        <v>1</v>
      </c>
      <c r="R20" t="str">
        <f>SUM(C20,F20,I20,L20,O20)/5&amp;"±"&amp;ROUNDUP(_xlfn.CONFIDENCE.T(1-$T$2,POWER((POWER(C20-SUM(C20,F20,I20,L20,O20)/5,2)+POWER(F20-SUM(C20,F20,I20,L20,O20)/5,2)+POWER(I20-SUM(C20,F20,I20,L20,O20)/5,2)+POWER(L20-SUM(C20,F20,I20,L20,O20)/5,2)+POWER(O20-SUM(C20,F20,I20,L20,O20)/5,2))/5,1/2),5),3)</f>
        <v>0,4528±0,002</v>
      </c>
      <c r="S20" t="str">
        <f>SUM(D20,G20,J20,M20,P20)/5&amp;"±"&amp;ROUNDUP(_xlfn.CONFIDENCE.T(1-$T$2,POWER((POWER(D20-SUM(D20,G20,J20,M20,P20)/5,2)+POWER(G20-SUM(D20,G20,J20,M20,P20)/5,2)+POWER(J20-SUM(D20,G20,J20,M20,P20)/5,2)+POWER(M20-SUM(D20,G20,J20,M20,P20)/5,2)+POWER(P20-SUM(D20,G20,J20,M20,P20)/5,2))/5,1/2),5),3)</f>
        <v>0,524±0,004</v>
      </c>
      <c r="T20">
        <v>0.95</v>
      </c>
    </row>
    <row r="21" spans="1:20" x14ac:dyDescent="0.25">
      <c r="A21" t="s">
        <v>15</v>
      </c>
      <c r="B21">
        <v>1.8180000000000001</v>
      </c>
      <c r="C21">
        <v>0.84</v>
      </c>
      <c r="D21">
        <v>0.97799999999999998</v>
      </c>
      <c r="E21">
        <v>1.8180000000000001</v>
      </c>
      <c r="F21">
        <v>0.84</v>
      </c>
      <c r="G21">
        <v>0.97799999999999998</v>
      </c>
      <c r="H21">
        <v>1.8180000000000001</v>
      </c>
      <c r="I21">
        <v>0.84</v>
      </c>
      <c r="J21">
        <v>0.97799999999999998</v>
      </c>
      <c r="K21">
        <v>1.8180000000000001</v>
      </c>
      <c r="L21">
        <v>0.84</v>
      </c>
      <c r="M21">
        <v>0.97799999999999998</v>
      </c>
      <c r="N21">
        <v>1.8180000000000001</v>
      </c>
      <c r="O21">
        <v>0.84</v>
      </c>
      <c r="P21">
        <v>0.97799999999999998</v>
      </c>
      <c r="Q21">
        <f>N21</f>
        <v>1.8180000000000001</v>
      </c>
      <c r="R21">
        <f>O21</f>
        <v>0.84</v>
      </c>
      <c r="S21">
        <f>P21</f>
        <v>0.97799999999999998</v>
      </c>
    </row>
    <row r="22" spans="1:20" x14ac:dyDescent="0.25">
      <c r="A22" t="s">
        <v>16</v>
      </c>
      <c r="B22">
        <v>135936.58600000001</v>
      </c>
      <c r="C22">
        <v>3.29</v>
      </c>
      <c r="D22">
        <v>6.218</v>
      </c>
      <c r="E22">
        <v>134512.253</v>
      </c>
      <c r="F22">
        <v>3.2839999999999998</v>
      </c>
      <c r="G22">
        <v>6.45</v>
      </c>
      <c r="H22">
        <v>134907.72899999999</v>
      </c>
      <c r="I22">
        <v>3.2669999999999999</v>
      </c>
      <c r="J22">
        <v>6.4489999999999998</v>
      </c>
      <c r="K22">
        <v>135827.03899999999</v>
      </c>
      <c r="L22">
        <v>3.2250000000000001</v>
      </c>
      <c r="M22">
        <v>6.3440000000000003</v>
      </c>
      <c r="N22">
        <v>135481.1</v>
      </c>
      <c r="O22">
        <v>3.177</v>
      </c>
      <c r="P22">
        <v>6.3310000000000004</v>
      </c>
      <c r="Q22" t="str">
        <f>SUM(B22,E22,H22,K22,N22)/5&amp;"±"&amp;ROUNDUP(_xlfn.CONFIDENCE.T(1-$T$2,POWER((POWER(B22-SUM(B22,E22,H22,K22,N22)/5,2)+POWER(E22-SUM(B22,E22,H22,K22,N22)/5,2)+POWER(H22-SUM(B22,E22,H22,K22,N22)/5,2)+POWER(K22-SUM(B22,E22,H22,K22,N22)/5,2)+POWER(N22-SUM(B22,E22,H22,K22,N22)/5,2))/5,1/2),5),3)</f>
        <v>135332,9414±676,635</v>
      </c>
      <c r="R22" t="str">
        <f t="shared" ref="R22:S24" si="8">SUM(C22,F22,I22,L22,O22)/5&amp;"±"&amp;ROUNDUP(_xlfn.CONFIDENCE.T(1-$T$2,POWER((POWER(C22-SUM(C22,F22,I22,L22,O22)/5,2)+POWER(F22-SUM(C22,F22,I22,L22,O22)/5,2)+POWER(I22-SUM(C22,F22,I22,L22,O22)/5,2)+POWER(L22-SUM(C22,F22,I22,L22,O22)/5,2)+POWER(O22-SUM(C22,F22,I22,L22,O22)/5,2))/5,1/2),5),3)</f>
        <v>3,2486±0,053</v>
      </c>
      <c r="S22" t="str">
        <f t="shared" si="8"/>
        <v>6,3584±0,108</v>
      </c>
    </row>
    <row r="23" spans="1:20" x14ac:dyDescent="0.25">
      <c r="A23" t="s">
        <v>17</v>
      </c>
      <c r="B23">
        <v>41212.847000000002</v>
      </c>
      <c r="C23">
        <v>0.249</v>
      </c>
      <c r="D23">
        <v>0.53900000000000003</v>
      </c>
      <c r="E23">
        <v>40683.182000000001</v>
      </c>
      <c r="F23">
        <v>0.248</v>
      </c>
      <c r="G23">
        <v>0.56000000000000005</v>
      </c>
      <c r="H23">
        <v>40870.260999999999</v>
      </c>
      <c r="I23">
        <v>0.247</v>
      </c>
      <c r="J23">
        <v>0.56000000000000005</v>
      </c>
      <c r="K23">
        <v>41021.328000000001</v>
      </c>
      <c r="L23">
        <v>0.24299999999999999</v>
      </c>
      <c r="M23">
        <v>0.55000000000000004</v>
      </c>
      <c r="N23">
        <v>40981.934999999998</v>
      </c>
      <c r="O23">
        <v>0.24099999999999999</v>
      </c>
      <c r="P23">
        <v>0.54900000000000004</v>
      </c>
      <c r="Q23" t="str">
        <f t="shared" ref="Q23:Q24" si="9">SUM(B23,E23,H23,K23,N23)/5&amp;"±"&amp;ROUNDUP(_xlfn.CONFIDENCE.T(1-$T$2,POWER((POWER(B23-SUM(B23,E23,H23,K23,N23)/5,2)+POWER(E23-SUM(B23,E23,H23,K23,N23)/5,2)+POWER(H23-SUM(B23,E23,H23,K23,N23)/5,2)+POWER(K23-SUM(B23,E23,H23,K23,N23)/5,2)+POWER(N23-SUM(B23,E23,H23,K23,N23)/5,2))/5,1/2),5),3)</f>
        <v>40953,9106±216,968</v>
      </c>
      <c r="R23" t="str">
        <f t="shared" si="8"/>
        <v>0,2456±0,004</v>
      </c>
      <c r="S23" t="str">
        <f t="shared" si="8"/>
        <v>0,5516±0,01</v>
      </c>
    </row>
    <row r="24" spans="1:20" x14ac:dyDescent="0.25">
      <c r="A24" t="s">
        <v>18</v>
      </c>
      <c r="B24">
        <v>135939.88500000001</v>
      </c>
      <c r="C24">
        <v>9.2739999999999991</v>
      </c>
      <c r="D24">
        <v>12.21</v>
      </c>
      <c r="E24">
        <v>134515.55900000001</v>
      </c>
      <c r="F24">
        <v>9.298</v>
      </c>
      <c r="G24">
        <v>12.513999999999999</v>
      </c>
      <c r="H24">
        <v>134911.03</v>
      </c>
      <c r="I24">
        <v>9.2439999999999998</v>
      </c>
      <c r="J24">
        <v>12.523</v>
      </c>
      <c r="K24">
        <v>135830.35</v>
      </c>
      <c r="L24">
        <v>9.2319999999999993</v>
      </c>
      <c r="M24">
        <v>12.372</v>
      </c>
      <c r="N24">
        <v>135484.405</v>
      </c>
      <c r="O24">
        <v>9.1519999999999992</v>
      </c>
      <c r="P24">
        <v>12.378</v>
      </c>
      <c r="Q24" t="str">
        <f t="shared" si="9"/>
        <v>135336,2458±676,635</v>
      </c>
      <c r="R24" t="str">
        <f t="shared" si="8"/>
        <v>9,24±0,062</v>
      </c>
      <c r="S24" t="str">
        <f t="shared" si="8"/>
        <v>12,3994±0,143</v>
      </c>
    </row>
    <row r="25" spans="1:20" x14ac:dyDescent="0.25">
      <c r="A25" t="s">
        <v>19</v>
      </c>
      <c r="B25" s="2">
        <v>136392.96400000001</v>
      </c>
      <c r="C25" s="2"/>
      <c r="D25" s="2"/>
      <c r="E25" s="2">
        <v>133716.908</v>
      </c>
      <c r="F25" s="2"/>
      <c r="G25" s="2"/>
      <c r="H25" s="2">
        <v>134958.579</v>
      </c>
      <c r="I25" s="2"/>
      <c r="J25" s="2"/>
      <c r="K25" s="2">
        <v>135478.81200000001</v>
      </c>
      <c r="L25" s="2"/>
      <c r="M25" s="2"/>
      <c r="N25" s="2">
        <v>135416.16</v>
      </c>
      <c r="O25" s="2"/>
      <c r="P25" s="2"/>
      <c r="Q25" s="3" t="str">
        <f>SUM(B25,E25,H25,K25,N25)/5&amp;"±"&amp;ROUNDUP(_xlfn.CONFIDENCE.T(1-$T$2,POWER((POWER(B25-SUM(B25,E25,H25,K25,N25)/5,2)+POWER(E25-SUM(B25,E25,H25,K25,N25)/5,2)+POWER(H25-SUM(B25,E25,H25,K25,N25)/5,2)+POWER(K25-SUM(B25,E25,H25,K25,N25)/5,2)+POWER(N25-SUM(B25,E25,H25,K25,N25)/5,2))/5,1/2),5),3)</f>
        <v>135192,6846±1083,199</v>
      </c>
      <c r="R25" s="3"/>
      <c r="S25" s="3"/>
    </row>
    <row r="26" spans="1:20" x14ac:dyDescent="0.25">
      <c r="A26" t="s">
        <v>20</v>
      </c>
      <c r="B26" s="2">
        <v>78045.175000000003</v>
      </c>
      <c r="C26" s="2"/>
      <c r="D26" s="2"/>
      <c r="E26" s="2">
        <v>77635.247000000003</v>
      </c>
      <c r="F26" s="2"/>
      <c r="G26" s="2"/>
      <c r="H26" s="2">
        <v>77894.429999999993</v>
      </c>
      <c r="I26" s="2"/>
      <c r="J26" s="2"/>
      <c r="K26" s="2">
        <v>78515.395999999993</v>
      </c>
      <c r="L26" s="2"/>
      <c r="M26" s="2"/>
      <c r="N26" s="2">
        <v>77596.539999999994</v>
      </c>
      <c r="O26" s="2"/>
      <c r="P26" s="2"/>
      <c r="Q26" s="3" t="str">
        <f t="shared" ref="Q26" si="10">SUM(B26,E26,H26,K26,N26)/5&amp;"±"&amp;ROUNDUP(_xlfn.CONFIDENCE.T(1-$T$2,POWER((POWER(B26-SUM(B26,E26,H26,K26,N26)/5,2)+POWER(E26-SUM(B26,E26,H26,K26,N26)/5,2)+POWER(H26-SUM(B26,E26,H26,K26,N26)/5,2)+POWER(K26-SUM(B26,E26,H26,K26,N26)/5,2)+POWER(N26-SUM(B26,E26,H26,K26,N26)/5,2))/5,1/2),5),3)</f>
        <v>77937,3576±413,69</v>
      </c>
      <c r="R26" s="3"/>
      <c r="S26" s="3"/>
    </row>
    <row r="27" spans="1:20" x14ac:dyDescent="0.25">
      <c r="A27" t="s">
        <v>21</v>
      </c>
      <c r="B27">
        <v>0</v>
      </c>
      <c r="C27">
        <v>1.4999999999999999E-2</v>
      </c>
      <c r="D27">
        <v>3.2000000000000001E-2</v>
      </c>
      <c r="E27">
        <v>0</v>
      </c>
      <c r="F27">
        <v>1.4999999999999999E-2</v>
      </c>
      <c r="G27">
        <v>3.5000000000000003E-2</v>
      </c>
      <c r="H27">
        <v>0</v>
      </c>
      <c r="I27">
        <v>1.6E-2</v>
      </c>
      <c r="J27">
        <v>3.3000000000000002E-2</v>
      </c>
      <c r="K27">
        <v>0</v>
      </c>
      <c r="L27">
        <v>1.4E-2</v>
      </c>
      <c r="M27">
        <v>3.2000000000000001E-2</v>
      </c>
      <c r="N27">
        <v>0</v>
      </c>
      <c r="O27">
        <v>1.4E-2</v>
      </c>
      <c r="P27">
        <v>3.4000000000000002E-2</v>
      </c>
      <c r="Q27">
        <v>0</v>
      </c>
      <c r="R27" t="str">
        <f>SUM(C27,F27,I27,L27,O27)/5&amp;"±"&amp;ROUNDUP(_xlfn.CONFIDENCE.T(1-$T$2,POWER((POWER(C27-SUM(C27,F27,I27,L27,O27)/5,2)+POWER(F27-SUM(C27,F27,I27,L27,O27)/5,2)+POWER(I27-SUM(C27,F27,I27,L27,O27)/5,2)+POWER(L27-SUM(C27,F27,I27,L27,O27)/5,2)+POWER(O27-SUM(C27,F27,I27,L27,O27)/5,2))/5,1/2),5),3)</f>
        <v>0,0148±0,001</v>
      </c>
      <c r="S27" t="str">
        <f>SUM(D27,G27,J27,M27,P27)/5&amp;"±"&amp;ROUNDUP(_xlfn.CONFIDENCE.T(1-$T$2,POWER((POWER(D27-SUM(D27,G27,J27,M27,P27)/5,2)+POWER(G27-SUM(D27,G27,J27,M27,P27)/5,2)+POWER(J27-SUM(D27,G27,J27,M27,P27)/5,2)+POWER(M27-SUM(D27,G27,J27,M27,P27)/5,2)+POWER(P27-SUM(D27,G27,J27,M27,P27)/5,2))/5,1/2),5),3)</f>
        <v>0,0332±0,002</v>
      </c>
    </row>
  </sheetData>
  <mergeCells count="14">
    <mergeCell ref="Q25:S25"/>
    <mergeCell ref="Q26:S26"/>
    <mergeCell ref="Q7:S7"/>
    <mergeCell ref="Q8:S8"/>
    <mergeCell ref="A10:T10"/>
    <mergeCell ref="Q16:S16"/>
    <mergeCell ref="Q17:S17"/>
    <mergeCell ref="A19:S19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 данные</vt:lpstr>
      <vt:lpstr>Первый этап</vt:lpstr>
      <vt:lpstr>Второй этап</vt:lpstr>
      <vt:lpstr>Третий этап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2017-10-19T19:11:13Z</dcterms:created>
  <dcterms:modified xsi:type="dcterms:W3CDTF">2017-10-29T12:05:11Z</dcterms:modified>
</cp:coreProperties>
</file>