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19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6.xml" ContentType="application/vnd.openxmlformats-officedocument.drawingml.chart+xml"/>
  <Override PartName="/xl/charts/chart115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20.xml" ContentType="application/vnd.openxmlformats-officedocument.drawingml.chart+xml"/>
  <Override PartName="/xl/charts/chart11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<sst xmlns="http://schemas.openxmlformats.org/spreadsheetml/2006/main" count="59" uniqueCount="38">
  <si>
    <t xml:space="preserve">dot prod</t>
  </si>
  <si>
    <t xml:space="preserve">Neon</t>
  </si>
  <si>
    <t xml:space="preserve">neon</t>
  </si>
  <si>
    <t xml:space="preserve">naive</t>
  </si>
  <si>
    <t xml:space="preserve">input size</t>
  </si>
  <si>
    <t xml:space="preserve">time (ms)</t>
  </si>
  <si>
    <t xml:space="preserve">Time 25/07* (ms)</t>
  </si>
  <si>
    <t xml:space="preserve">tme(ms)</t>
  </si>
  <si>
    <t xml:space="preserve">iterations (neon))</t>
  </si>
  <si>
    <t xml:space="preserve">*update vector definitions (made them static)</t>
  </si>
  <si>
    <t xml:space="preserve">autocorr</t>
  </si>
  <si>
    <t xml:space="preserve">iterations (naive)</t>
  </si>
  <si>
    <t xml:space="preserve">size </t>
  </si>
  <si>
    <t xml:space="preserve">t (ms)</t>
  </si>
  <si>
    <t xml:space="preserve">conv</t>
  </si>
  <si>
    <t xml:space="preserve">size input</t>
  </si>
  <si>
    <t xml:space="preserve">size ker</t>
  </si>
  <si>
    <t xml:space="preserve">T neon 25/07 (ms)</t>
  </si>
  <si>
    <t xml:space="preserve">T neon 21/07 (ms)*</t>
  </si>
  <si>
    <t xml:space="preserve">t naive (ms)</t>
  </si>
  <si>
    <t xml:space="preserve">*update the way vectors are defined</t>
  </si>
  <si>
    <t xml:space="preserve">not written yet</t>
  </si>
  <si>
    <t xml:space="preserve">**didn’t have time to do iterations for conv neon on 25/07</t>
  </si>
  <si>
    <t xml:space="preserve">vec sum</t>
  </si>
  <si>
    <t xml:space="preserve">t neon (ms)</t>
  </si>
  <si>
    <t xml:space="preserve">function size (b)</t>
  </si>
  <si>
    <t xml:space="preserve">dot product</t>
  </si>
  <si>
    <t xml:space="preserve">vector sum</t>
  </si>
  <si>
    <t xml:space="preserve">instruction number</t>
  </si>
  <si>
    <t xml:space="preserve">element addition</t>
  </si>
  <si>
    <t xml:space="preserve">array mult</t>
  </si>
  <si>
    <t xml:space="preserve">average RAM</t>
  </si>
  <si>
    <t xml:space="preserve">dot pro</t>
  </si>
  <si>
    <t xml:space="preserve">size</t>
  </si>
  <si>
    <t xml:space="preserve">Avg RAM (bytes)</t>
  </si>
  <si>
    <t xml:space="preserve">(fred)</t>
  </si>
  <si>
    <t xml:space="preserve">`</t>
  </si>
  <si>
    <t xml:space="preserve">^(almost all heap is useful)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</si>
</sst>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</c:numCache>
            </c:numRef>
          </c:val>
        </c:ser>
        <c:gapWidth val="100"/>
        <c:overlap val="0"/>
        <c:axId val="34171911"/>
        <c:axId val="84885091"/>
      </c:barChart>
      <c:catAx>
        <c:axId val="34171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885091"/>
        <c:crosses val="autoZero"/>
        <c:auto val="1"/>
        <c:lblAlgn val="ctr"/>
        <c:lblOffset val="100"/>
      </c:catAx>
      <c:valAx>
        <c:axId val="84885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71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measurements for dot product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Sheet1!$B$3:$B$22</c:f>
              <c:numCache>
                <c:formatCode>General</c:formatCode>
                <c:ptCount val="20"/>
                <c:pt idx="0">
                  <c:v>12.25</c:v>
                </c:pt>
                <c:pt idx="1">
                  <c:v>19</c:v>
                </c:pt>
                <c:pt idx="2">
                  <c:v>28.25</c:v>
                </c:pt>
                <c:pt idx="3">
                  <c:v>61.25</c:v>
                </c:pt>
                <c:pt idx="4">
                  <c:v>79</c:v>
                </c:pt>
                <c:pt idx="5">
                  <c:v>107.5</c:v>
                </c:pt>
                <c:pt idx="6">
                  <c:v>135</c:v>
                </c:pt>
                <c:pt idx="7">
                  <c:v>257</c:v>
                </c:pt>
                <c:pt idx="8">
                  <c:v>262.5</c:v>
                </c:pt>
                <c:pt idx="9">
                  <c:v>417.75</c:v>
                </c:pt>
                <c:pt idx="10">
                  <c:v>374</c:v>
                </c:pt>
                <c:pt idx="11">
                  <c:v>516.25</c:v>
                </c:pt>
                <c:pt idx="12">
                  <c:v>625</c:v>
                </c:pt>
                <c:pt idx="13">
                  <c:v>598.5</c:v>
                </c:pt>
                <c:pt idx="14">
                  <c:v>546.75</c:v>
                </c:pt>
                <c:pt idx="15">
                  <c:v>674.5</c:v>
                </c:pt>
                <c:pt idx="16">
                  <c:v>892.75</c:v>
                </c:pt>
                <c:pt idx="17">
                  <c:v>1048.5</c:v>
                </c:pt>
                <c:pt idx="18">
                  <c:v>1133</c:v>
                </c:pt>
                <c:pt idx="19">
                  <c:v>1210.5</c:v>
                </c:pt>
              </c:numCache>
            </c:numRef>
          </c:yVal>
          <c:smooth val="0"/>
        </c:ser>
        <c:axId val="98822399"/>
        <c:axId val="71149591"/>
      </c:scatterChart>
      <c:valAx>
        <c:axId val="98822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49591"/>
        <c:crosses val="autoZero"/>
        <c:crossBetween val="midCat"/>
      </c:valAx>
      <c:valAx>
        <c:axId val="711495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822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measurements for autocorrelation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t 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Sheet1!$A$27:$A$42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</c:numCache>
            </c:numRef>
          </c:xVal>
          <c:yVal>
            <c:numRef>
              <c:f>Sheet1!$B$27:$B$42</c:f>
              <c:numCache>
                <c:formatCode>General</c:formatCode>
                <c:ptCount val="16"/>
                <c:pt idx="0">
                  <c:v>567</c:v>
                </c:pt>
                <c:pt idx="1">
                  <c:v>2211</c:v>
                </c:pt>
                <c:pt idx="2">
                  <c:v>6967</c:v>
                </c:pt>
                <c:pt idx="3">
                  <c:v>33297</c:v>
                </c:pt>
                <c:pt idx="4">
                  <c:v>62407</c:v>
                </c:pt>
                <c:pt idx="5">
                  <c:v>165701</c:v>
                </c:pt>
                <c:pt idx="6">
                  <c:v>236972</c:v>
                </c:pt>
                <c:pt idx="7">
                  <c:v>452549</c:v>
                </c:pt>
                <c:pt idx="8">
                  <c:v>687905</c:v>
                </c:pt>
                <c:pt idx="9">
                  <c:v>1101669</c:v>
                </c:pt>
                <c:pt idx="10">
                  <c:v>1560714</c:v>
                </c:pt>
                <c:pt idx="11">
                  <c:v>2189549</c:v>
                </c:pt>
                <c:pt idx="12">
                  <c:v>2774055</c:v>
                </c:pt>
                <c:pt idx="13">
                  <c:v>3498306</c:v>
                </c:pt>
                <c:pt idx="14">
                  <c:v>4491422</c:v>
                </c:pt>
                <c:pt idx="15">
                  <c:v>6236578</c:v>
                </c:pt>
              </c:numCache>
            </c:numRef>
          </c:yVal>
          <c:smooth val="0"/>
        </c:ser>
        <c:axId val="91448232"/>
        <c:axId val="8351057"/>
      </c:scatterChart>
      <c:valAx>
        <c:axId val="91448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51057"/>
        <c:crosses val="autoZero"/>
        <c:crossBetween val="midCat"/>
      </c:valAx>
      <c:valAx>
        <c:axId val="83510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448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measurements for convolution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T neon 25/07 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Sheet1!$A$45:$A$64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</c:numCache>
            </c:numRef>
          </c:xVal>
          <c:yVal>
            <c:numRef>
              <c:f>Sheet1!$C$45:$C$64</c:f>
              <c:numCache>
                <c:formatCode>General</c:formatCode>
                <c:ptCount val="20"/>
                <c:pt idx="0">
                  <c:v>117</c:v>
                </c:pt>
                <c:pt idx="1">
                  <c:v>344</c:v>
                </c:pt>
                <c:pt idx="2">
                  <c:v>415</c:v>
                </c:pt>
                <c:pt idx="3">
                  <c:v>1027</c:v>
                </c:pt>
                <c:pt idx="4">
                  <c:v>1480</c:v>
                </c:pt>
                <c:pt idx="5">
                  <c:v>2372</c:v>
                </c:pt>
                <c:pt idx="6">
                  <c:v>2198</c:v>
                </c:pt>
                <c:pt idx="7">
                  <c:v>3646</c:v>
                </c:pt>
                <c:pt idx="8">
                  <c:v>5513</c:v>
                </c:pt>
                <c:pt idx="9">
                  <c:v>7377</c:v>
                </c:pt>
                <c:pt idx="10">
                  <c:v>8710</c:v>
                </c:pt>
                <c:pt idx="11">
                  <c:v>9241</c:v>
                </c:pt>
                <c:pt idx="12">
                  <c:v>11428</c:v>
                </c:pt>
                <c:pt idx="13">
                  <c:v>11629</c:v>
                </c:pt>
                <c:pt idx="14">
                  <c:v>12052</c:v>
                </c:pt>
                <c:pt idx="15">
                  <c:v>14197</c:v>
                </c:pt>
                <c:pt idx="16">
                  <c:v>17134</c:v>
                </c:pt>
                <c:pt idx="17">
                  <c:v>24806</c:v>
                </c:pt>
                <c:pt idx="18">
                  <c:v>26584</c:v>
                </c:pt>
                <c:pt idx="19">
                  <c:v>27351</c:v>
                </c:pt>
              </c:numCache>
            </c:numRef>
          </c:yVal>
          <c:smooth val="0"/>
        </c:ser>
        <c:axId val="29563106"/>
        <c:axId val="86094086"/>
      </c:scatterChart>
      <c:valAx>
        <c:axId val="29563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94086"/>
        <c:crosses val="autoZero"/>
        <c:crossBetween val="midCat"/>
      </c:valAx>
      <c:valAx>
        <c:axId val="86094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563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measurements for vectorial sum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t neon 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Sheet1!$A$67:$A$86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</c:numCache>
            </c:numRef>
          </c:xVal>
          <c:yVal>
            <c:numRef>
              <c:f>Sheet1!$B$67:$B$86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20</c:v>
                </c:pt>
                <c:pt idx="3">
                  <c:v>30</c:v>
                </c:pt>
                <c:pt idx="4">
                  <c:v>58</c:v>
                </c:pt>
                <c:pt idx="5">
                  <c:v>81</c:v>
                </c:pt>
                <c:pt idx="6">
                  <c:v>80</c:v>
                </c:pt>
                <c:pt idx="7">
                  <c:v>101</c:v>
                </c:pt>
                <c:pt idx="8">
                  <c:v>133</c:v>
                </c:pt>
                <c:pt idx="9">
                  <c:v>162</c:v>
                </c:pt>
                <c:pt idx="10">
                  <c:v>198</c:v>
                </c:pt>
                <c:pt idx="11">
                  <c:v>236</c:v>
                </c:pt>
                <c:pt idx="12">
                  <c:v>281</c:v>
                </c:pt>
                <c:pt idx="13">
                  <c:v>298</c:v>
                </c:pt>
                <c:pt idx="14">
                  <c:v>320</c:v>
                </c:pt>
                <c:pt idx="15">
                  <c:v>430</c:v>
                </c:pt>
                <c:pt idx="16">
                  <c:v>496</c:v>
                </c:pt>
                <c:pt idx="17">
                  <c:v>572</c:v>
                </c:pt>
                <c:pt idx="18">
                  <c:v>576</c:v>
                </c:pt>
                <c:pt idx="19">
                  <c:v>643</c:v>
                </c:pt>
              </c:numCache>
            </c:numRef>
          </c:yVal>
          <c:smooth val="0"/>
        </c:ser>
        <c:axId val="81074103"/>
        <c:axId val="20178084"/>
      </c:scatterChart>
      <c:valAx>
        <c:axId val="81074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78084"/>
        <c:crosses val="autoZero"/>
        <c:crossBetween val="midCat"/>
      </c:valAx>
      <c:valAx>
        <c:axId val="20178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741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Executable size (byes)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Sheet1!$B$89:$E$89</c:f>
              <c:strCache>
                <c:ptCount val="4"/>
                <c:pt idx="0">
                  <c:v>dot product</c:v>
                </c:pt>
                <c:pt idx="1">
                  <c:v>vector sum</c:v>
                </c:pt>
                <c:pt idx="2">
                  <c:v>conv</c:v>
                </c:pt>
                <c:pt idx="3">
                  <c:v>autocorr</c:v>
                </c:pt>
              </c:strCache>
            </c:strRef>
          </c:cat>
          <c:val>
            <c:numRef>
              <c:f>Sheet1!$B$90:$E$90</c:f>
              <c:numCache>
                <c:formatCode>General</c:formatCode>
                <c:ptCount val="4"/>
                <c:pt idx="0">
                  <c:v>8440</c:v>
                </c:pt>
                <c:pt idx="1">
                  <c:v>7800</c:v>
                </c:pt>
                <c:pt idx="2">
                  <c:v>9208</c:v>
                </c:pt>
                <c:pt idx="3">
                  <c:v>8960</c:v>
                </c:pt>
              </c:numCache>
            </c:numRef>
          </c:val>
        </c:ser>
        <c:gapWidth val="100"/>
        <c:overlap val="0"/>
        <c:axId val="12917111"/>
        <c:axId val="59747744"/>
      </c:barChart>
      <c:catAx>
        <c:axId val="12917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47744"/>
        <c:crosses val="autoZero"/>
        <c:auto val="1"/>
        <c:lblAlgn val="ctr"/>
        <c:lblOffset val="100"/>
      </c:catAx>
      <c:valAx>
        <c:axId val="59747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17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Instruction number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Sheet1!$B$93:$F$93</c:f>
              <c:strCache>
                <c:ptCount val="5"/>
                <c:pt idx="0">
                  <c:v>element addition</c:v>
                </c:pt>
                <c:pt idx="1">
                  <c:v>array mult</c:v>
                </c:pt>
                <c:pt idx="2">
                  <c:v>vector sum</c:v>
                </c:pt>
                <c:pt idx="3">
                  <c:v>conv</c:v>
                </c:pt>
                <c:pt idx="4">
                  <c:v>autocorr</c:v>
                </c:pt>
              </c:strCache>
            </c:strRef>
          </c:cat>
          <c:val>
            <c:numRef>
              <c:f>Sheet1!$B$94:$F$94</c:f>
              <c:numCache>
                <c:formatCode>General</c:formatCode>
                <c:ptCount val="5"/>
                <c:pt idx="0">
                  <c:v>164</c:v>
                </c:pt>
                <c:pt idx="1">
                  <c:v>74</c:v>
                </c:pt>
                <c:pt idx="2">
                  <c:v>107</c:v>
                </c:pt>
                <c:pt idx="3">
                  <c:v>145</c:v>
                </c:pt>
                <c:pt idx="4">
                  <c:v>58</c:v>
                </c:pt>
              </c:numCache>
            </c:numRef>
          </c:val>
        </c:ser>
        <c:gapWidth val="100"/>
        <c:overlap val="0"/>
        <c:axId val="69956943"/>
        <c:axId val="35336235"/>
      </c:barChart>
      <c:catAx>
        <c:axId val="6995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336235"/>
        <c:crosses val="autoZero"/>
        <c:auto val="1"/>
        <c:lblAlgn val="ctr"/>
        <c:lblOffset val="100"/>
      </c:catAx>
      <c:valAx>
        <c:axId val="35336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9569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 usage for dot product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Avg RAM (bytes)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Sheet1!$A$99:$A$103</c:f>
              <c:numCache>
                <c:formatCode>General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6000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Sheet1!$B$99:$B$103</c:f>
              <c:numCache>
                <c:formatCode>General</c:formatCode>
                <c:ptCount val="5"/>
                <c:pt idx="0">
                  <c:v>6064</c:v>
                </c:pt>
                <c:pt idx="1">
                  <c:v>21389.3333333333</c:v>
                </c:pt>
                <c:pt idx="2">
                  <c:v>32056</c:v>
                </c:pt>
                <c:pt idx="3">
                  <c:v>53389.3333333333</c:v>
                </c:pt>
                <c:pt idx="4">
                  <c:v>74709.3333333</c:v>
                </c:pt>
              </c:numCache>
            </c:numRef>
          </c:yVal>
          <c:smooth val="0"/>
        </c:ser>
        <c:axId val="48864749"/>
        <c:axId val="97829965"/>
      </c:scatterChart>
      <c:valAx>
        <c:axId val="488647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29965"/>
        <c:crosses val="autoZero"/>
        <c:crossBetween val="midCat"/>
      </c:valAx>
      <c:valAx>
        <c:axId val="97829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RAM (bytes)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8647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 usage for vector sum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Avg RAM (bytes)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Sheet1!$A$120:$A$124</c:f>
              <c:numCache>
                <c:formatCode>General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6000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Sheet1!$B$120:$B$124</c:f>
              <c:numCache>
                <c:formatCode>General</c:formatCode>
                <c:ptCount val="5"/>
                <c:pt idx="0">
                  <c:v>516</c:v>
                </c:pt>
                <c:pt idx="1">
                  <c:v>16094</c:v>
                </c:pt>
                <c:pt idx="2">
                  <c:v>24094</c:v>
                </c:pt>
                <c:pt idx="3">
                  <c:v>40094</c:v>
                </c:pt>
                <c:pt idx="4">
                  <c:v>54094</c:v>
                </c:pt>
              </c:numCache>
            </c:numRef>
          </c:yVal>
          <c:smooth val="0"/>
        </c:ser>
        <c:axId val="83214011"/>
        <c:axId val="56312277"/>
      </c:scatterChart>
      <c:valAx>
        <c:axId val="832140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312277"/>
        <c:crosses val="autoZero"/>
        <c:crossBetween val="midCat"/>
      </c:valAx>
      <c:valAx>
        <c:axId val="563122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RAM (bytes)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140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 usage for autocorrelation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Avg RAM (bytes)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Sheet1!$A$106:$A$109</c:f>
              <c:numCache>
                <c:formatCode>General</c:formatCode>
                <c:ptCount val="4"/>
                <c:pt idx="0">
                  <c:v>1000</c:v>
                </c:pt>
                <c:pt idx="1">
                  <c:v>4000</c:v>
                </c:pt>
                <c:pt idx="2">
                  <c:v>6000</c:v>
                </c:pt>
                <c:pt idx="3">
                  <c:v>10000</c:v>
                </c:pt>
              </c:numCache>
            </c:numRef>
          </c:xVal>
          <c:yVal>
            <c:numRef>
              <c:f>Sheet1!$B$106:$B$109</c:f>
              <c:numCache>
                <c:formatCode>General</c:formatCode>
                <c:ptCount val="4"/>
                <c:pt idx="0">
                  <c:v>1910000</c:v>
                </c:pt>
                <c:pt idx="1">
                  <c:v>30565000</c:v>
                </c:pt>
                <c:pt idx="2">
                  <c:v>68750000</c:v>
                </c:pt>
                <c:pt idx="3">
                  <c:v>190500000</c:v>
                </c:pt>
              </c:numCache>
            </c:numRef>
          </c:yVal>
          <c:smooth val="0"/>
        </c:ser>
        <c:axId val="81934664"/>
        <c:axId val="10598637"/>
      </c:scatterChart>
      <c:valAx>
        <c:axId val="81934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598637"/>
        <c:crosses val="autoZero"/>
        <c:crossBetween val="midCat"/>
      </c:valAx>
      <c:valAx>
        <c:axId val="105986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RAM (bytes)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346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Relationship Id="rId6" Type="http://schemas.openxmlformats.org/officeDocument/2006/relationships/chart" Target="../charts/chart116.xml"/><Relationship Id="rId7" Type="http://schemas.openxmlformats.org/officeDocument/2006/relationships/chart" Target="../charts/chart117.xml"/><Relationship Id="rId8" Type="http://schemas.openxmlformats.org/officeDocument/2006/relationships/chart" Target="../charts/chart118.xml"/><Relationship Id="rId9" Type="http://schemas.openxmlformats.org/officeDocument/2006/relationships/chart" Target="../charts/chart119.xml"/><Relationship Id="rId10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763200</xdr:colOff>
      <xdr:row>1</xdr:row>
      <xdr:rowOff>114840</xdr:rowOff>
    </xdr:from>
    <xdr:to>
      <xdr:col>9</xdr:col>
      <xdr:colOff>306360</xdr:colOff>
      <xdr:row>2</xdr:row>
      <xdr:rowOff>152280</xdr:rowOff>
    </xdr:to>
    <xdr:graphicFrame>
      <xdr:nvGraphicFramePr>
        <xdr:cNvPr id="0" name=""/>
        <xdr:cNvGraphicFramePr/>
      </xdr:nvGraphicFramePr>
      <xdr:xfrm>
        <a:off x="7011360" y="277200"/>
        <a:ext cx="324360" cy="2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235800</xdr:colOff>
      <xdr:row>1</xdr:row>
      <xdr:rowOff>131400</xdr:rowOff>
    </xdr:from>
    <xdr:to>
      <xdr:col>22</xdr:col>
      <xdr:colOff>304920</xdr:colOff>
      <xdr:row>21</xdr:row>
      <xdr:rowOff>119160</xdr:rowOff>
    </xdr:to>
    <xdr:graphicFrame>
      <xdr:nvGraphicFramePr>
        <xdr:cNvPr id="1" name="Time measurements for dot product"/>
        <xdr:cNvGraphicFramePr/>
      </xdr:nvGraphicFramePr>
      <xdr:xfrm>
        <a:off x="11951280" y="293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432360</xdr:colOff>
      <xdr:row>1</xdr:row>
      <xdr:rowOff>145440</xdr:rowOff>
    </xdr:from>
    <xdr:to>
      <xdr:col>15</xdr:col>
      <xdr:colOff>500760</xdr:colOff>
      <xdr:row>21</xdr:row>
      <xdr:rowOff>135000</xdr:rowOff>
    </xdr:to>
    <xdr:graphicFrame>
      <xdr:nvGraphicFramePr>
        <xdr:cNvPr id="2" name=""/>
        <xdr:cNvGraphicFramePr/>
      </xdr:nvGraphicFramePr>
      <xdr:xfrm>
        <a:off x="6680520" y="307800"/>
        <a:ext cx="5535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442440</xdr:colOff>
      <xdr:row>22</xdr:row>
      <xdr:rowOff>0</xdr:rowOff>
    </xdr:from>
    <xdr:to>
      <xdr:col>15</xdr:col>
      <xdr:colOff>510840</xdr:colOff>
      <xdr:row>41</xdr:row>
      <xdr:rowOff>152280</xdr:rowOff>
    </xdr:to>
    <xdr:graphicFrame>
      <xdr:nvGraphicFramePr>
        <xdr:cNvPr id="3" name=""/>
        <xdr:cNvGraphicFramePr/>
      </xdr:nvGraphicFramePr>
      <xdr:xfrm>
        <a:off x="6690600" y="3576240"/>
        <a:ext cx="5535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769680</xdr:colOff>
      <xdr:row>23</xdr:row>
      <xdr:rowOff>27360</xdr:rowOff>
    </xdr:from>
    <xdr:to>
      <xdr:col>23</xdr:col>
      <xdr:colOff>56880</xdr:colOff>
      <xdr:row>43</xdr:row>
      <xdr:rowOff>16920</xdr:rowOff>
    </xdr:to>
    <xdr:graphicFrame>
      <xdr:nvGraphicFramePr>
        <xdr:cNvPr id="4" name=""/>
        <xdr:cNvGraphicFramePr/>
      </xdr:nvGraphicFramePr>
      <xdr:xfrm>
        <a:off x="12485160" y="3765960"/>
        <a:ext cx="5535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660240</xdr:colOff>
      <xdr:row>39</xdr:row>
      <xdr:rowOff>102960</xdr:rowOff>
    </xdr:from>
    <xdr:to>
      <xdr:col>21</xdr:col>
      <xdr:colOff>709920</xdr:colOff>
      <xdr:row>59</xdr:row>
      <xdr:rowOff>90720</xdr:rowOff>
    </xdr:to>
    <xdr:graphicFrame>
      <xdr:nvGraphicFramePr>
        <xdr:cNvPr id="5" name=""/>
        <xdr:cNvGraphicFramePr/>
      </xdr:nvGraphicFramePr>
      <xdr:xfrm>
        <a:off x="11594880" y="6442560"/>
        <a:ext cx="5517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554760</xdr:colOff>
      <xdr:row>55</xdr:row>
      <xdr:rowOff>134280</xdr:rowOff>
    </xdr:from>
    <xdr:to>
      <xdr:col>21</xdr:col>
      <xdr:colOff>623160</xdr:colOff>
      <xdr:row>75</xdr:row>
      <xdr:rowOff>124200</xdr:rowOff>
    </xdr:to>
    <xdr:graphicFrame>
      <xdr:nvGraphicFramePr>
        <xdr:cNvPr id="6" name=""/>
        <xdr:cNvGraphicFramePr/>
      </xdr:nvGraphicFramePr>
      <xdr:xfrm>
        <a:off x="11489400" y="9074880"/>
        <a:ext cx="55357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663120</xdr:colOff>
      <xdr:row>78</xdr:row>
      <xdr:rowOff>28440</xdr:rowOff>
    </xdr:from>
    <xdr:to>
      <xdr:col>19</xdr:col>
      <xdr:colOff>731880</xdr:colOff>
      <xdr:row>98</xdr:row>
      <xdr:rowOff>18000</xdr:rowOff>
    </xdr:to>
    <xdr:graphicFrame>
      <xdr:nvGraphicFramePr>
        <xdr:cNvPr id="7" name=""/>
        <xdr:cNvGraphicFramePr/>
      </xdr:nvGraphicFramePr>
      <xdr:xfrm>
        <a:off x="10035720" y="12708000"/>
        <a:ext cx="55360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515520</xdr:colOff>
      <xdr:row>98</xdr:row>
      <xdr:rowOff>19080</xdr:rowOff>
    </xdr:from>
    <xdr:to>
      <xdr:col>19</xdr:col>
      <xdr:colOff>584280</xdr:colOff>
      <xdr:row>118</xdr:row>
      <xdr:rowOff>8640</xdr:rowOff>
    </xdr:to>
    <xdr:graphicFrame>
      <xdr:nvGraphicFramePr>
        <xdr:cNvPr id="8" name=""/>
        <xdr:cNvGraphicFramePr/>
      </xdr:nvGraphicFramePr>
      <xdr:xfrm>
        <a:off x="9888120" y="15949800"/>
        <a:ext cx="55360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681840</xdr:colOff>
      <xdr:row>118</xdr:row>
      <xdr:rowOff>47520</xdr:rowOff>
    </xdr:from>
    <xdr:to>
      <xdr:col>20</xdr:col>
      <xdr:colOff>59040</xdr:colOff>
      <xdr:row>138</xdr:row>
      <xdr:rowOff>37440</xdr:rowOff>
    </xdr:to>
    <xdr:graphicFrame>
      <xdr:nvGraphicFramePr>
        <xdr:cNvPr id="9" name=""/>
        <xdr:cNvGraphicFramePr/>
      </xdr:nvGraphicFramePr>
      <xdr:xfrm>
        <a:off x="10054440" y="19229400"/>
        <a:ext cx="56253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A12" activeCellId="0" sqref="AA12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2" t="s">
        <v>8</v>
      </c>
      <c r="F2" s="2"/>
      <c r="G2" s="2"/>
      <c r="H2" s="2"/>
      <c r="J2" s="0" t="s">
        <v>9</v>
      </c>
    </row>
    <row r="3" customFormat="false" ht="12.8" hidden="false" customHeight="false" outlineLevel="0" collapsed="false">
      <c r="A3" s="0" t="n">
        <v>100</v>
      </c>
      <c r="B3" s="0" t="n">
        <f aca="false">(E3+F3+G3+H3)/4</f>
        <v>12.25</v>
      </c>
      <c r="C3" s="0" t="n">
        <v>5</v>
      </c>
      <c r="D3" s="0" t="n">
        <v>13.5</v>
      </c>
      <c r="E3" s="3" t="n">
        <v>12</v>
      </c>
      <c r="F3" s="4" t="n">
        <v>13</v>
      </c>
      <c r="G3" s="4" t="n">
        <v>12</v>
      </c>
      <c r="H3" s="5" t="n">
        <v>12</v>
      </c>
    </row>
    <row r="4" customFormat="false" ht="12.8" hidden="false" customHeight="false" outlineLevel="0" collapsed="false">
      <c r="A4" s="0" t="n">
        <v>200</v>
      </c>
      <c r="B4" s="0" t="n">
        <f aca="false">(E4+F4+G4+H4)/4</f>
        <v>19</v>
      </c>
      <c r="C4" s="0" t="n">
        <v>13</v>
      </c>
      <c r="D4" s="0" t="n">
        <f aca="false">(20+19+14)/3</f>
        <v>17.6666666666667</v>
      </c>
      <c r="E4" s="6" t="n">
        <v>18</v>
      </c>
      <c r="F4" s="7" t="n">
        <v>18</v>
      </c>
      <c r="G4" s="7" t="n">
        <v>20</v>
      </c>
      <c r="H4" s="8" t="n">
        <v>20</v>
      </c>
    </row>
    <row r="5" customFormat="false" ht="12.8" hidden="false" customHeight="false" outlineLevel="0" collapsed="false">
      <c r="A5" s="0" t="n">
        <v>400</v>
      </c>
      <c r="B5" s="0" t="n">
        <f aca="false">(E5+F5+G5+H5)/4</f>
        <v>28.25</v>
      </c>
      <c r="C5" s="0" t="n">
        <v>35</v>
      </c>
      <c r="D5" s="0" t="n">
        <f aca="false">(26+34+29)/3</f>
        <v>29.6666666666667</v>
      </c>
      <c r="E5" s="6" t="n">
        <v>23</v>
      </c>
      <c r="F5" s="7" t="n">
        <v>29</v>
      </c>
      <c r="G5" s="7" t="n">
        <v>23</v>
      </c>
      <c r="H5" s="8" t="n">
        <v>38</v>
      </c>
    </row>
    <row r="6" customFormat="false" ht="12.8" hidden="false" customHeight="false" outlineLevel="0" collapsed="false">
      <c r="A6" s="0" t="n">
        <v>800</v>
      </c>
      <c r="B6" s="0" t="n">
        <f aca="false">(E6+F6+G6+H6)/4</f>
        <v>61.25</v>
      </c>
      <c r="C6" s="0" t="n">
        <v>86</v>
      </c>
      <c r="D6" s="0" t="n">
        <f aca="false">(64+64+61)/3</f>
        <v>63</v>
      </c>
      <c r="E6" s="6" t="n">
        <v>68</v>
      </c>
      <c r="F6" s="7" t="n">
        <v>57</v>
      </c>
      <c r="G6" s="7" t="n">
        <v>62</v>
      </c>
      <c r="H6" s="8" t="n">
        <v>58</v>
      </c>
    </row>
    <row r="7" customFormat="false" ht="12.8" hidden="false" customHeight="false" outlineLevel="0" collapsed="false">
      <c r="A7" s="0" t="n">
        <v>1200</v>
      </c>
      <c r="B7" s="0" t="n">
        <f aca="false">(E7+F7+G7+H7)/4</f>
        <v>79</v>
      </c>
      <c r="C7" s="0" t="n">
        <v>51</v>
      </c>
      <c r="D7" s="0" t="n">
        <f aca="false">(91+95+110)/3</f>
        <v>98.6666666666667</v>
      </c>
      <c r="E7" s="6" t="n">
        <v>110</v>
      </c>
      <c r="F7" s="7" t="n">
        <v>55</v>
      </c>
      <c r="G7" s="7" t="n">
        <v>77</v>
      </c>
      <c r="H7" s="8" t="n">
        <v>74</v>
      </c>
    </row>
    <row r="8" customFormat="false" ht="12.8" hidden="false" customHeight="false" outlineLevel="0" collapsed="false">
      <c r="A8" s="0" t="n">
        <v>1600</v>
      </c>
      <c r="B8" s="0" t="n">
        <f aca="false">(E8+F8+G8+H8)/4</f>
        <v>107.5</v>
      </c>
      <c r="C8" s="0" t="n">
        <v>62</v>
      </c>
      <c r="D8" s="0" t="n">
        <f aca="false">(113+127+125)/3</f>
        <v>121.666666666667</v>
      </c>
      <c r="E8" s="6" t="n">
        <v>151</v>
      </c>
      <c r="F8" s="7" t="n">
        <v>87</v>
      </c>
      <c r="G8" s="7" t="n">
        <v>107</v>
      </c>
      <c r="H8" s="8" t="n">
        <v>85</v>
      </c>
    </row>
    <row r="9" customFormat="false" ht="12.8" hidden="false" customHeight="false" outlineLevel="0" collapsed="false">
      <c r="A9" s="0" t="n">
        <v>2000</v>
      </c>
      <c r="B9" s="0" t="n">
        <f aca="false">(E9+F9+G9+H9)/4</f>
        <v>135</v>
      </c>
      <c r="C9" s="0" t="n">
        <v>101</v>
      </c>
      <c r="D9" s="0" t="n">
        <f aca="false">(154+146+179)/3</f>
        <v>159.666666666667</v>
      </c>
      <c r="E9" s="6" t="n">
        <v>129</v>
      </c>
      <c r="F9" s="7" t="n">
        <v>108</v>
      </c>
      <c r="G9" s="7" t="n">
        <v>178</v>
      </c>
      <c r="H9" s="8" t="n">
        <v>125</v>
      </c>
    </row>
    <row r="10" customFormat="false" ht="12.8" hidden="false" customHeight="false" outlineLevel="0" collapsed="false">
      <c r="A10" s="0" t="n">
        <v>3000</v>
      </c>
      <c r="B10" s="0" t="n">
        <f aca="false">(E10+F10+G10+H10)/4</f>
        <v>257</v>
      </c>
      <c r="C10" s="0" t="n">
        <v>128</v>
      </c>
      <c r="D10" s="0" t="n">
        <f aca="false">(406+223+223)/3</f>
        <v>284</v>
      </c>
      <c r="E10" s="6" t="n">
        <v>202</v>
      </c>
      <c r="F10" s="7" t="n">
        <v>283</v>
      </c>
      <c r="G10" s="7" t="n">
        <v>277</v>
      </c>
      <c r="H10" s="8" t="n">
        <v>266</v>
      </c>
    </row>
    <row r="11" customFormat="false" ht="12.8" hidden="false" customHeight="false" outlineLevel="0" collapsed="false">
      <c r="A11" s="0" t="n">
        <v>4000</v>
      </c>
      <c r="B11" s="0" t="n">
        <f aca="false">(E11+F11+G11+H11)/4</f>
        <v>262.5</v>
      </c>
      <c r="C11" s="0" t="n">
        <v>184</v>
      </c>
      <c r="D11" s="0" t="n">
        <f aca="false">(251+366+291)/3</f>
        <v>302.666666666667</v>
      </c>
      <c r="E11" s="6" t="n">
        <v>249</v>
      </c>
      <c r="F11" s="7" t="n">
        <v>196</v>
      </c>
      <c r="G11" s="7" t="n">
        <v>250</v>
      </c>
      <c r="H11" s="8" t="n">
        <v>355</v>
      </c>
    </row>
    <row r="12" customFormat="false" ht="12.8" hidden="false" customHeight="false" outlineLevel="0" collapsed="false">
      <c r="A12" s="0" t="n">
        <v>5000</v>
      </c>
      <c r="B12" s="0" t="n">
        <f aca="false">(E12+F12+G12+H12)/4</f>
        <v>417.75</v>
      </c>
      <c r="C12" s="0" t="n">
        <v>207</v>
      </c>
      <c r="D12" s="0" t="n">
        <f aca="false">(371+418+463)/3</f>
        <v>417.333333333333</v>
      </c>
      <c r="E12" s="6" t="n">
        <v>431</v>
      </c>
      <c r="F12" s="7" t="n">
        <v>461</v>
      </c>
      <c r="G12" s="7" t="n">
        <v>445</v>
      </c>
      <c r="H12" s="8" t="n">
        <v>334</v>
      </c>
    </row>
    <row r="13" customFormat="false" ht="12.8" hidden="false" customHeight="false" outlineLevel="0" collapsed="false">
      <c r="A13" s="0" t="n">
        <v>6000</v>
      </c>
      <c r="B13" s="0" t="n">
        <f aca="false">(E13+F13+G13+H13)/4</f>
        <v>374</v>
      </c>
      <c r="C13" s="0" t="n">
        <v>306</v>
      </c>
      <c r="D13" s="0" t="n">
        <f aca="false">(452+548+463)/3</f>
        <v>487.666666666667</v>
      </c>
      <c r="E13" s="6" t="n">
        <v>368</v>
      </c>
      <c r="F13" s="7" t="n">
        <v>395</v>
      </c>
      <c r="G13" s="7" t="n">
        <v>339</v>
      </c>
      <c r="H13" s="8" t="n">
        <v>394</v>
      </c>
    </row>
    <row r="14" customFormat="false" ht="12.8" hidden="false" customHeight="false" outlineLevel="0" collapsed="false">
      <c r="A14" s="0" t="n">
        <v>7000</v>
      </c>
      <c r="B14" s="0" t="n">
        <f aca="false">(E14+F14+G14+H14)/4</f>
        <v>516.25</v>
      </c>
      <c r="C14" s="0" t="n">
        <v>298</v>
      </c>
      <c r="D14" s="0" t="n">
        <f aca="false">(643+520+678)/3</f>
        <v>613.666666666667</v>
      </c>
      <c r="E14" s="6" t="n">
        <v>457</v>
      </c>
      <c r="F14" s="7" t="n">
        <v>458</v>
      </c>
      <c r="G14" s="7" t="n">
        <v>453</v>
      </c>
      <c r="H14" s="8" t="n">
        <v>697</v>
      </c>
    </row>
    <row r="15" customFormat="false" ht="12.8" hidden="false" customHeight="false" outlineLevel="0" collapsed="false">
      <c r="A15" s="0" t="n">
        <v>8000</v>
      </c>
      <c r="B15" s="0" t="n">
        <f aca="false">(E15+F15+G15+H15)/4</f>
        <v>625</v>
      </c>
      <c r="C15" s="0" t="n">
        <v>407</v>
      </c>
      <c r="D15" s="0" t="n">
        <f aca="false">(720+624+851)/3</f>
        <v>731.666666666667</v>
      </c>
      <c r="E15" s="6" t="n">
        <v>505</v>
      </c>
      <c r="F15" s="7" t="n">
        <v>505</v>
      </c>
      <c r="G15" s="7" t="n">
        <v>761</v>
      </c>
      <c r="H15" s="8" t="n">
        <v>729</v>
      </c>
    </row>
    <row r="16" customFormat="false" ht="12.8" hidden="false" customHeight="false" outlineLevel="0" collapsed="false">
      <c r="A16" s="0" t="n">
        <v>9000</v>
      </c>
      <c r="B16" s="0" t="n">
        <f aca="false">(E16+F16+G16+H16)/4</f>
        <v>598.5</v>
      </c>
      <c r="C16" s="0" t="n">
        <v>381</v>
      </c>
      <c r="D16" s="0" t="n">
        <f aca="false">(668+816+803)/3</f>
        <v>762.333333333333</v>
      </c>
      <c r="E16" s="6" t="n">
        <v>607</v>
      </c>
      <c r="F16" s="7" t="n">
        <v>406</v>
      </c>
      <c r="G16" s="7" t="n">
        <v>797</v>
      </c>
      <c r="H16" s="8" t="n">
        <v>584</v>
      </c>
    </row>
    <row r="17" customFormat="false" ht="12.8" hidden="false" customHeight="false" outlineLevel="0" collapsed="false">
      <c r="A17" s="0" t="n">
        <v>10000</v>
      </c>
      <c r="B17" s="0" t="n">
        <f aca="false">(E17+F17+G17+H17)/4</f>
        <v>546.75</v>
      </c>
      <c r="C17" s="0" t="n">
        <v>480</v>
      </c>
      <c r="D17" s="0" t="n">
        <f aca="false">(912+962+908)/3</f>
        <v>927.333333333333</v>
      </c>
      <c r="E17" s="6" t="n">
        <v>649</v>
      </c>
      <c r="F17" s="7" t="n">
        <v>559</v>
      </c>
      <c r="G17" s="7" t="n">
        <v>453</v>
      </c>
      <c r="H17" s="8" t="n">
        <v>526</v>
      </c>
    </row>
    <row r="18" customFormat="false" ht="12.8" hidden="false" customHeight="false" outlineLevel="0" collapsed="false">
      <c r="A18" s="0" t="n">
        <v>12000</v>
      </c>
      <c r="B18" s="0" t="n">
        <f aca="false">(E18+F18+G18+H18)/4</f>
        <v>674.5</v>
      </c>
      <c r="C18" s="0" t="n">
        <v>503</v>
      </c>
      <c r="D18" s="0" t="n">
        <f aca="false">(1077+997+1153)/3</f>
        <v>1075.66666666667</v>
      </c>
      <c r="E18" s="6" t="n">
        <v>543</v>
      </c>
      <c r="F18" s="7" t="n">
        <v>660</v>
      </c>
      <c r="G18" s="7" t="n">
        <v>919</v>
      </c>
      <c r="H18" s="8" t="n">
        <v>576</v>
      </c>
    </row>
    <row r="19" customFormat="false" ht="12.8" hidden="false" customHeight="false" outlineLevel="0" collapsed="false">
      <c r="A19" s="0" t="n">
        <v>14000</v>
      </c>
      <c r="B19" s="0" t="n">
        <f aca="false">(E19+F19+G19+H19)/4</f>
        <v>892.75</v>
      </c>
      <c r="C19" s="0" t="n">
        <v>582</v>
      </c>
      <c r="D19" s="0" t="n">
        <f aca="false">(1256+1255+1255)/3</f>
        <v>1255.33333333333</v>
      </c>
      <c r="E19" s="6" t="n">
        <v>624</v>
      </c>
      <c r="F19" s="7" t="n">
        <v>920</v>
      </c>
      <c r="G19" s="7" t="n">
        <v>1238</v>
      </c>
      <c r="H19" s="8" t="n">
        <v>789</v>
      </c>
    </row>
    <row r="20" customFormat="false" ht="12.8" hidden="false" customHeight="false" outlineLevel="0" collapsed="false">
      <c r="A20" s="0" t="n">
        <v>16000</v>
      </c>
      <c r="B20" s="0" t="n">
        <f aca="false">(E20+F20+G20+H20)/4</f>
        <v>1048.5</v>
      </c>
      <c r="C20" s="0" t="n">
        <v>730</v>
      </c>
      <c r="D20" s="0" t="n">
        <f aca="false">(1616+1696+1654)/3</f>
        <v>1655.33333333333</v>
      </c>
      <c r="E20" s="6" t="n">
        <v>1440</v>
      </c>
      <c r="F20" s="7" t="n">
        <v>1016</v>
      </c>
      <c r="G20" s="7" t="n">
        <v>983</v>
      </c>
      <c r="H20" s="8" t="n">
        <v>755</v>
      </c>
    </row>
    <row r="21" customFormat="false" ht="12.8" hidden="false" customHeight="false" outlineLevel="0" collapsed="false">
      <c r="A21" s="0" t="n">
        <v>18000</v>
      </c>
      <c r="B21" s="0" t="n">
        <f aca="false">(E21+F21+G21+H21)/4</f>
        <v>1133</v>
      </c>
      <c r="C21" s="0" t="n">
        <v>758</v>
      </c>
      <c r="D21" s="0" t="n">
        <f aca="false">(1788+1782+1812)/3</f>
        <v>1794</v>
      </c>
      <c r="E21" s="6" t="n">
        <v>1117</v>
      </c>
      <c r="F21" s="7" t="n">
        <v>1157</v>
      </c>
      <c r="G21" s="7" t="n">
        <v>1107</v>
      </c>
      <c r="H21" s="8" t="n">
        <v>1151</v>
      </c>
    </row>
    <row r="22" customFormat="false" ht="12.8" hidden="false" customHeight="false" outlineLevel="0" collapsed="false">
      <c r="A22" s="0" t="n">
        <v>20000</v>
      </c>
      <c r="B22" s="0" t="n">
        <f aca="false">(E22+F22+G22+H22)/4</f>
        <v>1210.5</v>
      </c>
      <c r="C22" s="0" t="n">
        <v>1142</v>
      </c>
      <c r="D22" s="0" t="n">
        <f aca="false">(1873+1950+1939)/3</f>
        <v>1920.66666666667</v>
      </c>
      <c r="E22" s="9" t="n">
        <v>1253</v>
      </c>
      <c r="F22" s="10" t="n">
        <v>1262</v>
      </c>
      <c r="G22" s="10" t="n">
        <v>1211</v>
      </c>
      <c r="H22" s="11" t="n">
        <v>1116</v>
      </c>
    </row>
    <row r="25" customFormat="false" ht="12.8" hidden="false" customHeight="false" outlineLevel="0" collapsed="false">
      <c r="A25" s="1" t="s">
        <v>10</v>
      </c>
      <c r="B25" s="0" t="s">
        <v>1</v>
      </c>
      <c r="C25" s="0" t="s">
        <v>3</v>
      </c>
      <c r="D25" s="2" t="s">
        <v>11</v>
      </c>
      <c r="E25" s="2"/>
      <c r="F25" s="2"/>
    </row>
    <row r="26" customFormat="false" ht="12.8" hidden="false" customHeight="false" outlineLevel="0" collapsed="false">
      <c r="A26" s="0" t="s">
        <v>12</v>
      </c>
      <c r="B26" s="0" t="s">
        <v>13</v>
      </c>
      <c r="C26" s="0" t="s">
        <v>13</v>
      </c>
    </row>
    <row r="27" customFormat="false" ht="12.8" hidden="false" customHeight="false" outlineLevel="0" collapsed="false">
      <c r="A27" s="0" t="n">
        <v>100</v>
      </c>
      <c r="B27" s="0" t="n">
        <v>567</v>
      </c>
      <c r="C27" s="0" t="n">
        <f aca="false">(1219+997+1322)/3</f>
        <v>1179.33333333333</v>
      </c>
    </row>
    <row r="28" customFormat="false" ht="12.8" hidden="false" customHeight="false" outlineLevel="0" collapsed="false">
      <c r="A28" s="0" t="n">
        <v>200</v>
      </c>
      <c r="B28" s="0" t="n">
        <v>2211</v>
      </c>
      <c r="C28" s="0" t="n">
        <f aca="false">(D28+E28+F28)/3</f>
        <v>3384.33333333333</v>
      </c>
      <c r="D28" s="3" t="n">
        <v>3371</v>
      </c>
      <c r="E28" s="4" t="n">
        <v>3397</v>
      </c>
      <c r="F28" s="12" t="n">
        <v>3385</v>
      </c>
    </row>
    <row r="29" customFormat="false" ht="12.8" hidden="false" customHeight="false" outlineLevel="0" collapsed="false">
      <c r="A29" s="0" t="n">
        <v>400</v>
      </c>
      <c r="B29" s="0" t="n">
        <v>6967</v>
      </c>
      <c r="C29" s="0" t="n">
        <f aca="false">(D29+E29+F29)/3</f>
        <v>14079.3333333333</v>
      </c>
      <c r="D29" s="6" t="n">
        <v>15018</v>
      </c>
      <c r="E29" s="7" t="n">
        <v>14920</v>
      </c>
      <c r="F29" s="8" t="n">
        <v>12300</v>
      </c>
    </row>
    <row r="30" customFormat="false" ht="12.8" hidden="false" customHeight="false" outlineLevel="0" collapsed="false">
      <c r="A30" s="0" t="n">
        <v>800</v>
      </c>
      <c r="B30" s="0" t="n">
        <v>33297</v>
      </c>
      <c r="C30" s="0" t="n">
        <f aca="false">(D30+E30+F30)/3</f>
        <v>49752.3333333333</v>
      </c>
      <c r="D30" s="6" t="n">
        <v>43896</v>
      </c>
      <c r="E30" s="7" t="n">
        <v>47452</v>
      </c>
      <c r="F30" s="8" t="n">
        <v>57909</v>
      </c>
    </row>
    <row r="31" customFormat="false" ht="12.8" hidden="false" customHeight="false" outlineLevel="0" collapsed="false">
      <c r="A31" s="0" t="n">
        <v>1200</v>
      </c>
      <c r="B31" s="0" t="n">
        <v>62407</v>
      </c>
      <c r="C31" s="0" t="n">
        <f aca="false">(D31+E31+F31)/3</f>
        <v>112310</v>
      </c>
      <c r="D31" s="6" t="n">
        <v>114913</v>
      </c>
      <c r="E31" s="7" t="n">
        <v>115936</v>
      </c>
      <c r="F31" s="8" t="n">
        <v>106081</v>
      </c>
    </row>
    <row r="32" customFormat="false" ht="12.8" hidden="false" customHeight="false" outlineLevel="0" collapsed="false">
      <c r="A32" s="0" t="n">
        <v>1600</v>
      </c>
      <c r="B32" s="0" t="n">
        <v>165701</v>
      </c>
      <c r="C32" s="0" t="n">
        <f aca="false">(D32+E32+F32)/3</f>
        <v>229381.666666667</v>
      </c>
      <c r="D32" s="6" t="n">
        <v>230302</v>
      </c>
      <c r="E32" s="7" t="n">
        <v>229053</v>
      </c>
      <c r="F32" s="8" t="n">
        <v>228790</v>
      </c>
    </row>
    <row r="33" customFormat="false" ht="12.8" hidden="false" customHeight="false" outlineLevel="0" collapsed="false">
      <c r="A33" s="0" t="n">
        <v>2000</v>
      </c>
      <c r="B33" s="0" t="n">
        <v>236972</v>
      </c>
      <c r="C33" s="0" t="n">
        <f aca="false">(D33+E33+F33)/3</f>
        <v>356914.666666667</v>
      </c>
      <c r="D33" s="6" t="n">
        <v>359151</v>
      </c>
      <c r="E33" s="7" t="n">
        <v>357566</v>
      </c>
      <c r="F33" s="8" t="n">
        <v>354027</v>
      </c>
    </row>
    <row r="34" customFormat="false" ht="12.8" hidden="false" customHeight="false" outlineLevel="0" collapsed="false">
      <c r="A34" s="0" t="n">
        <v>3000</v>
      </c>
      <c r="B34" s="0" t="n">
        <v>452549</v>
      </c>
      <c r="C34" s="0" t="n">
        <f aca="false">(D34+E34+F34)/3</f>
        <v>671909.666666667</v>
      </c>
      <c r="D34" s="6" t="n">
        <v>730705</v>
      </c>
      <c r="E34" s="7" t="n">
        <v>694970</v>
      </c>
      <c r="F34" s="8" t="n">
        <v>590054</v>
      </c>
    </row>
    <row r="35" customFormat="false" ht="12.8" hidden="false" customHeight="false" outlineLevel="0" collapsed="false">
      <c r="A35" s="0" t="n">
        <v>4000</v>
      </c>
      <c r="B35" s="0" t="n">
        <v>687905</v>
      </c>
      <c r="C35" s="0" t="n">
        <f aca="false">(D35+E35+F35)/3</f>
        <v>1145202.66666667</v>
      </c>
      <c r="D35" s="6" t="n">
        <v>1079753</v>
      </c>
      <c r="E35" s="7" t="n">
        <v>1306758</v>
      </c>
      <c r="F35" s="8" t="n">
        <v>1049097</v>
      </c>
    </row>
    <row r="36" customFormat="false" ht="12.8" hidden="false" customHeight="false" outlineLevel="0" collapsed="false">
      <c r="A36" s="0" t="n">
        <v>5000</v>
      </c>
      <c r="B36" s="0" t="n">
        <v>1101669</v>
      </c>
      <c r="C36" s="0" t="n">
        <f aca="false">(D36+E36+F36)/3</f>
        <v>1740634</v>
      </c>
      <c r="D36" s="6" t="n">
        <v>1736362</v>
      </c>
      <c r="E36" s="7" t="n">
        <v>1651254</v>
      </c>
      <c r="F36" s="8" t="n">
        <v>1834286</v>
      </c>
    </row>
    <row r="37" customFormat="false" ht="12.8" hidden="false" customHeight="false" outlineLevel="0" collapsed="false">
      <c r="A37" s="0" t="n">
        <v>6000</v>
      </c>
      <c r="B37" s="0" t="n">
        <v>1560714</v>
      </c>
      <c r="C37" s="0" t="n">
        <f aca="false">(D37+E37+F37)/3</f>
        <v>2385886.66666667</v>
      </c>
      <c r="D37" s="6" t="n">
        <v>2417160</v>
      </c>
      <c r="E37" s="7" t="n">
        <v>2380159</v>
      </c>
      <c r="F37" s="8" t="n">
        <v>2360341</v>
      </c>
    </row>
    <row r="38" customFormat="false" ht="12.8" hidden="false" customHeight="false" outlineLevel="0" collapsed="false">
      <c r="A38" s="0" t="n">
        <v>7000</v>
      </c>
      <c r="B38" s="0" t="n">
        <v>2189549</v>
      </c>
      <c r="C38" s="0" t="n">
        <f aca="false">(D38+E38+F38)/3</f>
        <v>3115706.33333333</v>
      </c>
      <c r="D38" s="6" t="n">
        <v>3130592</v>
      </c>
      <c r="E38" s="7" t="n">
        <v>3038871</v>
      </c>
      <c r="F38" s="8" t="n">
        <v>3177656</v>
      </c>
    </row>
    <row r="39" customFormat="false" ht="12.8" hidden="false" customHeight="false" outlineLevel="0" collapsed="false">
      <c r="A39" s="0" t="n">
        <v>8000</v>
      </c>
      <c r="B39" s="0" t="n">
        <v>2774055</v>
      </c>
      <c r="C39" s="0" t="n">
        <f aca="false">(D39+E39+F39)/3</f>
        <v>4081145.33333333</v>
      </c>
      <c r="D39" s="6" t="n">
        <v>4061054</v>
      </c>
      <c r="E39" s="7" t="n">
        <v>4058480</v>
      </c>
      <c r="F39" s="8" t="n">
        <v>4123902</v>
      </c>
    </row>
    <row r="40" customFormat="false" ht="12.8" hidden="false" customHeight="false" outlineLevel="0" collapsed="false">
      <c r="A40" s="0" t="n">
        <v>9000</v>
      </c>
      <c r="B40" s="0" t="n">
        <v>3498306</v>
      </c>
      <c r="C40" s="0" t="n">
        <f aca="false">(D40+E40+F40)/3</f>
        <v>5171577.66666667</v>
      </c>
      <c r="D40" s="6" t="n">
        <v>5084743</v>
      </c>
      <c r="E40" s="7" t="n">
        <v>5112232</v>
      </c>
      <c r="F40" s="8" t="n">
        <v>5317758</v>
      </c>
    </row>
    <row r="41" customFormat="false" ht="12.8" hidden="false" customHeight="false" outlineLevel="0" collapsed="false">
      <c r="A41" s="0" t="n">
        <v>10000</v>
      </c>
      <c r="B41" s="0" t="n">
        <v>4491422</v>
      </c>
      <c r="C41" s="0" t="n">
        <f aca="false">(D41+E41+F41)/3</f>
        <v>6284287.33333333</v>
      </c>
      <c r="D41" s="6" t="n">
        <v>6275925</v>
      </c>
      <c r="E41" s="7" t="n">
        <v>6225130</v>
      </c>
      <c r="F41" s="8" t="n">
        <v>6351807</v>
      </c>
    </row>
    <row r="42" customFormat="false" ht="12.8" hidden="false" customHeight="false" outlineLevel="0" collapsed="false">
      <c r="A42" s="0" t="n">
        <v>12000</v>
      </c>
      <c r="B42" s="0" t="n">
        <v>6236578</v>
      </c>
      <c r="C42" s="0" t="n">
        <f aca="false">(D42+E42+F42)/3</f>
        <v>9081677</v>
      </c>
      <c r="D42" s="9" t="n">
        <v>8937693</v>
      </c>
      <c r="E42" s="10" t="n">
        <v>9231805</v>
      </c>
      <c r="F42" s="11" t="n">
        <v>9075533</v>
      </c>
    </row>
    <row r="43" customFormat="false" ht="12.8" hidden="false" customHeight="false" outlineLevel="0" collapsed="false">
      <c r="A43" s="1" t="s">
        <v>14</v>
      </c>
    </row>
    <row r="44" customFormat="false" ht="12.8" hidden="false" customHeight="false" outlineLevel="0" collapsed="false">
      <c r="A44" s="0" t="s">
        <v>15</v>
      </c>
      <c r="B44" s="0" t="s">
        <v>16</v>
      </c>
      <c r="C44" s="0" t="s">
        <v>17</v>
      </c>
      <c r="D44" s="0" t="s">
        <v>18</v>
      </c>
      <c r="E44" s="0" t="s">
        <v>19</v>
      </c>
      <c r="H44" s="0" t="s">
        <v>20</v>
      </c>
    </row>
    <row r="45" customFormat="false" ht="12.8" hidden="false" customHeight="false" outlineLevel="0" collapsed="false">
      <c r="A45" s="0" t="n">
        <v>100</v>
      </c>
      <c r="B45" s="0" t="n">
        <v>4</v>
      </c>
      <c r="C45" s="0" t="n">
        <v>117</v>
      </c>
      <c r="D45" s="0" t="n">
        <v>135</v>
      </c>
      <c r="E45" s="0" t="s">
        <v>21</v>
      </c>
      <c r="H45" s="0" t="s">
        <v>22</v>
      </c>
    </row>
    <row r="46" customFormat="false" ht="12.8" hidden="false" customHeight="false" outlineLevel="0" collapsed="false">
      <c r="A46" s="0" t="n">
        <v>200</v>
      </c>
      <c r="B46" s="0" t="n">
        <v>4</v>
      </c>
      <c r="C46" s="0" t="n">
        <v>344</v>
      </c>
      <c r="D46" s="0" t="n">
        <v>337</v>
      </c>
    </row>
    <row r="47" customFormat="false" ht="12.8" hidden="false" customHeight="false" outlineLevel="0" collapsed="false">
      <c r="A47" s="0" t="n">
        <v>400</v>
      </c>
      <c r="B47" s="0" t="n">
        <v>4</v>
      </c>
      <c r="C47" s="0" t="n">
        <v>415</v>
      </c>
      <c r="D47" s="0" t="n">
        <v>462</v>
      </c>
    </row>
    <row r="48" customFormat="false" ht="12.8" hidden="false" customHeight="false" outlineLevel="0" collapsed="false">
      <c r="A48" s="0" t="n">
        <v>800</v>
      </c>
      <c r="B48" s="0" t="n">
        <v>4</v>
      </c>
      <c r="C48" s="0" t="n">
        <v>1027</v>
      </c>
      <c r="D48" s="0" t="n">
        <v>1400</v>
      </c>
    </row>
    <row r="49" customFormat="false" ht="12.8" hidden="false" customHeight="false" outlineLevel="0" collapsed="false">
      <c r="A49" s="0" t="n">
        <v>1200</v>
      </c>
      <c r="B49" s="0" t="n">
        <v>4</v>
      </c>
      <c r="C49" s="0" t="n">
        <v>1480</v>
      </c>
      <c r="D49" s="0" t="n">
        <v>1372</v>
      </c>
    </row>
    <row r="50" customFormat="false" ht="12.8" hidden="false" customHeight="false" outlineLevel="0" collapsed="false">
      <c r="A50" s="0" t="n">
        <v>1600</v>
      </c>
      <c r="B50" s="0" t="n">
        <v>4</v>
      </c>
      <c r="C50" s="0" t="n">
        <v>2372</v>
      </c>
      <c r="D50" s="0" t="n">
        <v>2685</v>
      </c>
    </row>
    <row r="51" customFormat="false" ht="12.8" hidden="false" customHeight="false" outlineLevel="0" collapsed="false">
      <c r="A51" s="0" t="n">
        <v>2000</v>
      </c>
      <c r="B51" s="0" t="n">
        <v>4</v>
      </c>
      <c r="C51" s="0" t="n">
        <v>2198</v>
      </c>
      <c r="D51" s="0" t="n">
        <v>2309</v>
      </c>
    </row>
    <row r="52" customFormat="false" ht="12.8" hidden="false" customHeight="false" outlineLevel="0" collapsed="false">
      <c r="A52" s="0" t="n">
        <v>3000</v>
      </c>
      <c r="B52" s="0" t="n">
        <v>4</v>
      </c>
      <c r="C52" s="0" t="n">
        <v>3646</v>
      </c>
      <c r="D52" s="0" t="n">
        <v>3854</v>
      </c>
    </row>
    <row r="53" customFormat="false" ht="12.8" hidden="false" customHeight="false" outlineLevel="0" collapsed="false">
      <c r="A53" s="0" t="n">
        <v>4000</v>
      </c>
      <c r="B53" s="0" t="n">
        <v>4</v>
      </c>
      <c r="C53" s="0" t="n">
        <v>5513</v>
      </c>
      <c r="D53" s="0" t="n">
        <v>5848</v>
      </c>
    </row>
    <row r="54" customFormat="false" ht="12.8" hidden="false" customHeight="false" outlineLevel="0" collapsed="false">
      <c r="A54" s="0" t="n">
        <v>5000</v>
      </c>
      <c r="B54" s="0" t="n">
        <v>4</v>
      </c>
      <c r="C54" s="0" t="n">
        <v>7377</v>
      </c>
      <c r="D54" s="0" t="n">
        <v>7245</v>
      </c>
    </row>
    <row r="55" customFormat="false" ht="12.8" hidden="false" customHeight="false" outlineLevel="0" collapsed="false">
      <c r="A55" s="0" t="n">
        <v>6000</v>
      </c>
      <c r="B55" s="0" t="n">
        <v>4</v>
      </c>
      <c r="C55" s="0" t="n">
        <v>8710</v>
      </c>
      <c r="D55" s="0" t="n">
        <v>8549</v>
      </c>
    </row>
    <row r="56" customFormat="false" ht="12.8" hidden="false" customHeight="false" outlineLevel="0" collapsed="false">
      <c r="A56" s="0" t="n">
        <v>7000</v>
      </c>
      <c r="B56" s="0" t="n">
        <v>4</v>
      </c>
      <c r="C56" s="0" t="n">
        <v>9241</v>
      </c>
      <c r="D56" s="0" t="n">
        <v>9049</v>
      </c>
    </row>
    <row r="57" customFormat="false" ht="12.8" hidden="false" customHeight="false" outlineLevel="0" collapsed="false">
      <c r="A57" s="0" t="n">
        <v>8000</v>
      </c>
      <c r="B57" s="0" t="n">
        <v>4</v>
      </c>
      <c r="C57" s="0" t="n">
        <v>11428</v>
      </c>
      <c r="D57" s="0" t="n">
        <v>11488</v>
      </c>
    </row>
    <row r="58" customFormat="false" ht="12.8" hidden="false" customHeight="false" outlineLevel="0" collapsed="false">
      <c r="A58" s="0" t="n">
        <v>9000</v>
      </c>
      <c r="B58" s="0" t="n">
        <v>4</v>
      </c>
      <c r="C58" s="0" t="n">
        <v>11629</v>
      </c>
      <c r="D58" s="0" t="n">
        <v>12917</v>
      </c>
    </row>
    <row r="59" customFormat="false" ht="12.8" hidden="false" customHeight="false" outlineLevel="0" collapsed="false">
      <c r="A59" s="0" t="n">
        <v>10000</v>
      </c>
      <c r="B59" s="0" t="n">
        <v>4</v>
      </c>
      <c r="C59" s="0" t="n">
        <v>12052</v>
      </c>
      <c r="D59" s="0" t="n">
        <v>11964</v>
      </c>
    </row>
    <row r="60" customFormat="false" ht="12.8" hidden="false" customHeight="false" outlineLevel="0" collapsed="false">
      <c r="A60" s="0" t="n">
        <v>12000</v>
      </c>
      <c r="B60" s="0" t="n">
        <v>4</v>
      </c>
      <c r="C60" s="0" t="n">
        <v>14197</v>
      </c>
      <c r="D60" s="0" t="n">
        <v>14415</v>
      </c>
    </row>
    <row r="61" customFormat="false" ht="12.8" hidden="false" customHeight="false" outlineLevel="0" collapsed="false">
      <c r="A61" s="0" t="n">
        <v>14000</v>
      </c>
      <c r="B61" s="0" t="n">
        <v>4</v>
      </c>
      <c r="C61" s="0" t="n">
        <v>17134</v>
      </c>
      <c r="D61" s="0" t="n">
        <v>27993</v>
      </c>
    </row>
    <row r="62" customFormat="false" ht="12.8" hidden="false" customHeight="false" outlineLevel="0" collapsed="false">
      <c r="A62" s="0" t="n">
        <v>16000</v>
      </c>
      <c r="B62" s="0" t="n">
        <v>4</v>
      </c>
      <c r="C62" s="0" t="n">
        <v>24806</v>
      </c>
      <c r="D62" s="0" t="n">
        <v>25927</v>
      </c>
    </row>
    <row r="63" customFormat="false" ht="12.8" hidden="false" customHeight="false" outlineLevel="0" collapsed="false">
      <c r="A63" s="0" t="n">
        <v>18000</v>
      </c>
      <c r="B63" s="0" t="n">
        <v>4</v>
      </c>
      <c r="C63" s="0" t="n">
        <v>26584</v>
      </c>
      <c r="D63" s="0" t="n">
        <v>26886</v>
      </c>
    </row>
    <row r="64" customFormat="false" ht="12.8" hidden="false" customHeight="false" outlineLevel="0" collapsed="false">
      <c r="A64" s="0" t="n">
        <v>20000</v>
      </c>
      <c r="B64" s="0" t="n">
        <v>4</v>
      </c>
      <c r="C64" s="0" t="n">
        <v>27351</v>
      </c>
      <c r="D64" s="0" t="n">
        <v>26538</v>
      </c>
    </row>
    <row r="65" customFormat="false" ht="12.8" hidden="false" customHeight="false" outlineLevel="0" collapsed="false">
      <c r="A65" s="1" t="s">
        <v>23</v>
      </c>
    </row>
    <row r="66" customFormat="false" ht="12.8" hidden="false" customHeight="false" outlineLevel="0" collapsed="false">
      <c r="A66" s="0" t="s">
        <v>12</v>
      </c>
      <c r="B66" s="0" t="s">
        <v>24</v>
      </c>
      <c r="C66" s="0" t="s">
        <v>19</v>
      </c>
      <c r="D66" s="2" t="s">
        <v>11</v>
      </c>
      <c r="E66" s="2"/>
    </row>
    <row r="67" customFormat="false" ht="12.8" hidden="false" customHeight="false" outlineLevel="0" collapsed="false">
      <c r="A67" s="0" t="n">
        <v>100</v>
      </c>
      <c r="B67" s="0" t="n">
        <v>4</v>
      </c>
      <c r="C67" s="0" t="n">
        <f aca="false">(D67+E67+F67)/3</f>
        <v>300.666666666667</v>
      </c>
      <c r="D67" s="3" t="n">
        <v>321</v>
      </c>
      <c r="E67" s="4" t="n">
        <v>227</v>
      </c>
      <c r="F67" s="12" t="n">
        <v>354</v>
      </c>
    </row>
    <row r="68" customFormat="false" ht="12.8" hidden="false" customHeight="false" outlineLevel="0" collapsed="false">
      <c r="A68" s="0" t="n">
        <v>200</v>
      </c>
      <c r="B68" s="0" t="n">
        <v>16</v>
      </c>
      <c r="C68" s="0" t="n">
        <f aca="false">(D68+E68+F68)/3</f>
        <v>303</v>
      </c>
      <c r="D68" s="6" t="n">
        <v>330</v>
      </c>
      <c r="E68" s="7" t="n">
        <v>253</v>
      </c>
      <c r="F68" s="8" t="n">
        <v>326</v>
      </c>
    </row>
    <row r="69" customFormat="false" ht="12.8" hidden="false" customHeight="false" outlineLevel="0" collapsed="false">
      <c r="A69" s="0" t="n">
        <v>400</v>
      </c>
      <c r="B69" s="0" t="n">
        <v>20</v>
      </c>
      <c r="C69" s="0" t="n">
        <f aca="false">(D69+E69+F69)/3</f>
        <v>316</v>
      </c>
      <c r="D69" s="6" t="n">
        <v>360</v>
      </c>
      <c r="E69" s="7" t="n">
        <v>300</v>
      </c>
      <c r="F69" s="8" t="n">
        <v>288</v>
      </c>
    </row>
    <row r="70" customFormat="false" ht="12.8" hidden="false" customHeight="false" outlineLevel="0" collapsed="false">
      <c r="A70" s="0" t="n">
        <v>800</v>
      </c>
      <c r="B70" s="0" t="n">
        <v>30</v>
      </c>
      <c r="C70" s="0" t="n">
        <f aca="false">(D70+E70+F70)/3</f>
        <v>300</v>
      </c>
      <c r="D70" s="6" t="n">
        <v>345</v>
      </c>
      <c r="E70" s="7" t="n">
        <v>290</v>
      </c>
      <c r="F70" s="8" t="n">
        <v>265</v>
      </c>
    </row>
    <row r="71" customFormat="false" ht="12.8" hidden="false" customHeight="false" outlineLevel="0" collapsed="false">
      <c r="A71" s="0" t="n">
        <v>1200</v>
      </c>
      <c r="B71" s="0" t="n">
        <v>58</v>
      </c>
      <c r="C71" s="0" t="n">
        <f aca="false">(D71+E71+F71)/3</f>
        <v>284.333333333333</v>
      </c>
      <c r="D71" s="6" t="n">
        <v>266</v>
      </c>
      <c r="E71" s="7" t="n">
        <v>301</v>
      </c>
      <c r="F71" s="8" t="n">
        <v>286</v>
      </c>
    </row>
    <row r="72" customFormat="false" ht="12.8" hidden="false" customHeight="false" outlineLevel="0" collapsed="false">
      <c r="A72" s="0" t="n">
        <v>1600</v>
      </c>
      <c r="B72" s="0" t="n">
        <v>81</v>
      </c>
      <c r="C72" s="0" t="n">
        <f aca="false">(D72+E72+F72)/3</f>
        <v>348.666666666667</v>
      </c>
      <c r="D72" s="6" t="n">
        <v>353</v>
      </c>
      <c r="E72" s="7" t="n">
        <v>343</v>
      </c>
      <c r="F72" s="8" t="n">
        <v>350</v>
      </c>
    </row>
    <row r="73" customFormat="false" ht="12.8" hidden="false" customHeight="false" outlineLevel="0" collapsed="false">
      <c r="A73" s="0" t="n">
        <v>2000</v>
      </c>
      <c r="B73" s="0" t="n">
        <v>80</v>
      </c>
      <c r="C73" s="0" t="n">
        <f aca="false">(D73+E73+F73)/3</f>
        <v>380.333333333333</v>
      </c>
      <c r="D73" s="6" t="n">
        <v>338</v>
      </c>
      <c r="E73" s="7" t="n">
        <v>473</v>
      </c>
      <c r="F73" s="8" t="n">
        <v>330</v>
      </c>
    </row>
    <row r="74" customFormat="false" ht="12.8" hidden="false" customHeight="false" outlineLevel="0" collapsed="false">
      <c r="A74" s="0" t="n">
        <v>3000</v>
      </c>
      <c r="B74" s="0" t="n">
        <v>101</v>
      </c>
      <c r="C74" s="0" t="n">
        <f aca="false">(D74+E74+F74)/3</f>
        <v>406</v>
      </c>
      <c r="D74" s="6" t="n">
        <v>415</v>
      </c>
      <c r="E74" s="7" t="n">
        <v>411</v>
      </c>
      <c r="F74" s="8" t="n">
        <v>392</v>
      </c>
    </row>
    <row r="75" customFormat="false" ht="12.8" hidden="false" customHeight="false" outlineLevel="0" collapsed="false">
      <c r="A75" s="0" t="n">
        <v>4000</v>
      </c>
      <c r="B75" s="0" t="n">
        <v>133</v>
      </c>
      <c r="C75" s="0" t="n">
        <f aca="false">(D75+E75+F75)/3</f>
        <v>434</v>
      </c>
      <c r="D75" s="6" t="n">
        <v>446</v>
      </c>
      <c r="E75" s="7" t="n">
        <v>402</v>
      </c>
      <c r="F75" s="8" t="n">
        <v>454</v>
      </c>
    </row>
    <row r="76" customFormat="false" ht="12.8" hidden="false" customHeight="false" outlineLevel="0" collapsed="false">
      <c r="A76" s="0" t="n">
        <v>5000</v>
      </c>
      <c r="B76" s="0" t="n">
        <v>162</v>
      </c>
      <c r="C76" s="0" t="n">
        <f aca="false">(D76+E76+F76)/3</f>
        <v>534</v>
      </c>
      <c r="D76" s="6" t="n">
        <v>491</v>
      </c>
      <c r="E76" s="7" t="n">
        <v>659</v>
      </c>
      <c r="F76" s="8" t="n">
        <v>452</v>
      </c>
    </row>
    <row r="77" customFormat="false" ht="12.8" hidden="false" customHeight="false" outlineLevel="0" collapsed="false">
      <c r="A77" s="0" t="n">
        <v>6000</v>
      </c>
      <c r="B77" s="0" t="n">
        <v>198</v>
      </c>
      <c r="C77" s="0" t="n">
        <f aca="false">(D77+E77+F77)/3</f>
        <v>512.333333333333</v>
      </c>
      <c r="D77" s="6" t="n">
        <v>477</v>
      </c>
      <c r="E77" s="7" t="n">
        <v>537</v>
      </c>
      <c r="F77" s="8" t="n">
        <v>523</v>
      </c>
    </row>
    <row r="78" customFormat="false" ht="12.8" hidden="false" customHeight="false" outlineLevel="0" collapsed="false">
      <c r="A78" s="0" t="n">
        <v>7000</v>
      </c>
      <c r="B78" s="0" t="n">
        <v>236</v>
      </c>
      <c r="C78" s="0" t="n">
        <f aca="false">(D78+E78+F78)/3</f>
        <v>639</v>
      </c>
      <c r="D78" s="6" t="n">
        <v>679</v>
      </c>
      <c r="E78" s="7" t="n">
        <v>710</v>
      </c>
      <c r="F78" s="8" t="n">
        <v>528</v>
      </c>
    </row>
    <row r="79" customFormat="false" ht="12.8" hidden="false" customHeight="false" outlineLevel="0" collapsed="false">
      <c r="A79" s="0" t="n">
        <v>8000</v>
      </c>
      <c r="B79" s="0" t="n">
        <v>281</v>
      </c>
      <c r="C79" s="0" t="n">
        <f aca="false">(D79+E79+F79)/3</f>
        <v>675.333333333333</v>
      </c>
      <c r="D79" s="6" t="n">
        <v>661</v>
      </c>
      <c r="E79" s="7" t="n">
        <v>689</v>
      </c>
      <c r="F79" s="8" t="n">
        <v>676</v>
      </c>
    </row>
    <row r="80" customFormat="false" ht="12.8" hidden="false" customHeight="false" outlineLevel="0" collapsed="false">
      <c r="A80" s="0" t="n">
        <v>9000</v>
      </c>
      <c r="B80" s="0" t="n">
        <v>298</v>
      </c>
      <c r="C80" s="0" t="n">
        <f aca="false">(D80+E80+F80)/3</f>
        <v>687.666666666667</v>
      </c>
      <c r="D80" s="6" t="n">
        <v>821</v>
      </c>
      <c r="E80" s="7" t="n">
        <v>604</v>
      </c>
      <c r="F80" s="8" t="n">
        <v>638</v>
      </c>
    </row>
    <row r="81" customFormat="false" ht="12.8" hidden="false" customHeight="false" outlineLevel="0" collapsed="false">
      <c r="A81" s="0" t="n">
        <v>10000</v>
      </c>
      <c r="B81" s="0" t="n">
        <v>320</v>
      </c>
      <c r="C81" s="0" t="n">
        <f aca="false">(D81+E81+F81)/3</f>
        <v>739.333333333333</v>
      </c>
      <c r="D81" s="6" t="n">
        <v>647</v>
      </c>
      <c r="E81" s="7" t="n">
        <v>788</v>
      </c>
      <c r="F81" s="8" t="n">
        <v>783</v>
      </c>
    </row>
    <row r="82" customFormat="false" ht="12.8" hidden="false" customHeight="false" outlineLevel="0" collapsed="false">
      <c r="A82" s="0" t="n">
        <v>12000</v>
      </c>
      <c r="B82" s="0" t="n">
        <v>430</v>
      </c>
      <c r="C82" s="0" t="n">
        <f aca="false">(D82+E82+F82)/3</f>
        <v>903.333333333333</v>
      </c>
      <c r="D82" s="6" t="n">
        <v>1004</v>
      </c>
      <c r="E82" s="7" t="n">
        <v>963</v>
      </c>
      <c r="F82" s="8" t="n">
        <v>743</v>
      </c>
    </row>
    <row r="83" customFormat="false" ht="12.8" hidden="false" customHeight="false" outlineLevel="0" collapsed="false">
      <c r="A83" s="0" t="n">
        <v>14000</v>
      </c>
      <c r="B83" s="0" t="n">
        <v>496</v>
      </c>
      <c r="C83" s="0" t="n">
        <f aca="false">(D83+E83+F83)/3</f>
        <v>955.666666666667</v>
      </c>
      <c r="D83" s="6" t="n">
        <v>999</v>
      </c>
      <c r="E83" s="7" t="n">
        <v>904</v>
      </c>
      <c r="F83" s="8" t="n">
        <v>964</v>
      </c>
    </row>
    <row r="84" customFormat="false" ht="12.8" hidden="false" customHeight="false" outlineLevel="0" collapsed="false">
      <c r="A84" s="0" t="n">
        <v>16000</v>
      </c>
      <c r="B84" s="0" t="n">
        <v>572</v>
      </c>
      <c r="C84" s="0" t="n">
        <f aca="false">(D84+E84+F84)/3</f>
        <v>1131.66666666667</v>
      </c>
      <c r="D84" s="6" t="n">
        <v>1131</v>
      </c>
      <c r="E84" s="7" t="n">
        <v>1154</v>
      </c>
      <c r="F84" s="8" t="n">
        <v>1110</v>
      </c>
    </row>
    <row r="85" customFormat="false" ht="12.8" hidden="false" customHeight="false" outlineLevel="0" collapsed="false">
      <c r="A85" s="0" t="n">
        <v>18000</v>
      </c>
      <c r="B85" s="0" t="n">
        <v>576</v>
      </c>
      <c r="C85" s="0" t="n">
        <f aca="false">(D85+E85+F85)/3</f>
        <v>1223.33333333333</v>
      </c>
      <c r="D85" s="6" t="n">
        <v>1222</v>
      </c>
      <c r="E85" s="7" t="n">
        <v>1251</v>
      </c>
      <c r="F85" s="8" t="n">
        <v>1197</v>
      </c>
    </row>
    <row r="86" customFormat="false" ht="12.8" hidden="false" customHeight="false" outlineLevel="0" collapsed="false">
      <c r="A86" s="0" t="n">
        <v>20000</v>
      </c>
      <c r="B86" s="0" t="n">
        <v>643</v>
      </c>
      <c r="C86" s="0" t="n">
        <f aca="false">(D86+E86+F86)/3</f>
        <v>1420.66666666667</v>
      </c>
      <c r="D86" s="9" t="n">
        <v>1327</v>
      </c>
      <c r="E86" s="10" t="n">
        <v>1331</v>
      </c>
      <c r="F86" s="11" t="n">
        <v>1604</v>
      </c>
    </row>
    <row r="88" customFormat="false" ht="12.8" hidden="false" customHeight="false" outlineLevel="0" collapsed="false">
      <c r="A88" s="0" t="s">
        <v>25</v>
      </c>
    </row>
    <row r="89" customFormat="false" ht="12.8" hidden="false" customHeight="false" outlineLevel="0" collapsed="false">
      <c r="B89" s="0" t="s">
        <v>26</v>
      </c>
      <c r="C89" s="0" t="s">
        <v>27</v>
      </c>
      <c r="D89" s="0" t="s">
        <v>14</v>
      </c>
      <c r="E89" s="0" t="s">
        <v>10</v>
      </c>
    </row>
    <row r="90" customFormat="false" ht="12.8" hidden="false" customHeight="false" outlineLevel="0" collapsed="false">
      <c r="B90" s="0" t="n">
        <v>8440</v>
      </c>
      <c r="C90" s="0" t="n">
        <v>7800</v>
      </c>
      <c r="D90" s="0" t="n">
        <v>9208</v>
      </c>
      <c r="E90" s="0" t="n">
        <v>8960</v>
      </c>
    </row>
    <row r="92" customFormat="false" ht="12.8" hidden="false" customHeight="false" outlineLevel="0" collapsed="false">
      <c r="A92" s="0" t="s">
        <v>28</v>
      </c>
    </row>
    <row r="93" customFormat="false" ht="12.8" hidden="false" customHeight="false" outlineLevel="0" collapsed="false">
      <c r="B93" s="0" t="s">
        <v>29</v>
      </c>
      <c r="C93" s="0" t="s">
        <v>30</v>
      </c>
      <c r="D93" s="0" t="s">
        <v>27</v>
      </c>
      <c r="E93" s="0" t="s">
        <v>14</v>
      </c>
      <c r="F93" s="0" t="s">
        <v>10</v>
      </c>
    </row>
    <row r="94" customFormat="false" ht="12.8" hidden="false" customHeight="false" outlineLevel="0" collapsed="false">
      <c r="B94" s="0" t="n">
        <v>164</v>
      </c>
      <c r="C94" s="0" t="n">
        <v>74</v>
      </c>
      <c r="D94" s="0" t="n">
        <v>107</v>
      </c>
      <c r="E94" s="0" t="n">
        <v>145</v>
      </c>
      <c r="F94" s="0" t="n">
        <v>58</v>
      </c>
    </row>
    <row r="96" customFormat="false" ht="12.8" hidden="false" customHeight="false" outlineLevel="0" collapsed="false">
      <c r="A96" s="0" t="s">
        <v>31</v>
      </c>
    </row>
    <row r="97" customFormat="false" ht="12.8" hidden="false" customHeight="false" outlineLevel="0" collapsed="false">
      <c r="A97" s="0" t="s">
        <v>32</v>
      </c>
    </row>
    <row r="98" customFormat="false" ht="12.8" hidden="false" customHeight="false" outlineLevel="0" collapsed="false">
      <c r="A98" s="0" t="s">
        <v>33</v>
      </c>
      <c r="B98" s="0" t="s">
        <v>34</v>
      </c>
    </row>
    <row r="99" customFormat="false" ht="12.8" hidden="false" customHeight="false" outlineLevel="0" collapsed="false">
      <c r="A99" s="0" t="n">
        <v>1000</v>
      </c>
      <c r="B99" s="0" t="n">
        <f aca="false">AVERAGE(4040,8088)</f>
        <v>6064</v>
      </c>
    </row>
    <row r="100" customFormat="false" ht="12.8" hidden="false" customHeight="false" outlineLevel="0" collapsed="false">
      <c r="A100" s="0" t="n">
        <v>4000</v>
      </c>
      <c r="B100" s="0" t="n">
        <f aca="false">AVERAGE(16040,16040,32088)</f>
        <v>21389.3333333333</v>
      </c>
    </row>
    <row r="101" customFormat="false" ht="12.8" hidden="false" customHeight="false" outlineLevel="0" collapsed="false">
      <c r="A101" s="0" t="n">
        <v>6000</v>
      </c>
      <c r="B101" s="0" t="n">
        <f aca="false">AVERAGE(24040,24040,48088)</f>
        <v>32056</v>
      </c>
    </row>
    <row r="102" customFormat="false" ht="12.8" hidden="false" customHeight="false" outlineLevel="0" collapsed="false">
      <c r="A102" s="0" t="n">
        <v>10000</v>
      </c>
      <c r="B102" s="0" t="n">
        <f aca="false">AVERAGE(40040,40040,80088)</f>
        <v>53389.3333333333</v>
      </c>
    </row>
    <row r="103" customFormat="false" ht="12.8" hidden="false" customHeight="false" outlineLevel="0" collapsed="false">
      <c r="A103" s="0" t="n">
        <v>15000</v>
      </c>
      <c r="B103" s="13" t="n">
        <v>74709.3333333</v>
      </c>
    </row>
    <row r="104" customFormat="false" ht="12.8" hidden="false" customHeight="false" outlineLevel="0" collapsed="false">
      <c r="A104" s="0" t="s">
        <v>10</v>
      </c>
    </row>
    <row r="105" customFormat="false" ht="12.8" hidden="false" customHeight="false" outlineLevel="0" collapsed="false">
      <c r="A105" s="0" t="s">
        <v>33</v>
      </c>
      <c r="B105" s="0" t="s">
        <v>34</v>
      </c>
    </row>
    <row r="106" customFormat="false" ht="12.8" hidden="false" customHeight="false" outlineLevel="0" collapsed="false">
      <c r="A106" s="0" t="n">
        <v>1000</v>
      </c>
      <c r="B106" s="0" t="n">
        <v>1910000</v>
      </c>
      <c r="C106" s="0" t="s">
        <v>35</v>
      </c>
    </row>
    <row r="107" customFormat="false" ht="12.8" hidden="false" customHeight="false" outlineLevel="0" collapsed="false">
      <c r="A107" s="0" t="n">
        <v>4000</v>
      </c>
      <c r="B107" s="0" t="n">
        <v>30565000</v>
      </c>
      <c r="C107" s="0" t="s">
        <v>35</v>
      </c>
    </row>
    <row r="108" customFormat="false" ht="12.8" hidden="false" customHeight="false" outlineLevel="0" collapsed="false">
      <c r="A108" s="0" t="n">
        <v>6000</v>
      </c>
      <c r="B108" s="0" t="n">
        <f aca="false">137.5/2*1000000</f>
        <v>68750000</v>
      </c>
    </row>
    <row r="109" customFormat="false" ht="12.8" hidden="false" customHeight="false" outlineLevel="0" collapsed="false">
      <c r="A109" s="0" t="n">
        <v>10000</v>
      </c>
      <c r="B109" s="0" t="n">
        <f aca="false">190.5*1000000</f>
        <v>190500000</v>
      </c>
    </row>
    <row r="110" customFormat="false" ht="12.8" hidden="false" customHeight="false" outlineLevel="0" collapsed="false">
      <c r="A110" s="0" t="n">
        <v>15000</v>
      </c>
    </row>
    <row r="111" customFormat="false" ht="12.8" hidden="false" customHeight="false" outlineLevel="0" collapsed="false">
      <c r="A111" s="0" t="s">
        <v>14</v>
      </c>
    </row>
    <row r="112" customFormat="false" ht="12.8" hidden="false" customHeight="false" outlineLevel="0" collapsed="false">
      <c r="A112" s="0" t="s">
        <v>33</v>
      </c>
      <c r="B112" s="0" t="s">
        <v>34</v>
      </c>
    </row>
    <row r="113" customFormat="false" ht="12.8" hidden="false" customHeight="false" outlineLevel="0" collapsed="false">
      <c r="A113" s="0" t="n">
        <v>1000</v>
      </c>
    </row>
    <row r="114" customFormat="false" ht="12.8" hidden="false" customHeight="false" outlineLevel="0" collapsed="false">
      <c r="A114" s="0" t="n">
        <v>4000</v>
      </c>
    </row>
    <row r="115" customFormat="false" ht="12.8" hidden="false" customHeight="false" outlineLevel="0" collapsed="false">
      <c r="A115" s="0" t="n">
        <v>6000</v>
      </c>
    </row>
    <row r="116" customFormat="false" ht="12.8" hidden="false" customHeight="false" outlineLevel="0" collapsed="false">
      <c r="A116" s="0" t="n">
        <v>10000</v>
      </c>
    </row>
    <row r="117" customFormat="false" ht="12.8" hidden="false" customHeight="false" outlineLevel="0" collapsed="false">
      <c r="A117" s="0" t="n">
        <v>15000</v>
      </c>
    </row>
    <row r="118" customFormat="false" ht="12.8" hidden="false" customHeight="false" outlineLevel="0" collapsed="false">
      <c r="A118" s="0" t="s">
        <v>23</v>
      </c>
    </row>
    <row r="119" customFormat="false" ht="12.8" hidden="false" customHeight="false" outlineLevel="0" collapsed="false">
      <c r="A119" s="0" t="s">
        <v>33</v>
      </c>
      <c r="B119" s="0" t="s">
        <v>34</v>
      </c>
    </row>
    <row r="120" customFormat="false" ht="12.8" hidden="false" customHeight="false" outlineLevel="0" collapsed="false">
      <c r="A120" s="0" t="n">
        <v>1000</v>
      </c>
      <c r="B120" s="0" t="n">
        <v>516</v>
      </c>
      <c r="D120" s="0" t="s">
        <v>36</v>
      </c>
    </row>
    <row r="121" customFormat="false" ht="12.8" hidden="false" customHeight="false" outlineLevel="0" collapsed="false">
      <c r="A121" s="0" t="n">
        <v>4000</v>
      </c>
      <c r="B121" s="0" t="n">
        <v>16094</v>
      </c>
    </row>
    <row r="122" customFormat="false" ht="12.8" hidden="false" customHeight="false" outlineLevel="0" collapsed="false">
      <c r="A122" s="0" t="n">
        <v>6000</v>
      </c>
      <c r="B122" s="0" t="n">
        <v>24094</v>
      </c>
    </row>
    <row r="123" customFormat="false" ht="12.8" hidden="false" customHeight="false" outlineLevel="0" collapsed="false">
      <c r="A123" s="0" t="n">
        <v>10000</v>
      </c>
      <c r="B123" s="0" t="n">
        <v>40094</v>
      </c>
    </row>
    <row r="124" customFormat="false" ht="12.8" hidden="false" customHeight="false" outlineLevel="0" collapsed="false">
      <c r="A124" s="0" t="n">
        <v>15000</v>
      </c>
      <c r="B124" s="0" t="n">
        <v>54094</v>
      </c>
    </row>
    <row r="126" customFormat="false" ht="12.8" hidden="false" customHeight="false" outlineLevel="0" collapsed="false">
      <c r="B126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2016-07-21T10:49:02Z</dcterms:created>
  <dc:creator/>
  <dc:description/>
  <dc:language>en-GB</dc:language>
  <cp:lastModifiedBy/>
  <dcterms:modified xsi:type="dcterms:W3CDTF">2016-07-25T18:47:58Z</dcterms:modified>
  <cp:revision>16</cp:revision>
  <dc:subject/>
  <dc:title/>
</cp:coreProperties>
</file>