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-bit\Desktop\2к1с\Е\ИТ(эксель)\6\"/>
    </mc:Choice>
  </mc:AlternateContent>
  <xr:revisionPtr revIDLastSave="0" documentId="13_ncr:1_{699575E2-FD60-4EE2-B2CB-8ACC48FF3D6F}" xr6:coauthVersionLast="47" xr6:coauthVersionMax="47" xr10:uidLastSave="{00000000-0000-0000-0000-000000000000}"/>
  <bookViews>
    <workbookView xWindow="-120" yWindow="330" windowWidth="29040" windowHeight="15990" activeTab="1" xr2:uid="{00000000-000D-0000-FFFF-FFFF00000000}"/>
  </bookViews>
  <sheets>
    <sheet name="Лист1" sheetId="1" r:id="rId1"/>
    <sheet name="Задание 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B26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F6" i="2"/>
  <c r="F24" i="2"/>
  <c r="F23" i="2"/>
  <c r="F22" i="2"/>
  <c r="F21" i="2"/>
  <c r="F20" i="2"/>
  <c r="F7" i="2"/>
  <c r="F5" i="2"/>
  <c r="F4" i="2"/>
  <c r="F3" i="2"/>
  <c r="F19" i="2"/>
  <c r="F18" i="2"/>
  <c r="F17" i="2"/>
  <c r="F16" i="2"/>
  <c r="F15" i="2"/>
  <c r="F14" i="2"/>
  <c r="F13" i="2"/>
  <c r="F12" i="2"/>
  <c r="F11" i="2"/>
  <c r="F10" i="2"/>
  <c r="F9" i="2"/>
  <c r="F8" i="2"/>
  <c r="B12" i="1"/>
  <c r="C12" i="1"/>
  <c r="D12" i="1"/>
  <c r="E12" i="1"/>
  <c r="F11" i="1"/>
  <c r="F10" i="1"/>
  <c r="F9" i="1"/>
  <c r="F8" i="1"/>
  <c r="F7" i="1"/>
  <c r="F12" i="1" s="1"/>
  <c r="F6" i="1"/>
  <c r="F5" i="1"/>
  <c r="F4" i="1"/>
  <c r="F3" i="1"/>
  <c r="F2" i="1"/>
  <c r="G26" i="2" l="1"/>
  <c r="F26" i="2"/>
</calcChain>
</file>

<file path=xl/sharedStrings.xml><?xml version="1.0" encoding="utf-8"?>
<sst xmlns="http://schemas.openxmlformats.org/spreadsheetml/2006/main" count="183" uniqueCount="88">
  <si>
    <t>№ п/п</t>
  </si>
  <si>
    <t>Наименование продукции</t>
  </si>
  <si>
    <t>Молоко 2.5%</t>
  </si>
  <si>
    <t>Молоко 3.2%</t>
  </si>
  <si>
    <t>Сливки 8%</t>
  </si>
  <si>
    <t>Кефир 3.2%</t>
  </si>
  <si>
    <t>Сметана 15%</t>
  </si>
  <si>
    <t>Сметана 20%</t>
  </si>
  <si>
    <t>Творог 5%</t>
  </si>
  <si>
    <t>Творог 1.8%</t>
  </si>
  <si>
    <t>Сухое молоко</t>
  </si>
  <si>
    <t>Другие расходы, тыс.руб.</t>
  </si>
  <si>
    <t>Выручка, тыс.руб.</t>
  </si>
  <si>
    <t>Прибыль, тыс.руб.</t>
  </si>
  <si>
    <t>Масло сливочное</t>
  </si>
  <si>
    <t>Себестоимость молока, тыс.руб.</t>
  </si>
  <si>
    <t>Итог</t>
  </si>
  <si>
    <t>Имя</t>
  </si>
  <si>
    <t>Отчество</t>
  </si>
  <si>
    <t>Группа</t>
  </si>
  <si>
    <t>Дата рождения</t>
  </si>
  <si>
    <t>Возраст</t>
  </si>
  <si>
    <t>Возраст ДОЛЯГОДА</t>
  </si>
  <si>
    <t>Марина</t>
  </si>
  <si>
    <t>Александровна</t>
  </si>
  <si>
    <t>Фамилия</t>
  </si>
  <si>
    <t>Белов</t>
  </si>
  <si>
    <t>Дмитрий</t>
  </si>
  <si>
    <t>Давидович</t>
  </si>
  <si>
    <t>Матвей</t>
  </si>
  <si>
    <t>Данилович</t>
  </si>
  <si>
    <t>Валерьевна</t>
  </si>
  <si>
    <t>Попов</t>
  </si>
  <si>
    <t>Андрей</t>
  </si>
  <si>
    <t>Викторовичь</t>
  </si>
  <si>
    <t>Смирнова</t>
  </si>
  <si>
    <t>Валерия</t>
  </si>
  <si>
    <t>Алексеевна</t>
  </si>
  <si>
    <t>Назаров</t>
  </si>
  <si>
    <t>Илья</t>
  </si>
  <si>
    <t>Широкова</t>
  </si>
  <si>
    <t>София</t>
  </si>
  <si>
    <t>Семёновна</t>
  </si>
  <si>
    <t>Плотникова</t>
  </si>
  <si>
    <t>Алиса</t>
  </si>
  <si>
    <t>Фёдоровна</t>
  </si>
  <si>
    <t>Гусев</t>
  </si>
  <si>
    <t>Сергей</t>
  </si>
  <si>
    <t>Михайлович</t>
  </si>
  <si>
    <t>Павел</t>
  </si>
  <si>
    <t>Владимирович</t>
  </si>
  <si>
    <t>Игнатов</t>
  </si>
  <si>
    <t>Анатольевич</t>
  </si>
  <si>
    <t>Виктория</t>
  </si>
  <si>
    <t>Сергеевна</t>
  </si>
  <si>
    <t>Виноградов</t>
  </si>
  <si>
    <t>Мирон</t>
  </si>
  <si>
    <t>Платонович</t>
  </si>
  <si>
    <t>Федорова</t>
  </si>
  <si>
    <t>Александра</t>
  </si>
  <si>
    <t>Юрьевна</t>
  </si>
  <si>
    <t>Кузнецов</t>
  </si>
  <si>
    <t>Степанович</t>
  </si>
  <si>
    <t>Шилова</t>
  </si>
  <si>
    <t>Аврора</t>
  </si>
  <si>
    <t>Абрамова</t>
  </si>
  <si>
    <t>Егоровна</t>
  </si>
  <si>
    <t>Галкин</t>
  </si>
  <si>
    <t>Владимир</t>
  </si>
  <si>
    <t>Некрасова</t>
  </si>
  <si>
    <t>Дарья</t>
  </si>
  <si>
    <t>Олеговна</t>
  </si>
  <si>
    <t>Зайцева</t>
  </si>
  <si>
    <t>Михайловна</t>
  </si>
  <si>
    <t>Селиванов</t>
  </si>
  <si>
    <t>Артем</t>
  </si>
  <si>
    <t>Жукова</t>
  </si>
  <si>
    <t>Анастасия</t>
  </si>
  <si>
    <t>Петров</t>
  </si>
  <si>
    <t>Иван</t>
  </si>
  <si>
    <t>Иванович</t>
  </si>
  <si>
    <t>Макарова</t>
  </si>
  <si>
    <t>Василиса</t>
  </si>
  <si>
    <t>Витальевна</t>
  </si>
  <si>
    <t>Даниилович</t>
  </si>
  <si>
    <t>Дорожная</t>
  </si>
  <si>
    <t>Петровна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</si>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</sst>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</cellXfs>
  <cellStyles count="1">
    <cellStyle name="Обычный" xfId="0" builtinId="0"/>
  </cellStyles>
  <dxfs count="30"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m/d/yyyy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CBB9C-A19F-47D6-B19B-960B95E6C039}" name="Таблица1" displayName="Таблица1" ref="A1:F12" totalsRowCount="1" headerRowDxfId="29">
  <autoFilter ref="A1:F11" xr:uid="{755CBB9C-A19F-47D6-B19B-960B95E6C039}">
    <filterColumn colId="4">
      <customFilters>
        <customFilter operator="greaterThan" val="1000"/>
      </customFilters>
    </filterColumn>
  </autoFilter>
  <sortState xmlns:xlrd2="http://schemas.microsoft.com/office/spreadsheetml/2017/richdata2" ref="A2:F11">
    <sortCondition ref="A1:A11"/>
  </sortState>
  <tableColumns count="6">
    <tableColumn id="1" xr3:uid="{734D3406-BE03-420C-AEC4-423BD3AD94C7}" name="№ п/п" totalsRowLabel="Итог"/>
    <tableColumn id="2" xr3:uid="{0D88BEB3-B35C-4403-BEBD-5DEE9EA9C255}" name="Наименование продукции" totalsRowFunction="count"/>
    <tableColumn id="3" xr3:uid="{DCBEC45E-05D1-45DB-9439-FD5D4733D7C0}" name="Себестоимость молока, тыс.руб." totalsRowFunction="sum"/>
    <tableColumn id="4" xr3:uid="{44E2DA04-0727-4F1F-89F9-E31E7DF6ED75}" name="Другие расходы, тыс.руб." totalsRowFunction="sum"/>
    <tableColumn id="5" xr3:uid="{8D7E3EFC-EC09-43A6-B04A-C441BBFBDFE0}" name="Выручка, тыс.руб." totalsRowFunction="sum"/>
    <tableColumn id="6" xr3:uid="{F7A24E97-E803-4187-BC41-9A9258C89F56}" name="Прибыль, тыс.руб." totalsRowFunction="sum" dataDxfId="28">
      <calculatedColumnFormula>G5УММ(C2:E2)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0E6127-E519-4FD9-AAB5-41371E38CA48}" name="Таблица3" displayName="Таблица3" ref="A1:G26" totalsRowCount="1" headerRowDxfId="27" dataDxfId="26">
  <autoFilter ref="A1:G25" xr:uid="{D50E6127-E519-4FD9-AAB5-41371E38CA48}"/>
  <tableColumns count="7">
    <tableColumn id="1" xr3:uid="{18CA7F8A-115C-4B69-8F4B-85F5FAB8F9EF}" name="Фамилия" totalsRowLabel="Итог" dataDxfId="25" totalsRowDxfId="6"/>
    <tableColumn id="2" xr3:uid="{F481969E-3E85-4FFC-9035-B7F2C228E6CC}" name="Имя" totalsRowFunction="count" dataDxfId="24" totalsRowDxfId="5"/>
    <tableColumn id="3" xr3:uid="{1D9B419C-685A-430C-92A5-590874930F78}" name="Отчество" dataDxfId="23" totalsRowDxfId="4"/>
    <tableColumn id="4" xr3:uid="{FE37EF5F-0459-4D85-9A1D-3E7F77B68331}" name="Группа" dataDxfId="22" totalsRowDxfId="3"/>
    <tableColumn id="5" xr3:uid="{9AA58643-D1D6-4F79-8716-699D52A4B295}" name="Дата рождения" dataDxfId="21" totalsRowDxfId="2"/>
    <tableColumn id="6" xr3:uid="{BFA6B030-BA93-4B96-B2B8-A4B631791877}" name="Возраст" totalsRowFunction="average" dataDxfId="20" totalsRowDxfId="1"/>
    <tableColumn id="8" xr3:uid="{7342F74B-AAC6-47F0-8232-099001EFCB20}" name="Возраст ДОЛЯГОДА" totalsRowFunction="average" dataDxfId="19" totalsRow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B90D2D-1CC6-446D-A997-B46A213C5D6A}" name="Таблица4" displayName="Таблица4" ref="A30:G41" totalsRowShown="0" headerRowDxfId="18" dataDxfId="16" headerRowBorderDxfId="17" tableBorderDxfId="15" totalsRowBorderDxfId="14">
  <autoFilter ref="A30:G41" xr:uid="{79B90D2D-1CC6-446D-A997-B46A213C5D6A}"/>
  <tableColumns count="7">
    <tableColumn id="1" xr3:uid="{0AAA1ACB-1718-49D6-857F-2D9949296E3A}" name="Фамилия" dataDxfId="13"/>
    <tableColumn id="2" xr3:uid="{D752D7A0-7D10-4A3A-BC86-D56A65D2D30C}" name="Имя" dataDxfId="12"/>
    <tableColumn id="3" xr3:uid="{3FA34D0C-FB29-44CC-86BF-B6FF247704A8}" name="Отчество" dataDxfId="11"/>
    <tableColumn id="4" xr3:uid="{306F9BD0-4A28-4BD2-9ED7-577ED741DA2A}" name="Группа" dataDxfId="10"/>
    <tableColumn id="5" xr3:uid="{9D36395C-5F5D-4446-8B17-B3C93884E6BD}" name="Дата рождения" dataDxfId="9"/>
    <tableColumn id="6" xr3:uid="{902E10FE-E034-4560-B9B8-26CEB19C2763}" name="Возраст" dataDxfId="8"/>
    <tableColumn id="7" xr3:uid="{995EC413-872A-41EB-B2E0-6C9C1A7CC2B8}" name="Возраст ДОЛЯГОДА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zoomScaleNormal="100" workbookViewId="0">
      <selection activeCell="E18" sqref="E18"/>
    </sheetView>
  </sheetViews>
  <sheetFormatPr defaultRowHeight="15" x14ac:dyDescent="0.25"/>
  <cols>
    <col min="1" max="1" width="11.85546875" customWidth="1"/>
    <col min="2" max="2" width="19.85546875" customWidth="1"/>
    <col min="3" max="5" width="11.85546875" customWidth="1"/>
  </cols>
  <sheetData>
    <row r="1" spans="1:6" ht="60" x14ac:dyDescent="0.25">
      <c r="A1" s="1" t="s">
        <v>0</v>
      </c>
      <c r="B1" s="1" t="s">
        <v>1</v>
      </c>
      <c r="C1" s="1" t="s">
        <v>15</v>
      </c>
      <c r="D1" s="1" t="s">
        <v>11</v>
      </c>
      <c r="E1" s="1" t="s">
        <v>12</v>
      </c>
      <c r="F1" s="1" t="s">
        <v>13</v>
      </c>
    </row>
    <row r="2" spans="1:6" ht="15" hidden="1" customHeight="1" x14ac:dyDescent="0.25">
      <c r="A2">
        <v>1</v>
      </c>
      <c r="B2" t="s">
        <v>2</v>
      </c>
      <c r="C2">
        <v>134</v>
      </c>
      <c r="D2">
        <v>109</v>
      </c>
      <c r="E2">
        <v>346</v>
      </c>
      <c r="F2">
        <f>Таблица1[[#This Row],[Выручка, тыс.руб.]]-Таблица1[[#This Row],[Другие расходы, тыс.руб.]]-Таблица1[[#This Row],[Себестоимость молока, тыс.руб.]]</f>
        <v>103</v>
      </c>
    </row>
    <row r="3" spans="1:6" ht="14.25" hidden="1" customHeight="1" x14ac:dyDescent="0.25">
      <c r="A3">
        <v>2</v>
      </c>
      <c r="B3" t="s">
        <v>3</v>
      </c>
      <c r="C3">
        <v>266</v>
      </c>
      <c r="D3">
        <v>216</v>
      </c>
      <c r="E3">
        <v>707</v>
      </c>
      <c r="F3">
        <f>Таблица1[[#This Row],[Выручка, тыс.руб.]]-Таблица1[[#This Row],[Другие расходы, тыс.руб.]]-Таблица1[[#This Row],[Себестоимость молока, тыс.руб.]]</f>
        <v>225</v>
      </c>
    </row>
    <row r="4" spans="1:6" ht="15" hidden="1" customHeight="1" x14ac:dyDescent="0.25">
      <c r="A4">
        <v>3</v>
      </c>
      <c r="B4" t="s">
        <v>4</v>
      </c>
      <c r="C4">
        <v>21</v>
      </c>
      <c r="D4">
        <v>17</v>
      </c>
      <c r="E4">
        <v>76</v>
      </c>
      <c r="F4">
        <f>Таблица1[[#This Row],[Выручка, тыс.руб.]]-Таблица1[[#This Row],[Другие расходы, тыс.руб.]]-Таблица1[[#This Row],[Себестоимость молока, тыс.руб.]]</f>
        <v>38</v>
      </c>
    </row>
    <row r="5" spans="1:6" ht="15" hidden="1" customHeight="1" x14ac:dyDescent="0.25">
      <c r="A5">
        <v>4</v>
      </c>
      <c r="B5" t="s">
        <v>5</v>
      </c>
      <c r="C5">
        <v>63</v>
      </c>
      <c r="D5">
        <v>51</v>
      </c>
      <c r="E5">
        <v>205</v>
      </c>
      <c r="F5">
        <f>Таблица1[[#This Row],[Выручка, тыс.руб.]]-Таблица1[[#This Row],[Другие расходы, тыс.руб.]]-Таблица1[[#This Row],[Себестоимость молока, тыс.руб.]]</f>
        <v>91</v>
      </c>
    </row>
    <row r="6" spans="1:6" ht="15" hidden="1" customHeight="1" x14ac:dyDescent="0.25">
      <c r="A6">
        <v>5</v>
      </c>
      <c r="B6" t="s">
        <v>6</v>
      </c>
      <c r="C6">
        <v>101</v>
      </c>
      <c r="D6">
        <v>83</v>
      </c>
      <c r="E6">
        <v>470</v>
      </c>
      <c r="F6">
        <f>Таблица1[[#This Row],[Выручка, тыс.руб.]]-Таблица1[[#This Row],[Другие расходы, тыс.руб.]]-Таблица1[[#This Row],[Себестоимость молока, тыс.руб.]]</f>
        <v>286</v>
      </c>
    </row>
    <row r="7" spans="1:6" ht="15" customHeight="1" x14ac:dyDescent="0.25">
      <c r="A7">
        <v>6</v>
      </c>
      <c r="B7" t="s">
        <v>7</v>
      </c>
      <c r="C7">
        <v>279</v>
      </c>
      <c r="D7">
        <v>227</v>
      </c>
      <c r="E7">
        <v>1229</v>
      </c>
      <c r="F7">
        <f>Таблица1[[#This Row],[Выручка, тыс.руб.]]-Таблица1[[#This Row],[Другие расходы, тыс.руб.]]-Таблица1[[#This Row],[Себестоимость молока, тыс.руб.]]</f>
        <v>723</v>
      </c>
    </row>
    <row r="8" spans="1:6" ht="15" customHeight="1" x14ac:dyDescent="0.25">
      <c r="A8">
        <v>7</v>
      </c>
      <c r="B8" t="s">
        <v>8</v>
      </c>
      <c r="C8">
        <v>823</v>
      </c>
      <c r="D8">
        <v>669</v>
      </c>
      <c r="E8">
        <v>1560</v>
      </c>
      <c r="F8">
        <f>Таблица1[[#This Row],[Выручка, тыс.руб.]]-Таблица1[[#This Row],[Другие расходы, тыс.руб.]]-Таблица1[[#This Row],[Себестоимость молока, тыс.руб.]]</f>
        <v>68</v>
      </c>
    </row>
    <row r="9" spans="1:6" ht="15" customHeight="1" x14ac:dyDescent="0.25">
      <c r="A9">
        <v>8</v>
      </c>
      <c r="B9" t="s">
        <v>9</v>
      </c>
      <c r="C9">
        <v>1020</v>
      </c>
      <c r="D9">
        <v>830</v>
      </c>
      <c r="E9">
        <v>1664</v>
      </c>
      <c r="F9">
        <f>Таблица1[[#This Row],[Выручка, тыс.руб.]]-Таблица1[[#This Row],[Другие расходы, тыс.руб.]]-Таблица1[[#This Row],[Себестоимость молока, тыс.руб.]]</f>
        <v>-186</v>
      </c>
    </row>
    <row r="10" spans="1:6" ht="15" hidden="1" customHeight="1" x14ac:dyDescent="0.25">
      <c r="A10">
        <v>9</v>
      </c>
      <c r="B10" t="s">
        <v>10</v>
      </c>
      <c r="C10">
        <v>518</v>
      </c>
      <c r="D10">
        <v>421</v>
      </c>
      <c r="E10">
        <v>750</v>
      </c>
      <c r="F10">
        <f>Таблица1[[#This Row],[Выручка, тыс.руб.]]-Таблица1[[#This Row],[Другие расходы, тыс.руб.]]-Таблица1[[#This Row],[Себестоимость молока, тыс.руб.]]</f>
        <v>-189</v>
      </c>
    </row>
    <row r="11" spans="1:6" ht="15" customHeight="1" x14ac:dyDescent="0.25">
      <c r="A11">
        <v>10</v>
      </c>
      <c r="B11" t="s">
        <v>14</v>
      </c>
      <c r="C11">
        <v>1000</v>
      </c>
      <c r="D11">
        <v>800</v>
      </c>
      <c r="E11">
        <v>2000</v>
      </c>
      <c r="F11">
        <f>Таблица1[[#This Row],[Выручка, тыс.руб.]]-Таблица1[[#This Row],[Другие расходы, тыс.руб.]]-Таблица1[[#This Row],[Себестоимость молока, тыс.руб.]]</f>
        <v>200</v>
      </c>
    </row>
    <row r="12" spans="1:6" x14ac:dyDescent="0.25">
      <c r="A12" t="s">
        <v>16</v>
      </c>
      <c r="B12">
        <f>SUBTOTAL(103,Таблица1[Наименование продукции])</f>
        <v>4</v>
      </c>
      <c r="C12">
        <f>SUBTOTAL(109,Таблица1[Себестоимость молока, тыс.руб.])</f>
        <v>3122</v>
      </c>
      <c r="D12">
        <f>SUBTOTAL(109,Таблица1[Другие расходы, тыс.руб.])</f>
        <v>2526</v>
      </c>
      <c r="E12">
        <f>SUBTOTAL(109,Таблица1[Выручка, тыс.руб.])</f>
        <v>6453</v>
      </c>
      <c r="F12">
        <f>SUBTOTAL(109,Таблица1[Прибыль, тыс.руб.])</f>
        <v>805</v>
      </c>
    </row>
    <row r="20" spans="8:13" ht="60.75" thickBot="1" x14ac:dyDescent="0.3">
      <c r="H20" s="8" t="s">
        <v>0</v>
      </c>
      <c r="I20" s="9" t="s">
        <v>1</v>
      </c>
      <c r="J20" s="9" t="s">
        <v>15</v>
      </c>
      <c r="K20" s="9" t="s">
        <v>11</v>
      </c>
      <c r="L20" s="9" t="s">
        <v>12</v>
      </c>
      <c r="M20" s="10" t="s">
        <v>13</v>
      </c>
    </row>
    <row r="21" spans="8:13" ht="15.75" thickTop="1" x14ac:dyDescent="0.25">
      <c r="H21" s="2">
        <v>1</v>
      </c>
      <c r="I21" s="3" t="s">
        <v>2</v>
      </c>
      <c r="J21" s="3">
        <v>134</v>
      </c>
      <c r="K21" s="3">
        <v>109</v>
      </c>
      <c r="L21" s="3">
        <v>346</v>
      </c>
      <c r="M21" s="4">
        <v>103</v>
      </c>
    </row>
    <row r="22" spans="8:13" x14ac:dyDescent="0.25">
      <c r="H22" s="5">
        <v>2</v>
      </c>
      <c r="I22" s="6" t="s">
        <v>3</v>
      </c>
      <c r="J22" s="6">
        <v>266</v>
      </c>
      <c r="K22" s="6">
        <v>216</v>
      </c>
      <c r="L22" s="6">
        <v>707</v>
      </c>
      <c r="M22" s="7">
        <v>225</v>
      </c>
    </row>
    <row r="23" spans="8:13" x14ac:dyDescent="0.25">
      <c r="H23" s="2">
        <v>7</v>
      </c>
      <c r="I23" s="3" t="s">
        <v>8</v>
      </c>
      <c r="J23" s="3">
        <v>823</v>
      </c>
      <c r="K23" s="3">
        <v>669</v>
      </c>
      <c r="L23" s="3">
        <v>1560</v>
      </c>
      <c r="M23" s="4">
        <v>68</v>
      </c>
    </row>
    <row r="24" spans="8:13" x14ac:dyDescent="0.25">
      <c r="H24" s="5">
        <v>8</v>
      </c>
      <c r="I24" s="6" t="s">
        <v>9</v>
      </c>
      <c r="J24" s="6">
        <v>1020</v>
      </c>
      <c r="K24" s="6">
        <v>830</v>
      </c>
      <c r="L24" s="6">
        <v>1664</v>
      </c>
      <c r="M24" s="7">
        <v>-186</v>
      </c>
    </row>
    <row r="25" spans="8:13" x14ac:dyDescent="0.25">
      <c r="H25" s="2">
        <v>9</v>
      </c>
      <c r="I25" s="3" t="s">
        <v>10</v>
      </c>
      <c r="J25" s="3">
        <v>518</v>
      </c>
      <c r="K25" s="3">
        <v>421</v>
      </c>
      <c r="L25" s="3">
        <v>750</v>
      </c>
      <c r="M25" s="4">
        <v>-189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689E-7768-4339-8EF3-0B57B25EF82A}">
  <dimension ref="A1:G41"/>
  <sheetViews>
    <sheetView tabSelected="1" workbookViewId="0">
      <selection activeCell="E35" sqref="E35"/>
    </sheetView>
  </sheetViews>
  <sheetFormatPr defaultRowHeight="15" x14ac:dyDescent="0.25"/>
  <cols>
    <col min="1" max="1" width="17.5703125" customWidth="1"/>
    <col min="2" max="2" width="15.28515625" customWidth="1"/>
    <col min="3" max="3" width="15.140625" customWidth="1"/>
    <col min="4" max="4" width="16.28515625" customWidth="1"/>
    <col min="5" max="5" width="17.42578125" customWidth="1"/>
    <col min="6" max="6" width="25.28515625" customWidth="1"/>
    <col min="7" max="7" width="21" customWidth="1"/>
  </cols>
  <sheetData>
    <row r="1" spans="1:7" x14ac:dyDescent="0.25">
      <c r="A1" s="12" t="s">
        <v>25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7" x14ac:dyDescent="0.25">
      <c r="A2" s="12" t="s">
        <v>26</v>
      </c>
      <c r="B2" s="12" t="s">
        <v>27</v>
      </c>
      <c r="C2" s="12" t="s">
        <v>28</v>
      </c>
      <c r="D2" s="12" t="s">
        <v>87</v>
      </c>
      <c r="E2" s="13">
        <v>38390</v>
      </c>
      <c r="F2" s="12">
        <f ca="1">DATEDIF( Таблица3[[#This Row],[Дата рождения]], TODAY(), "Y")</f>
        <v>18</v>
      </c>
      <c r="G2" s="12">
        <f ca="1">INT(YEARFRAC(E2,TODAY()))</f>
        <v>18</v>
      </c>
    </row>
    <row r="3" spans="1:7" x14ac:dyDescent="0.25">
      <c r="A3" s="12" t="s">
        <v>46</v>
      </c>
      <c r="B3" s="12" t="s">
        <v>29</v>
      </c>
      <c r="C3" s="12" t="s">
        <v>30</v>
      </c>
      <c r="D3" s="12" t="s">
        <v>87</v>
      </c>
      <c r="E3" s="13">
        <v>38667</v>
      </c>
      <c r="F3" s="12">
        <f ca="1">DATEDIF( Таблица3[[#This Row],[Дата рождения]], TODAY(), "Y")</f>
        <v>17</v>
      </c>
      <c r="G3" s="12">
        <f t="shared" ref="G3:G25" ca="1" si="0">INT(YEARFRAC(E3,TODAY()))</f>
        <v>17</v>
      </c>
    </row>
    <row r="4" spans="1:7" x14ac:dyDescent="0.25">
      <c r="A4" s="12" t="s">
        <v>32</v>
      </c>
      <c r="B4" s="12" t="s">
        <v>33</v>
      </c>
      <c r="C4" s="12" t="s">
        <v>34</v>
      </c>
      <c r="D4" s="12" t="s">
        <v>87</v>
      </c>
      <c r="E4" s="13">
        <v>38574</v>
      </c>
      <c r="F4" s="12">
        <f ca="1">DATEDIF( Таблица3[[#This Row],[Дата рождения]], TODAY(), "Y")</f>
        <v>17</v>
      </c>
      <c r="G4" s="12">
        <f t="shared" ca="1" si="0"/>
        <v>17</v>
      </c>
    </row>
    <row r="5" spans="1:7" x14ac:dyDescent="0.25">
      <c r="A5" s="12" t="s">
        <v>35</v>
      </c>
      <c r="B5" s="12" t="s">
        <v>36</v>
      </c>
      <c r="C5" s="12" t="s">
        <v>37</v>
      </c>
      <c r="D5" s="12" t="s">
        <v>87</v>
      </c>
      <c r="E5" s="13">
        <v>38240</v>
      </c>
      <c r="F5" s="12">
        <f ca="1">DATEDIF( Таблица3[[#This Row],[Дата рождения]], TODAY(), "Y")</f>
        <v>18</v>
      </c>
      <c r="G5" s="12">
        <f t="shared" ca="1" si="0"/>
        <v>18</v>
      </c>
    </row>
    <row r="6" spans="1:7" x14ac:dyDescent="0.25">
      <c r="A6" s="12" t="s">
        <v>38</v>
      </c>
      <c r="B6" s="12" t="s">
        <v>39</v>
      </c>
      <c r="C6" s="12" t="s">
        <v>84</v>
      </c>
      <c r="D6" s="12" t="s">
        <v>87</v>
      </c>
      <c r="E6" s="13">
        <v>38635</v>
      </c>
      <c r="F6" s="12">
        <f ca="1">DATEDIF( Таблица3[[#This Row],[Дата рождения]], TODAY(), "Y")</f>
        <v>17</v>
      </c>
      <c r="G6" s="12">
        <f t="shared" ca="1" si="0"/>
        <v>17</v>
      </c>
    </row>
    <row r="7" spans="1:7" x14ac:dyDescent="0.25">
      <c r="A7" s="12" t="s">
        <v>40</v>
      </c>
      <c r="B7" s="12" t="s">
        <v>41</v>
      </c>
      <c r="C7" s="12" t="s">
        <v>42</v>
      </c>
      <c r="D7" s="12" t="s">
        <v>87</v>
      </c>
      <c r="E7" s="13">
        <v>37631</v>
      </c>
      <c r="F7" s="12">
        <f ca="1">DATEDIF( Таблица3[[#This Row],[Дата рождения]], TODAY(), "Y")</f>
        <v>20</v>
      </c>
      <c r="G7" s="12">
        <f t="shared" ca="1" si="0"/>
        <v>20</v>
      </c>
    </row>
    <row r="8" spans="1:7" x14ac:dyDescent="0.25">
      <c r="A8" s="12" t="s">
        <v>43</v>
      </c>
      <c r="B8" s="12" t="s">
        <v>44</v>
      </c>
      <c r="C8" s="12" t="s">
        <v>45</v>
      </c>
      <c r="D8" s="12" t="s">
        <v>87</v>
      </c>
      <c r="E8" s="13">
        <v>38363</v>
      </c>
      <c r="F8" s="12">
        <f ca="1">DATEDIF( Таблица3[[#This Row],[Дата рождения]], TODAY(), "Y")</f>
        <v>18</v>
      </c>
      <c r="G8" s="12">
        <f t="shared" ca="1" si="0"/>
        <v>18</v>
      </c>
    </row>
    <row r="9" spans="1:7" x14ac:dyDescent="0.25">
      <c r="A9" s="12" t="s">
        <v>46</v>
      </c>
      <c r="B9" s="12" t="s">
        <v>47</v>
      </c>
      <c r="C9" s="12" t="s">
        <v>48</v>
      </c>
      <c r="D9" s="12" t="s">
        <v>87</v>
      </c>
      <c r="E9" s="13">
        <v>38394</v>
      </c>
      <c r="F9" s="12">
        <f ca="1">DATEDIF( Таблица3[[#This Row],[Дата рождения]], TODAY(), "Y")</f>
        <v>18</v>
      </c>
      <c r="G9" s="12">
        <f t="shared" ca="1" si="0"/>
        <v>18</v>
      </c>
    </row>
    <row r="10" spans="1:7" x14ac:dyDescent="0.25">
      <c r="A10" s="12" t="s">
        <v>32</v>
      </c>
      <c r="B10" s="12" t="s">
        <v>49</v>
      </c>
      <c r="C10" s="12" t="s">
        <v>50</v>
      </c>
      <c r="D10" s="12" t="s">
        <v>87</v>
      </c>
      <c r="E10" s="13">
        <v>37326</v>
      </c>
      <c r="F10" s="12">
        <f ca="1">DATEDIF( Таблица3[[#This Row],[Дата рождения]], TODAY(), "Y")</f>
        <v>21</v>
      </c>
      <c r="G10" s="12">
        <f t="shared" ca="1" si="0"/>
        <v>21</v>
      </c>
    </row>
    <row r="11" spans="1:7" x14ac:dyDescent="0.25">
      <c r="A11" s="12" t="s">
        <v>51</v>
      </c>
      <c r="B11" s="12" t="s">
        <v>47</v>
      </c>
      <c r="C11" s="12" t="s">
        <v>52</v>
      </c>
      <c r="D11" s="12" t="s">
        <v>87</v>
      </c>
      <c r="E11" s="13">
        <v>38453</v>
      </c>
      <c r="F11" s="12">
        <f ca="1">DATEDIF( Таблица3[[#This Row],[Дата рождения]], TODAY(), "Y")</f>
        <v>18</v>
      </c>
      <c r="G11" s="12">
        <f t="shared" ca="1" si="0"/>
        <v>18</v>
      </c>
    </row>
    <row r="12" spans="1:7" x14ac:dyDescent="0.25">
      <c r="A12" s="12" t="s">
        <v>35</v>
      </c>
      <c r="B12" s="12" t="s">
        <v>53</v>
      </c>
      <c r="C12" s="12" t="s">
        <v>54</v>
      </c>
      <c r="D12" s="12" t="s">
        <v>87</v>
      </c>
      <c r="E12" s="13">
        <v>38483</v>
      </c>
      <c r="F12" s="12">
        <f ca="1">DATEDIF( Таблица3[[#This Row],[Дата рождения]], TODAY(), "Y")</f>
        <v>18</v>
      </c>
      <c r="G12" s="12">
        <f t="shared" ca="1" si="0"/>
        <v>18</v>
      </c>
    </row>
    <row r="13" spans="1:7" x14ac:dyDescent="0.25">
      <c r="A13" s="12" t="s">
        <v>55</v>
      </c>
      <c r="B13" s="12" t="s">
        <v>56</v>
      </c>
      <c r="C13" s="12" t="s">
        <v>57</v>
      </c>
      <c r="D13" s="12" t="s">
        <v>87</v>
      </c>
      <c r="E13" s="13">
        <v>38514</v>
      </c>
      <c r="F13" s="12">
        <f ca="1">DATEDIF( Таблица3[[#This Row],[Дата рождения]], TODAY(), "Y")</f>
        <v>17</v>
      </c>
      <c r="G13" s="12">
        <f t="shared" ca="1" si="0"/>
        <v>17</v>
      </c>
    </row>
    <row r="14" spans="1:7" ht="30" x14ac:dyDescent="0.25">
      <c r="A14" s="12" t="s">
        <v>58</v>
      </c>
      <c r="B14" s="12" t="s">
        <v>59</v>
      </c>
      <c r="C14" s="12" t="s">
        <v>24</v>
      </c>
      <c r="D14" s="12" t="s">
        <v>87</v>
      </c>
      <c r="E14" s="13">
        <v>38179</v>
      </c>
      <c r="F14" s="12">
        <f ca="1">DATEDIF( Таблица3[[#This Row],[Дата рождения]], TODAY(), "Y")</f>
        <v>18</v>
      </c>
      <c r="G14" s="12">
        <f t="shared" ca="1" si="0"/>
        <v>18</v>
      </c>
    </row>
    <row r="15" spans="1:7" x14ac:dyDescent="0.25">
      <c r="A15" s="12" t="s">
        <v>61</v>
      </c>
      <c r="B15" s="12" t="s">
        <v>53</v>
      </c>
      <c r="C15" s="12" t="s">
        <v>62</v>
      </c>
      <c r="D15" s="12" t="s">
        <v>87</v>
      </c>
      <c r="E15" s="13">
        <v>38575</v>
      </c>
      <c r="F15" s="12">
        <f ca="1">DATEDIF( Таблица3[[#This Row],[Дата рождения]], TODAY(), "Y")</f>
        <v>17</v>
      </c>
      <c r="G15" s="12">
        <f t="shared" ca="1" si="0"/>
        <v>17</v>
      </c>
    </row>
    <row r="16" spans="1:7" x14ac:dyDescent="0.25">
      <c r="A16" s="12" t="s">
        <v>63</v>
      </c>
      <c r="B16" s="12" t="s">
        <v>64</v>
      </c>
      <c r="C16" s="12" t="s">
        <v>60</v>
      </c>
      <c r="D16" s="12" t="s">
        <v>87</v>
      </c>
      <c r="E16" s="13">
        <v>38606</v>
      </c>
      <c r="F16" s="12">
        <f ca="1">DATEDIF( Таблица3[[#This Row],[Дата рождения]], TODAY(), "Y")</f>
        <v>17</v>
      </c>
      <c r="G16" s="12">
        <f t="shared" ca="1" si="0"/>
        <v>17</v>
      </c>
    </row>
    <row r="17" spans="1:7" x14ac:dyDescent="0.25">
      <c r="A17" s="12" t="s">
        <v>65</v>
      </c>
      <c r="B17" s="12" t="s">
        <v>53</v>
      </c>
      <c r="C17" s="12" t="s">
        <v>66</v>
      </c>
      <c r="D17" s="12" t="s">
        <v>87</v>
      </c>
      <c r="E17" s="13">
        <v>38636</v>
      </c>
      <c r="F17" s="12">
        <f ca="1">DATEDIF( Таблица3[[#This Row],[Дата рождения]], TODAY(), "Y")</f>
        <v>17</v>
      </c>
      <c r="G17" s="12">
        <f t="shared" ca="1" si="0"/>
        <v>17</v>
      </c>
    </row>
    <row r="18" spans="1:7" x14ac:dyDescent="0.25">
      <c r="A18" s="12" t="s">
        <v>67</v>
      </c>
      <c r="B18" s="12" t="s">
        <v>68</v>
      </c>
      <c r="C18" s="12" t="s">
        <v>28</v>
      </c>
      <c r="D18" s="12" t="s">
        <v>87</v>
      </c>
      <c r="E18" s="13">
        <v>38667</v>
      </c>
      <c r="F18" s="12">
        <f ca="1">DATEDIF( Таблица3[[#This Row],[Дата рождения]], TODAY(), "Y")</f>
        <v>17</v>
      </c>
      <c r="G18" s="12">
        <f t="shared" ca="1" si="0"/>
        <v>17</v>
      </c>
    </row>
    <row r="19" spans="1:7" x14ac:dyDescent="0.25">
      <c r="A19" s="12" t="s">
        <v>69</v>
      </c>
      <c r="B19" s="12" t="s">
        <v>70</v>
      </c>
      <c r="C19" s="12" t="s">
        <v>71</v>
      </c>
      <c r="D19" s="12" t="s">
        <v>87</v>
      </c>
      <c r="E19" s="13">
        <v>38697</v>
      </c>
      <c r="F19" s="12">
        <f ca="1">DATEDIF( Таблица3[[#This Row],[Дата рождения]], TODAY(), "Y")</f>
        <v>17</v>
      </c>
      <c r="G19" s="12">
        <f t="shared" ca="1" si="0"/>
        <v>17</v>
      </c>
    </row>
    <row r="20" spans="1:7" x14ac:dyDescent="0.25">
      <c r="A20" s="12" t="s">
        <v>72</v>
      </c>
      <c r="B20" s="12" t="s">
        <v>23</v>
      </c>
      <c r="C20" s="12" t="s">
        <v>73</v>
      </c>
      <c r="D20" s="12" t="s">
        <v>87</v>
      </c>
      <c r="E20" s="13">
        <v>38363</v>
      </c>
      <c r="F20" s="12">
        <f ca="1">DATEDIF( Таблица3[[#This Row],[Дата рождения]], TODAY(), "Y")</f>
        <v>18</v>
      </c>
      <c r="G20" s="12">
        <f t="shared" ca="1" si="0"/>
        <v>18</v>
      </c>
    </row>
    <row r="21" spans="1:7" x14ac:dyDescent="0.25">
      <c r="A21" s="12" t="s">
        <v>74</v>
      </c>
      <c r="B21" s="12" t="s">
        <v>75</v>
      </c>
      <c r="C21" s="12" t="s">
        <v>80</v>
      </c>
      <c r="D21" s="12" t="s">
        <v>87</v>
      </c>
      <c r="E21" s="13">
        <v>38088</v>
      </c>
      <c r="F21" s="12">
        <f ca="1">DATEDIF( Таблица3[[#This Row],[Дата рождения]], TODAY(), "Y")</f>
        <v>19</v>
      </c>
      <c r="G21" s="12">
        <f t="shared" ca="1" si="0"/>
        <v>19</v>
      </c>
    </row>
    <row r="22" spans="1:7" x14ac:dyDescent="0.25">
      <c r="A22" s="12" t="s">
        <v>76</v>
      </c>
      <c r="B22" s="12" t="s">
        <v>77</v>
      </c>
      <c r="C22" s="12" t="s">
        <v>31</v>
      </c>
      <c r="D22" s="12" t="s">
        <v>87</v>
      </c>
      <c r="E22" s="13">
        <v>38118</v>
      </c>
      <c r="F22" s="12">
        <f ca="1">DATEDIF( Таблица3[[#This Row],[Дата рождения]], TODAY(), "Y")</f>
        <v>19</v>
      </c>
      <c r="G22" s="12">
        <f t="shared" ca="1" si="0"/>
        <v>19</v>
      </c>
    </row>
    <row r="23" spans="1:7" x14ac:dyDescent="0.25">
      <c r="A23" s="12" t="s">
        <v>78</v>
      </c>
      <c r="B23" s="12" t="s">
        <v>79</v>
      </c>
      <c r="C23" s="12" t="s">
        <v>80</v>
      </c>
      <c r="D23" s="12" t="s">
        <v>87</v>
      </c>
      <c r="E23" s="13">
        <v>38149</v>
      </c>
      <c r="F23" s="12">
        <f ca="1">DATEDIF( Таблица3[[#This Row],[Дата рождения]], TODAY(), "Y")</f>
        <v>18</v>
      </c>
      <c r="G23" s="12">
        <f t="shared" ca="1" si="0"/>
        <v>18</v>
      </c>
    </row>
    <row r="24" spans="1:7" x14ac:dyDescent="0.25">
      <c r="A24" s="12" t="s">
        <v>81</v>
      </c>
      <c r="B24" s="12" t="s">
        <v>82</v>
      </c>
      <c r="C24" s="12" t="s">
        <v>83</v>
      </c>
      <c r="D24" s="12" t="s">
        <v>87</v>
      </c>
      <c r="E24" s="13">
        <v>37813</v>
      </c>
      <c r="F24" s="12">
        <f ca="1">DATEDIF( Таблица3[[#This Row],[Дата рождения]], TODAY(), "Y")</f>
        <v>19</v>
      </c>
      <c r="G24" s="12">
        <f t="shared" ca="1" si="0"/>
        <v>19</v>
      </c>
    </row>
    <row r="25" spans="1:7" x14ac:dyDescent="0.25">
      <c r="A25" s="12" t="s">
        <v>85</v>
      </c>
      <c r="B25" s="12" t="s">
        <v>23</v>
      </c>
      <c r="C25" s="12" t="s">
        <v>86</v>
      </c>
      <c r="D25" s="12" t="s">
        <v>87</v>
      </c>
      <c r="E25" s="13">
        <v>37759</v>
      </c>
      <c r="F25" s="12">
        <f ca="1">DATEDIF( Таблица3[[#This Row],[Дата рождения]], TODAY(), "Y")</f>
        <v>20</v>
      </c>
      <c r="G25" s="12">
        <f t="shared" ca="1" si="0"/>
        <v>20</v>
      </c>
    </row>
    <row r="26" spans="1:7" x14ac:dyDescent="0.25">
      <c r="A26" s="11" t="s">
        <v>16</v>
      </c>
      <c r="B26" s="11">
        <f>SUBTOTAL(103,Таблица3[Имя])</f>
        <v>24</v>
      </c>
      <c r="C26" s="11"/>
      <c r="D26" s="11"/>
      <c r="E26" s="11"/>
      <c r="F26" s="11">
        <f ca="1">SUBTOTAL(101,Таблица3[Возраст])</f>
        <v>18.041666666666668</v>
      </c>
      <c r="G26" s="12">
        <f ca="1">SUBTOTAL(101,Таблица3[Возраст ДОЛЯГОДА])</f>
        <v>18.041666666666668</v>
      </c>
    </row>
    <row r="30" spans="1:7" ht="15.75" thickBot="1" x14ac:dyDescent="0.3">
      <c r="A30" s="14" t="s">
        <v>25</v>
      </c>
      <c r="B30" s="15" t="s">
        <v>17</v>
      </c>
      <c r="C30" s="15" t="s">
        <v>18</v>
      </c>
      <c r="D30" s="15" t="s">
        <v>19</v>
      </c>
      <c r="E30" s="15" t="s">
        <v>20</v>
      </c>
      <c r="F30" s="15" t="s">
        <v>21</v>
      </c>
      <c r="G30" s="16" t="s">
        <v>22</v>
      </c>
    </row>
    <row r="31" spans="1:7" ht="15.75" thickTop="1" x14ac:dyDescent="0.25">
      <c r="A31" s="17" t="s">
        <v>26</v>
      </c>
      <c r="B31" s="18" t="s">
        <v>27</v>
      </c>
      <c r="C31" s="18" t="s">
        <v>28</v>
      </c>
      <c r="D31" s="18" t="s">
        <v>87</v>
      </c>
      <c r="E31" s="19">
        <v>38390</v>
      </c>
      <c r="F31" s="18">
        <v>16</v>
      </c>
      <c r="G31" s="20">
        <v>16</v>
      </c>
    </row>
    <row r="32" spans="1:7" x14ac:dyDescent="0.25">
      <c r="A32" s="21" t="s">
        <v>46</v>
      </c>
      <c r="B32" s="22" t="s">
        <v>29</v>
      </c>
      <c r="C32" s="22" t="s">
        <v>30</v>
      </c>
      <c r="D32" s="18" t="s">
        <v>87</v>
      </c>
      <c r="E32" s="23">
        <v>38667</v>
      </c>
      <c r="F32" s="22">
        <v>15</v>
      </c>
      <c r="G32" s="24">
        <v>15</v>
      </c>
    </row>
    <row r="33" spans="1:7" x14ac:dyDescent="0.25">
      <c r="A33" s="21" t="s">
        <v>38</v>
      </c>
      <c r="B33" s="22" t="s">
        <v>39</v>
      </c>
      <c r="C33" s="22" t="s">
        <v>84</v>
      </c>
      <c r="D33" s="18" t="s">
        <v>87</v>
      </c>
      <c r="E33" s="23">
        <v>38635</v>
      </c>
      <c r="F33" s="22">
        <v>16</v>
      </c>
      <c r="G33" s="24">
        <v>16</v>
      </c>
    </row>
    <row r="34" spans="1:7" x14ac:dyDescent="0.25">
      <c r="A34" s="17" t="s">
        <v>46</v>
      </c>
      <c r="B34" s="18" t="s">
        <v>47</v>
      </c>
      <c r="C34" s="18" t="s">
        <v>48</v>
      </c>
      <c r="D34" s="18" t="s">
        <v>87</v>
      </c>
      <c r="E34" s="19">
        <v>38394</v>
      </c>
      <c r="F34" s="18">
        <v>16</v>
      </c>
      <c r="G34" s="20">
        <v>16</v>
      </c>
    </row>
    <row r="35" spans="1:7" x14ac:dyDescent="0.25">
      <c r="A35" s="21" t="s">
        <v>32</v>
      </c>
      <c r="B35" s="22" t="s">
        <v>49</v>
      </c>
      <c r="C35" s="22" t="s">
        <v>50</v>
      </c>
      <c r="D35" s="18" t="s">
        <v>87</v>
      </c>
      <c r="E35" s="23">
        <v>37326</v>
      </c>
      <c r="F35" s="22">
        <v>19</v>
      </c>
      <c r="G35" s="24">
        <v>19</v>
      </c>
    </row>
    <row r="36" spans="1:7" x14ac:dyDescent="0.25">
      <c r="A36" s="17" t="s">
        <v>51</v>
      </c>
      <c r="B36" s="18" t="s">
        <v>47</v>
      </c>
      <c r="C36" s="18" t="s">
        <v>52</v>
      </c>
      <c r="D36" s="18" t="s">
        <v>87</v>
      </c>
      <c r="E36" s="19">
        <v>38453</v>
      </c>
      <c r="F36" s="18">
        <v>16</v>
      </c>
      <c r="G36" s="20">
        <v>16</v>
      </c>
    </row>
    <row r="37" spans="1:7" x14ac:dyDescent="0.25">
      <c r="A37" s="17" t="s">
        <v>55</v>
      </c>
      <c r="B37" s="18" t="s">
        <v>56</v>
      </c>
      <c r="C37" s="18" t="s">
        <v>57</v>
      </c>
      <c r="D37" s="18" t="s">
        <v>87</v>
      </c>
      <c r="E37" s="19">
        <v>38514</v>
      </c>
      <c r="F37" s="18">
        <v>16</v>
      </c>
      <c r="G37" s="20">
        <v>16</v>
      </c>
    </row>
    <row r="38" spans="1:7" x14ac:dyDescent="0.25">
      <c r="A38" s="17" t="s">
        <v>61</v>
      </c>
      <c r="B38" s="18" t="s">
        <v>53</v>
      </c>
      <c r="C38" s="18" t="s">
        <v>62</v>
      </c>
      <c r="D38" s="18" t="s">
        <v>87</v>
      </c>
      <c r="E38" s="19">
        <v>38575</v>
      </c>
      <c r="F38" s="18">
        <v>16</v>
      </c>
      <c r="G38" s="20">
        <v>16</v>
      </c>
    </row>
    <row r="39" spans="1:7" x14ac:dyDescent="0.25">
      <c r="A39" s="21" t="s">
        <v>67</v>
      </c>
      <c r="B39" s="22" t="s">
        <v>68</v>
      </c>
      <c r="C39" s="22" t="s">
        <v>28</v>
      </c>
      <c r="D39" s="18" t="s">
        <v>87</v>
      </c>
      <c r="E39" s="23">
        <v>38667</v>
      </c>
      <c r="F39" s="22">
        <v>15</v>
      </c>
      <c r="G39" s="24">
        <v>15</v>
      </c>
    </row>
    <row r="40" spans="1:7" x14ac:dyDescent="0.25">
      <c r="A40" s="17" t="s">
        <v>74</v>
      </c>
      <c r="B40" s="18" t="s">
        <v>75</v>
      </c>
      <c r="C40" s="18" t="s">
        <v>80</v>
      </c>
      <c r="D40" s="18" t="s">
        <v>87</v>
      </c>
      <c r="E40" s="19">
        <v>38088</v>
      </c>
      <c r="F40" s="18">
        <v>17</v>
      </c>
      <c r="G40" s="20">
        <v>17</v>
      </c>
    </row>
    <row r="41" spans="1:7" x14ac:dyDescent="0.25">
      <c r="A41" s="25" t="s">
        <v>78</v>
      </c>
      <c r="B41" s="26" t="s">
        <v>79</v>
      </c>
      <c r="C41" s="26" t="s">
        <v>80</v>
      </c>
      <c r="D41" s="18" t="s">
        <v>87</v>
      </c>
      <c r="E41" s="27">
        <v>38149</v>
      </c>
      <c r="F41" s="26">
        <v>17</v>
      </c>
      <c r="G41" s="28">
        <v>17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Student-SP4</dc:creator>
  <cp:lastModifiedBy>8-bit</cp:lastModifiedBy>
  <dcterms:created xsi:type="dcterms:W3CDTF">2021-10-22T05:39:52Z</dcterms:created>
  <dcterms:modified xsi:type="dcterms:W3CDTF">2023-06-03T18:27:54Z</dcterms:modified>
</cp:coreProperties>
</file>