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7.xml" ContentType="application/vnd.openxmlformats-officedocument.drawingml.char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690" yWindow="585" windowWidth="27795" windowHeight="13350"/>
  </bookViews>
  <sheets>
    <sheet name="Web Tests" sheetId="4" r:id="rId1"/>
    <sheet name="Fortify XXE Results" sheetId="2" r:id="rId2"/>
    <sheet name="Contrast XXE Results" sheetId="3" r:id="rId3"/>
    <sheet name="Fortify XPath Results" sheetId="6" r:id="rId4"/>
    <sheet name="Contrast XPath Results" sheetId="7" r:id="rId5"/>
    <sheet name="Fortify XQuery Results" sheetId="8" r:id="rId6"/>
    <sheet name="Contrast XQuery Results" sheetId="9" r:id="rId7"/>
    <sheet name="Command Line Tests" sheetId="1" r:id="rId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9" l="1"/>
  <c r="H5" i="9"/>
  <c r="G5" i="9"/>
  <c r="F5" i="9"/>
  <c r="E3" i="9"/>
  <c r="E4" i="9"/>
  <c r="E5" i="9"/>
  <c r="D5" i="9"/>
  <c r="C5" i="9"/>
  <c r="B3" i="9"/>
  <c r="B4" i="9"/>
  <c r="B5" i="9"/>
  <c r="G4" i="9"/>
  <c r="H4" i="9"/>
  <c r="I4" i="9"/>
  <c r="F4" i="9"/>
  <c r="G4" i="7"/>
  <c r="H4" i="7"/>
  <c r="I4" i="7"/>
  <c r="F4" i="7"/>
  <c r="G6" i="7"/>
  <c r="H6" i="7"/>
  <c r="I6" i="7"/>
  <c r="F6" i="7"/>
  <c r="F3" i="7"/>
  <c r="F5" i="7"/>
  <c r="F7" i="7"/>
  <c r="F8" i="7"/>
  <c r="G5" i="3"/>
  <c r="H5" i="3"/>
  <c r="I5" i="3"/>
  <c r="G9" i="3"/>
  <c r="H9" i="3"/>
  <c r="I9" i="3"/>
  <c r="H6" i="3"/>
  <c r="H7" i="3"/>
  <c r="H8" i="3"/>
  <c r="G6" i="3"/>
  <c r="G7" i="3"/>
  <c r="G8" i="3"/>
  <c r="F4" i="3"/>
  <c r="F5" i="3"/>
  <c r="F6" i="3"/>
  <c r="F7" i="3"/>
  <c r="F8" i="3"/>
  <c r="F9" i="3"/>
  <c r="I6" i="3"/>
  <c r="I7" i="3"/>
  <c r="I8" i="3"/>
  <c r="G3" i="3"/>
  <c r="H3" i="3"/>
  <c r="I3" i="3"/>
  <c r="G4" i="3"/>
  <c r="H4" i="3"/>
  <c r="I4" i="3"/>
  <c r="G10" i="3"/>
  <c r="H10" i="3"/>
  <c r="I10" i="3"/>
  <c r="G11" i="3"/>
  <c r="H11" i="3"/>
  <c r="I11" i="3"/>
  <c r="G12" i="3"/>
  <c r="H12" i="3"/>
  <c r="I12" i="3"/>
  <c r="I13" i="3"/>
  <c r="H13" i="3"/>
  <c r="G13" i="3"/>
  <c r="F12" i="3"/>
  <c r="F3" i="3"/>
  <c r="F13" i="3"/>
  <c r="E13" i="3"/>
  <c r="D13" i="3"/>
  <c r="C13" i="3"/>
  <c r="B13" i="3"/>
  <c r="F4" i="8"/>
  <c r="G4" i="8"/>
  <c r="H4" i="8"/>
  <c r="I4" i="8"/>
  <c r="H3" i="8"/>
  <c r="G3" i="8"/>
  <c r="I3" i="8"/>
  <c r="I5" i="8"/>
  <c r="H5" i="8"/>
  <c r="G5" i="8"/>
  <c r="F3" i="8"/>
  <c r="F5" i="8"/>
  <c r="E5" i="8"/>
  <c r="D5" i="8"/>
  <c r="C5" i="8"/>
  <c r="B5" i="8"/>
  <c r="F7" i="6"/>
  <c r="F4" i="6"/>
  <c r="G4" i="6"/>
  <c r="H4" i="6"/>
  <c r="I4" i="6"/>
  <c r="H5" i="6"/>
  <c r="I5" i="6"/>
  <c r="H6" i="6"/>
  <c r="I6" i="6"/>
  <c r="G7" i="6"/>
  <c r="H7" i="6"/>
  <c r="I7" i="6"/>
  <c r="I8" i="6"/>
  <c r="H8" i="6"/>
  <c r="G8" i="6"/>
  <c r="F5" i="6"/>
  <c r="F6" i="6"/>
  <c r="F8" i="6"/>
  <c r="E8" i="6"/>
  <c r="D8" i="6"/>
  <c r="C8" i="6"/>
  <c r="B8" i="6"/>
  <c r="G3" i="9"/>
  <c r="H3" i="9"/>
  <c r="I3" i="9"/>
  <c r="F3" i="9"/>
  <c r="G3" i="7"/>
  <c r="H3" i="7"/>
  <c r="I3" i="7"/>
  <c r="G5" i="7"/>
  <c r="H5" i="7"/>
  <c r="I5" i="7"/>
  <c r="G7" i="7"/>
  <c r="H7" i="7"/>
  <c r="I7" i="7"/>
  <c r="I8" i="7"/>
  <c r="H8" i="7"/>
  <c r="G8" i="7"/>
  <c r="E8" i="7"/>
  <c r="D8" i="7"/>
  <c r="C8" i="7"/>
  <c r="B8" i="7"/>
  <c r="G3" i="6"/>
  <c r="H3" i="6"/>
  <c r="I3" i="6"/>
  <c r="G5" i="6"/>
  <c r="G6" i="6"/>
  <c r="F3" i="6"/>
  <c r="I34" i="2"/>
  <c r="I35" i="2"/>
  <c r="I36" i="2"/>
  <c r="I37" i="2"/>
  <c r="I38" i="2"/>
  <c r="H39" i="2"/>
  <c r="I39" i="2"/>
  <c r="I40" i="2"/>
  <c r="I41" i="2"/>
  <c r="I42" i="2"/>
  <c r="H34" i="2"/>
  <c r="H35" i="2"/>
  <c r="H36" i="2"/>
  <c r="H37" i="2"/>
  <c r="H38" i="2"/>
  <c r="H40" i="2"/>
  <c r="H41" i="2"/>
  <c r="H42" i="2"/>
  <c r="G34" i="2"/>
  <c r="G35" i="2"/>
  <c r="G36" i="2"/>
  <c r="G37" i="2"/>
  <c r="G38" i="2"/>
  <c r="G39" i="2"/>
  <c r="G40" i="2"/>
  <c r="G41" i="2"/>
  <c r="G42" i="2"/>
  <c r="F35" i="2"/>
  <c r="F36" i="2"/>
  <c r="F37" i="2"/>
  <c r="F38" i="2"/>
  <c r="F39" i="2"/>
  <c r="F40" i="2"/>
  <c r="F41" i="2"/>
  <c r="F42" i="2"/>
  <c r="G5" i="2"/>
  <c r="H5" i="2"/>
  <c r="I5" i="2"/>
  <c r="G9" i="2"/>
  <c r="H9" i="2"/>
  <c r="I9" i="2"/>
  <c r="G12" i="2"/>
  <c r="H12" i="2"/>
  <c r="I12" i="2"/>
  <c r="G3" i="2"/>
  <c r="H3" i="2"/>
  <c r="I3" i="2"/>
  <c r="G4" i="2"/>
  <c r="H4" i="2"/>
  <c r="I4" i="2"/>
  <c r="G6" i="2"/>
  <c r="H6" i="2"/>
  <c r="I6" i="2"/>
  <c r="G7" i="2"/>
  <c r="H7" i="2"/>
  <c r="I7" i="2"/>
  <c r="G8" i="2"/>
  <c r="H8" i="2"/>
  <c r="I8" i="2"/>
  <c r="G10" i="2"/>
  <c r="H10" i="2"/>
  <c r="I10" i="2"/>
  <c r="G11" i="2"/>
  <c r="H11" i="2"/>
  <c r="I11" i="2"/>
  <c r="I13" i="2"/>
  <c r="H13" i="2"/>
  <c r="G13" i="2"/>
  <c r="D13" i="2"/>
  <c r="C13" i="2"/>
  <c r="B13" i="2"/>
  <c r="E13" i="2"/>
  <c r="F9" i="2"/>
  <c r="F5" i="2"/>
  <c r="F12" i="2"/>
  <c r="F3" i="2"/>
  <c r="F4" i="2"/>
  <c r="F6" i="2"/>
  <c r="F7" i="2"/>
  <c r="F8" i="2"/>
  <c r="F10" i="2"/>
  <c r="F11" i="2"/>
  <c r="F13" i="2"/>
  <c r="F11" i="3"/>
  <c r="F10" i="3"/>
  <c r="G33" i="2"/>
  <c r="H33" i="2"/>
  <c r="I33" i="2"/>
  <c r="I43" i="2"/>
  <c r="H43" i="2"/>
  <c r="G43" i="2"/>
  <c r="B43" i="2"/>
  <c r="E43" i="2"/>
  <c r="D43" i="2"/>
  <c r="C43" i="2"/>
  <c r="F33" i="2"/>
  <c r="F34" i="2"/>
  <c r="F43" i="2"/>
</calcChain>
</file>

<file path=xl/sharedStrings.xml><?xml version="1.0" encoding="utf-8"?>
<sst xmlns="http://schemas.openxmlformats.org/spreadsheetml/2006/main" count="1129" uniqueCount="337">
  <si>
    <t>Filename</t>
  </si>
  <si>
    <t>DefaultSettingsXXEExpectedTest.java</t>
  </si>
  <si>
    <t>SetExpandEntityReferencesTest.java</t>
  </si>
  <si>
    <t>SetFeatureDisallowDoctypeDeclTest.java</t>
  </si>
  <si>
    <t>SetFeatureExternalGeneralEntitiesTest.java</t>
  </si>
  <si>
    <t>SetValidatingTest.java</t>
  </si>
  <si>
    <t>Test Description</t>
  </si>
  <si>
    <t>XML Parser</t>
  </si>
  <si>
    <t>Various</t>
  </si>
  <si>
    <t>AppTest.java</t>
  </si>
  <si>
    <t>Other</t>
  </si>
  <si>
    <t>Method</t>
  </si>
  <si>
    <t>testCreateDocumentBuilder()</t>
  </si>
  <si>
    <t>testCreateSAXParser()</t>
  </si>
  <si>
    <t>testCreateXMLInputFactory()</t>
  </si>
  <si>
    <t>testExternalEntitiesDisabled()</t>
  </si>
  <si>
    <t>testExternalEntitiesEnabled()</t>
  </si>
  <si>
    <t>testLoadSystemFile()</t>
  </si>
  <si>
    <t>testLoadSystemFilePrevention()</t>
  </si>
  <si>
    <t>testValidationDisabled()</t>
  </si>
  <si>
    <t>testValidationEnabled()</t>
  </si>
  <si>
    <t>Unsafe</t>
  </si>
  <si>
    <t>Safe</t>
  </si>
  <si>
    <t>Testing if…</t>
  </si>
  <si>
    <t>test1JAXBContextUnmarshaller()</t>
  </si>
  <si>
    <t>test2UnsafeJAXBContextUnmarshaller()</t>
  </si>
  <si>
    <t>test3SafeJAXBContextUnmarshaller()</t>
  </si>
  <si>
    <t>testDisallowDoctypeDeclOn()</t>
  </si>
  <si>
    <t>testDisallowDoctypeDeclOff()</t>
  </si>
  <si>
    <t>testXMLUsingSchemaFactory()</t>
  </si>
  <si>
    <t>testSafeXMLUsingSchemaFactory()</t>
  </si>
  <si>
    <t>test1UnsafeTransformerFactory()</t>
  </si>
  <si>
    <t>test2SafeTransformerFactory()</t>
  </si>
  <si>
    <t>test4Java8JAXP1_5PropertiesSupportInTransformerFactory()</t>
  </si>
  <si>
    <t>test3ACCESS_EXTERNAL_DTDSupportInTransformerFactory()</t>
  </si>
  <si>
    <t>test1UnsafeXMLInputFactory()</t>
  </si>
  <si>
    <t>test2ACCESS_EXTERNAL_DTDSupportInXMLInputFactory()</t>
  </si>
  <si>
    <t>test3Java8JAXP1_5PropertiesSupportInXMLInputFactory()</t>
  </si>
  <si>
    <t>SetPropertyIsSupportingExternalEntitiesTest.java</t>
  </si>
  <si>
    <t>SetPropertyIsValidatingTest.java</t>
  </si>
  <si>
    <t>SetPropertySupportDTDTest.java</t>
  </si>
  <si>
    <r>
      <t>javax.xml.parsers.</t>
    </r>
    <r>
      <rPr>
        <b/>
        <sz val="11"/>
        <color theme="1"/>
        <rFont val="Calibri"/>
        <family val="2"/>
        <scheme val="minor"/>
      </rPr>
      <t>DocumentBuilder</t>
    </r>
  </si>
  <si>
    <r>
      <t>javax.xml.bind.</t>
    </r>
    <r>
      <rPr>
        <b/>
        <sz val="11"/>
        <color theme="1"/>
        <rFont val="Calibri"/>
        <family val="2"/>
        <scheme val="minor"/>
      </rPr>
      <t>JAXBContext</t>
    </r>
  </si>
  <si>
    <r>
      <t>javax.xml.parsers.</t>
    </r>
    <r>
      <rPr>
        <b/>
        <sz val="11"/>
        <color theme="1"/>
        <rFont val="Calibri"/>
        <family val="2"/>
        <scheme val="minor"/>
      </rPr>
      <t>SAXParser</t>
    </r>
  </si>
  <si>
    <r>
      <t>javax.xml.stream.</t>
    </r>
    <r>
      <rPr>
        <b/>
        <sz val="11"/>
        <color theme="1"/>
        <rFont val="Calibri"/>
        <family val="2"/>
        <scheme val="minor"/>
      </rPr>
      <t>XMLInputFactory</t>
    </r>
  </si>
  <si>
    <r>
      <t>org.xml.sax.</t>
    </r>
    <r>
      <rPr>
        <b/>
        <sz val="11"/>
        <color theme="1"/>
        <rFont val="Calibri"/>
        <family val="2"/>
        <scheme val="minor"/>
      </rPr>
      <t>XMLReader</t>
    </r>
  </si>
  <si>
    <t>Proves that a DocumentBuilder object can be created succesfully from a DocumentBuilderFactory object</t>
  </si>
  <si>
    <t>Proves that a SAXParser object can be created succesfully from a SAXParserFactory object</t>
  </si>
  <si>
    <t>Proves that an XMLStreamReader object can be created succesfully from XMLInputFactory object</t>
  </si>
  <si>
    <t>Proves that DocumentBuilderFactory is unsafe by default</t>
  </si>
  <si>
    <t>Proves that disabling entity expansion for the DocumentBuilderFactory makes the DocumentBuilder safe, but it doesn't work even though it's supposed to</t>
  </si>
  <si>
    <t>Proves that disallowing DOCTYPE declarations for the DocumentBuilderFactory makes the DocumentBuilder safe</t>
  </si>
  <si>
    <t>Proves that disabling external general entities for the DocumentBuilderFactory makes the DocumentBuilder safe</t>
  </si>
  <si>
    <t>Proves that enabling external general entities for the DocumentBuilderFactory leaves the DocumentBuilder unsafe</t>
  </si>
  <si>
    <t>Proves that disabling validation for the DocumentBuilderFactory leaves the DocumentBuilder unsafe</t>
  </si>
  <si>
    <t>Proves that enabling validation for the DocumentBuilderFactory leaves the DocumentBuilder unsafe</t>
  </si>
  <si>
    <t>Proves that XML deserialized using a JAXB Unmarshaller is unsafe when unmarshalled through an XMLStreamReader from an unsafe XMLInputFactory</t>
  </si>
  <si>
    <t>Proves that XML deserialized using a JAXB Unmarshaller is safe when unmarshalled through an XMLStreamReader from a safe XMLInputFactory</t>
  </si>
  <si>
    <t>Proves that SAXParserFactory is unsafe by default</t>
  </si>
  <si>
    <t>Proves that disallowing DOCTYPE declarations for the SAXParserFactory makes the SAXParser safe</t>
  </si>
  <si>
    <t>Proves that allowing DOCTYPE declarations for the SAXParserFactory leaves the SAXParser unsafe</t>
  </si>
  <si>
    <t>Proves that disabling external general entities for the SAXParserFactory makes the SAXParser safe</t>
  </si>
  <si>
    <t>Proves that enabling external general entities for the SAXParserFactory leaves the SAXParser unsafe</t>
  </si>
  <si>
    <t>Proves that disabling validation for the SAXParserFactory leaves the SAXParser unsafe</t>
  </si>
  <si>
    <t>Proves that enabling validation for the SAXParserFactory leaves the SAXParser unsafe</t>
  </si>
  <si>
    <t>Proves that SchemaFactory is unsafe by default</t>
  </si>
  <si>
    <t>Proves that TransformerFactory is unsafe by default</t>
  </si>
  <si>
    <t>Proves that disabling support for DTD in an XMLInputFactory and then transforming the XML through a safe reader from the XMLInputFactory is safe</t>
  </si>
  <si>
    <t>Proves that XMLInputFactory is unsafe by default</t>
  </si>
  <si>
    <t>Proves that setting XMLInputFactory's IS_SUPPORTING_EXTERNAL_ENTITIES attribute to false makes the XMLStreamReader safe</t>
  </si>
  <si>
    <t>Proves that disabling validation for the XMLInputFactory leaves the XMLStreamReader unsafe</t>
  </si>
  <si>
    <t>Proves that enabling validation for the XMLInputFactory leaves the XMLStreamReader unsafe</t>
  </si>
  <si>
    <t>Proves that disabling DTD support for the XMLInputFactory makes the XMLStreamReader safe</t>
  </si>
  <si>
    <t>Proves that XMLReader is unsafe by default</t>
  </si>
  <si>
    <t>Proves that disallowing DOCTYPE declarations for the XMLReader makes it safe</t>
  </si>
  <si>
    <t>Proves that allowing DOCTYPE declarations for the XMLReader leaves it unsafe</t>
  </si>
  <si>
    <t>Proves that disabling external general and parameter entities makes the XMLReader safe</t>
  </si>
  <si>
    <t>Proves that enabling external general and parameter entities leaves the XMLReader unsafe</t>
  </si>
  <si>
    <r>
      <t>javax.xml.validation.</t>
    </r>
    <r>
      <rPr>
        <b/>
        <sz val="11"/>
        <color theme="1"/>
        <rFont val="Calibri"/>
        <family val="2"/>
        <scheme val="minor"/>
      </rPr>
      <t>Schema</t>
    </r>
  </si>
  <si>
    <r>
      <t>javax.xml.transform.</t>
    </r>
    <r>
      <rPr>
        <b/>
        <sz val="11"/>
        <color theme="1"/>
        <rFont val="Calibri"/>
        <family val="2"/>
        <scheme val="minor"/>
      </rPr>
      <t>Transformer</t>
    </r>
  </si>
  <si>
    <t>testSafeXMLUsingValidator()</t>
  </si>
  <si>
    <t>True Positive</t>
  </si>
  <si>
    <t>False Positive</t>
  </si>
  <si>
    <t>True Negative</t>
  </si>
  <si>
    <t>False Negative</t>
  </si>
  <si>
    <t>Total</t>
  </si>
  <si>
    <t>True Posistive Rate</t>
  </si>
  <si>
    <t>False Positive Rate</t>
  </si>
  <si>
    <t>Score</t>
  </si>
  <si>
    <t>XML External Entity (XXE) Injection</t>
  </si>
  <si>
    <t>XML Entity Expansion (XEE) Injection</t>
  </si>
  <si>
    <t>N/A</t>
  </si>
  <si>
    <t>XXE Tests</t>
  </si>
  <si>
    <t>Fortify Detection</t>
  </si>
  <si>
    <t>Contrast Detection</t>
  </si>
  <si>
    <t>Fail</t>
  </si>
  <si>
    <t>Pass</t>
  </si>
  <si>
    <t>Proves that setting SchemaFactory's ACCESS_EXTERNAL_DTD and ACCESS_EXTERNAL_SCHEMA properties makes the Validator safe in Java 7u40 and up</t>
  </si>
  <si>
    <t>Proves that setting Validator's ACCESS_EXTERNAL_DTD and ACCESS_EXTERNAL_SCHEMA properties makes the Validator safe in Java 7u40 and up</t>
  </si>
  <si>
    <t>Proves that setting TransformerFactory's ACCESS_EXTERNAL_DTD attribute to null makes the Transformer safe in Java 7u40 and up</t>
  </si>
  <si>
    <t>Proves that TransformerFactory has the ACCESS_EXTERNAL_DTD and ACCESS_EXTERNAL_STYLESHEET attributes in Java 7u40 and up and that they can be set to null</t>
  </si>
  <si>
    <t>Proves that setting XMLInputFactory's ACCESS_EXTERNAL_DTD attribute to null makes the XMLStreamReader safe in Java 7u40 and up</t>
  </si>
  <si>
    <t>Proves that XMLInputFactory has the ACCESS_EXTERNAL_DTD and ACCESS_EXTERNAL_STYLESHEET attributes in Java 7u40 and up and that they can be set to null</t>
  </si>
  <si>
    <r>
      <t>java.beans.</t>
    </r>
    <r>
      <rPr>
        <b/>
        <sz val="11"/>
        <color theme="1"/>
        <rFont val="Calibri"/>
        <family val="2"/>
        <scheme val="minor"/>
      </rPr>
      <t>XMLDecoder</t>
    </r>
  </si>
  <si>
    <t>Unsafe (Safe in 1.8 and up)</t>
  </si>
  <si>
    <t>Fail (Pass in 1.8 and up)</t>
  </si>
  <si>
    <t>Unsafe (Safe in 1.7u51 and up)</t>
  </si>
  <si>
    <t>Proves that XML deserialized using a JAXB Unmarshaller is unsafe when unmarshalled directly from File (Safe in 1.8 and up)</t>
  </si>
  <si>
    <t>Proves that XMLDecoder parses entities in Java versions 1.7u45 and earlier and does not in Java versions 1.7u51 and later</t>
  </si>
  <si>
    <r>
      <t>nu.xom.Document (</t>
    </r>
    <r>
      <rPr>
        <b/>
        <sz val="11"/>
        <color theme="1"/>
        <rFont val="Calibri"/>
        <family val="2"/>
        <scheme val="minor"/>
      </rPr>
      <t>XOM</t>
    </r>
    <r>
      <rPr>
        <sz val="11"/>
        <color theme="1"/>
        <rFont val="Calibri"/>
        <family val="2"/>
        <scheme val="minor"/>
      </rPr>
      <t>)</t>
    </r>
  </si>
  <si>
    <r>
      <t>javax.xml.parsers.</t>
    </r>
    <r>
      <rPr>
        <b/>
        <sz val="11"/>
        <color rgb="FF9C6500"/>
        <rFont val="Calibri"/>
        <family val="2"/>
        <scheme val="minor"/>
      </rPr>
      <t>DocumentBuilder</t>
    </r>
  </si>
  <si>
    <t>Proves that when building the XOM Document from an unsafe XML InputStream, the Document parses the DTD</t>
  </si>
  <si>
    <t>Proves that when building the XOM Document from an unsafe XMLReader, the Document parses the DTD</t>
  </si>
  <si>
    <t>Tests</t>
  </si>
  <si>
    <t>Vulnerability</t>
  </si>
  <si>
    <t>XXE Injection</t>
  </si>
  <si>
    <t>XPath Injection</t>
  </si>
  <si>
    <t>XQuery Injection</t>
  </si>
  <si>
    <r>
      <t>javax.xml.xpath (</t>
    </r>
    <r>
      <rPr>
        <b/>
        <sz val="11"/>
        <color theme="1"/>
        <rFont val="Calibri"/>
        <family val="2"/>
        <scheme val="minor"/>
      </rPr>
      <t>Java XPath API</t>
    </r>
    <r>
      <rPr>
        <sz val="11"/>
        <color theme="1"/>
        <rFont val="Calibri"/>
        <family val="2"/>
        <scheme val="minor"/>
      </rPr>
      <t>)</t>
    </r>
  </si>
  <si>
    <r>
      <t>org.apache.xalan (</t>
    </r>
    <r>
      <rPr>
        <b/>
        <sz val="11"/>
        <color theme="1"/>
        <rFont val="Calibri"/>
        <family val="2"/>
        <scheme val="minor"/>
      </rPr>
      <t>Apache Xalan-Java</t>
    </r>
    <r>
      <rPr>
        <sz val="11"/>
        <color theme="1"/>
        <rFont val="Calibri"/>
        <family val="2"/>
        <scheme val="minor"/>
      </rPr>
      <t>)</t>
    </r>
  </si>
  <si>
    <r>
      <t>net.sf.saxon.s9api (</t>
    </r>
    <r>
      <rPr>
        <b/>
        <sz val="11"/>
        <color theme="1"/>
        <rFont val="Calibri"/>
        <family val="2"/>
        <scheme val="minor"/>
      </rPr>
      <t>Saxonica Saxon9</t>
    </r>
    <r>
      <rPr>
        <sz val="11"/>
        <color theme="1"/>
        <rFont val="Calibri"/>
        <family val="2"/>
        <scheme val="minor"/>
      </rPr>
      <t>)</t>
    </r>
  </si>
  <si>
    <r>
      <t>org.jdom2.input.</t>
    </r>
    <r>
      <rPr>
        <b/>
        <sz val="11"/>
        <color theme="1"/>
        <rFont val="Calibri"/>
        <family val="2"/>
        <scheme val="minor"/>
      </rPr>
      <t>SAXBuilder</t>
    </r>
  </si>
  <si>
    <r>
      <rPr>
        <b/>
        <sz val="11"/>
        <color theme="1"/>
        <rFont val="Calibri"/>
        <family val="2"/>
        <scheme val="minor"/>
      </rPr>
      <t>XQJ</t>
    </r>
    <r>
      <rPr>
        <sz val="11"/>
        <color theme="1"/>
        <rFont val="Calibri"/>
        <family val="2"/>
        <scheme val="minor"/>
      </rPr>
      <t xml:space="preserve"> with com.saxonica.xqj.SaxonXQDataSource (</t>
    </r>
    <r>
      <rPr>
        <b/>
        <sz val="11"/>
        <color theme="1"/>
        <rFont val="Calibri"/>
        <family val="2"/>
        <scheme val="minor"/>
      </rPr>
      <t>Saxonica Saxon9</t>
    </r>
    <r>
      <rPr>
        <sz val="11"/>
        <color theme="1"/>
        <rFont val="Calibri"/>
        <family val="2"/>
        <scheme val="minor"/>
      </rPr>
      <t>)</t>
    </r>
  </si>
  <si>
    <t>*XQJ refers to javax.xml.xquery (the XQuery API for Java)</t>
  </si>
  <si>
    <t>Proves that SAXBuilder is unsafe by default</t>
  </si>
  <si>
    <t>Proves that disallowing DOCTYPE declarations for the SAXBuilder makes it safe</t>
  </si>
  <si>
    <t>Proves that allowing DOCTYPE declarations for the SAXBuilder leaves it unsafe</t>
  </si>
  <si>
    <t>Proves that disabling entity expansion for the SAXBuilder makes it safe from injection</t>
  </si>
  <si>
    <t>Proves that enabling entity expansion for the SAXBuilder makes it unsafe from injection</t>
  </si>
  <si>
    <t>Proves that using the XQExpression class to execute an XQuery expression that uses bind variables makes it safe from injection</t>
  </si>
  <si>
    <t>Proves that using the XQExpression class to execute an XQuery expression that uses character escaping makes it safe from injection</t>
  </si>
  <si>
    <t>Proves that using the XQPreparedExpression class to execute an XQuery expression that uses bind variables makes it safe from injection</t>
  </si>
  <si>
    <t>Proves that using the XQPreparedExpression class to execute an XQuery expression that uses character escaping makes it safe from injection</t>
  </si>
  <si>
    <t>Fail (Pass in 1.7u45 and earlier)</t>
  </si>
  <si>
    <t>XPath Parser</t>
  </si>
  <si>
    <t>XQuery Parser</t>
  </si>
  <si>
    <r>
      <t>org.dom4j (</t>
    </r>
    <r>
      <rPr>
        <b/>
        <sz val="11"/>
        <color theme="1"/>
        <rFont val="Calibri"/>
        <family val="2"/>
        <scheme val="minor"/>
      </rPr>
      <t>DOM4J</t>
    </r>
    <r>
      <rPr>
        <sz val="11"/>
        <color theme="1"/>
        <rFont val="Calibri"/>
        <family val="2"/>
        <scheme val="minor"/>
      </rPr>
      <t>)</t>
    </r>
  </si>
  <si>
    <r>
      <t>com.ximpleware (</t>
    </r>
    <r>
      <rPr>
        <b/>
        <sz val="11"/>
        <color theme="1"/>
        <rFont val="Calibri"/>
        <family val="2"/>
        <scheme val="minor"/>
      </rPr>
      <t>Ximpleware VTD-XML</t>
    </r>
    <r>
      <rPr>
        <sz val="11"/>
        <color theme="1"/>
        <rFont val="Calibri"/>
        <family val="2"/>
        <scheme val="minor"/>
      </rPr>
      <t>)</t>
    </r>
  </si>
  <si>
    <t>Unsafe (Supposed Safe)</t>
  </si>
  <si>
    <t>Test Title</t>
  </si>
  <si>
    <t>Unsafe by Default Example</t>
  </si>
  <si>
    <t>"Safe" when Disabling Entity Expansion Example (FAILURE)</t>
  </si>
  <si>
    <t>Safe when Disallowing DOCTYPE Declarations Example</t>
  </si>
  <si>
    <t>Safe when Disabling External General Entities Example</t>
  </si>
  <si>
    <t>Unsafe when Enabling External General Entities Example</t>
  </si>
  <si>
    <t>Unsafe when Disabling Validation Example</t>
  </si>
  <si>
    <t>Unsafe when Enabling Validation Example</t>
  </si>
  <si>
    <t>Unsafe (Safe in Java 1.8 and up) JAXBContext Unmarshaller from File Example</t>
  </si>
  <si>
    <t>Unsafe JAXBContext Unmarshaller from Unsafe XMLInputFactory Example</t>
  </si>
  <si>
    <t>Safe JAXBContext Unmarshaller from Safe XMLInputFactory Example</t>
  </si>
  <si>
    <t>Unsafe when Allowing DOCTYPE Declarations Example</t>
  </si>
  <si>
    <t>Unsafe when Disabling External General and Parameter Entities Example</t>
  </si>
  <si>
    <t>Unsafe when Enabling External General and Parameter Entities Example</t>
  </si>
  <si>
    <t>Safe when Disabling Entity Expansion Example</t>
  </si>
  <si>
    <t>Unsafe when Enabling Entity Expansion Example</t>
  </si>
  <si>
    <t>Safe when Disabling External General and Parameter Entities Example</t>
  </si>
  <si>
    <t>Safe when Disallowing External DTDs and Schemas in Java 7u40 and up Example</t>
  </si>
  <si>
    <t>Safe when Disallowing External DTDs and Schemas on the Validator in Java 7u40 and up Example</t>
  </si>
  <si>
    <t>Safe when Disallowing DTDs though a Safe XMLInputFactory Reader Example</t>
  </si>
  <si>
    <t>Safe when Disallowing External DTDs in Java 7u40 and up Example</t>
  </si>
  <si>
    <t>Always Safe (Always Unsafe in Java 1.7u45 and earlier) Example</t>
  </si>
  <si>
    <t>Safe when Disallowing External Entities Example</t>
  </si>
  <si>
    <t>Safe when Disabling DTD Support Example</t>
  </si>
  <si>
    <t>Safe by Default Example</t>
  </si>
  <si>
    <t>Unsafe when using an InputStream Example</t>
  </si>
  <si>
    <t>Unsafe when Building from an Unsafe XMLReader Example</t>
  </si>
  <si>
    <t>Unsafe when Using String Concatenation on XPath Expression Example</t>
  </si>
  <si>
    <t>Unsafe when Using String Placeholders on XPath Expression Example</t>
  </si>
  <si>
    <t>Safe when Escaping Apostrophes on XPath Expression Example</t>
  </si>
  <si>
    <t>Unsafe when Using String Concatenation on XPathExpression Example</t>
  </si>
  <si>
    <t>Unsafe when Using String Placeholders on XPathExpression Example</t>
  </si>
  <si>
    <t>Safe when Parameterizing on XPathExpression Example</t>
  </si>
  <si>
    <t>Safe when Escaping Apostrophes on XPathExpression Example</t>
  </si>
  <si>
    <t>Safe when Parameterizing on XPath Expression Example</t>
  </si>
  <si>
    <t>Unsafe when Parameterizing on XPath Expression Example</t>
  </si>
  <si>
    <t>Unsafe when Using String Concatenation on XQExpression Example</t>
  </si>
  <si>
    <t>Unsafe when Using String Placeholders on XQExpression Example</t>
  </si>
  <si>
    <t>Safe when Using Bind Variables on XQExpression Example</t>
  </si>
  <si>
    <t>Safe when Escaping Quotation Marks and Semicolons on XQExpression Example</t>
  </si>
  <si>
    <t>Unsafe when Using String Concatenation on XQPreparedExpression Example</t>
  </si>
  <si>
    <t>Unsafe when Using String Placeholders on XQPreparedExpression Example</t>
  </si>
  <si>
    <t>Safe when Using Bind Variables on XQPreparedExpression Example</t>
  </si>
  <si>
    <t>Safe when Escaping Quotation Marks and Semicolons on XQPreparedExpression Example</t>
  </si>
  <si>
    <t>Unsafe when Using String Concatenation on XQuery Expression Example</t>
  </si>
  <si>
    <t>Unsafe when Using String Placeholders on XQuery Expression Example</t>
  </si>
  <si>
    <t>Safe when Using Bind Variables on XQuery Expression Example</t>
  </si>
  <si>
    <t>Safe when Escaping Quotation Marks and Semicolons on XQuery Expression Example</t>
  </si>
  <si>
    <t>Proves that Saxon is safe from injection when using bind variables on the XQuery expression</t>
  </si>
  <si>
    <t>Proves that Saxon is safe from injection when using character escaping on the XQuery expression</t>
  </si>
  <si>
    <t>Pass (Fail in 1.8 and up)</t>
  </si>
  <si>
    <t>Proves that disabling External general entities for the DocumentBuilderFactory makes the DocumentBuilder safe</t>
  </si>
  <si>
    <t>Proves that enabling External general entities for the DocumentBuilderFactory leaves the DocumentBuilder unsafe</t>
  </si>
  <si>
    <t>Proves that disabling External general entities for the SAXBuilder leaves it unsafe</t>
  </si>
  <si>
    <t>Proves that enabling External general entities for the SAXBuilder leaves it unsafe</t>
  </si>
  <si>
    <t>Proves that disabling External general entities for the SAXParserFactory makes the SAXParser safe</t>
  </si>
  <si>
    <t>Proves that enabling External general entities for the SAXParserFactory leaves the SAXParser unsafe</t>
  </si>
  <si>
    <t>Proves that XOM's built in methods do not have the ability to add an External entity reference</t>
  </si>
  <si>
    <t>Proves that Xalan is vulnerable to injection when using string Concatenation on the XPath expression</t>
  </si>
  <si>
    <t>Proves that Xalan is safe from injection when using string Concatenation while escaping apostrophes on the XPath expression</t>
  </si>
  <si>
    <t>Proves that DOM4J is vulnerable to injection when using string Concatenation on the XPath expression</t>
  </si>
  <si>
    <t>Proves that DOM4J is safe from injection when using string Concatenation while escaping apostrophes on the XPath expression</t>
  </si>
  <si>
    <t>Proves that XPath is vulnerable to injection when using string Concatenation on the XPathExpression</t>
  </si>
  <si>
    <t>Proves that XPath is safe from injection when using string Concatenation while escaping apostrophes on the XPathExpression</t>
  </si>
  <si>
    <t>Proves that Saxon is vulnerable to injection when using string Concatenation on the XPath expression</t>
  </si>
  <si>
    <t>Proves that Saxon is safe from injection when using string Concatenation while escaping apostrophes on the XPath expression</t>
  </si>
  <si>
    <t>Proves that VTD-XML is vulnerable to injection when using string Concatenation on the XPath expression</t>
  </si>
  <si>
    <t>Proves that VTD-XML is safe from injection when using string Concatenation while escaping apostrophes on the XPath expression</t>
  </si>
  <si>
    <t>Proves that using the XQExpression class to execute an XQuery expression that uses string Concatenation makes it vulnerable to injection</t>
  </si>
  <si>
    <t>Proves that using the XQPreparedExpression class to execute an XQuery expression that uses string Concatenation makes it vulnerable to injection</t>
  </si>
  <si>
    <t>Proves that Saxon is vulnerable to injection when using string Concatenation on the XQuery expression</t>
  </si>
  <si>
    <t>Proves that Xalan is safe from injection when whiteListing on the XPath expression</t>
  </si>
  <si>
    <t>Proves that DOM4J is safe from injection when whiteListing on the XPath expression</t>
  </si>
  <si>
    <t>Proves that XPath is safe from injection when whiteListing on the XPathExpression</t>
  </si>
  <si>
    <t>Proves that Saxon is safe from injection when whiteListing on the XPath expression</t>
  </si>
  <si>
    <t>Proves that VTD-XML is safe from injection when whiteListing on the XPath expression</t>
  </si>
  <si>
    <t>Proves that using the XQExpression class to execute an XQuery expression that uses whiteListing makes it safe from injection</t>
  </si>
  <si>
    <t>Proves that Saxon is safe from injection when whiteListing on the XQuery expression</t>
  </si>
  <si>
    <t>Safe when WhiteListing on XPath Expression Example</t>
  </si>
  <si>
    <t>Safe when WhiteListing on XPathExpression Example</t>
  </si>
  <si>
    <t>Safe when WhiteListing on XQExpression Example</t>
  </si>
  <si>
    <t>Safe when WhiteListing on XQPreparedExpression Example</t>
  </si>
  <si>
    <t>Safe when WhiteListing on XQuery Expression Example</t>
  </si>
  <si>
    <t>Proves that disabling External general and Parameter entities makes the XMLReader safe</t>
  </si>
  <si>
    <t>Proves that enabling External general and Parameter entities leaves the XMLReader unsafe</t>
  </si>
  <si>
    <t>Proves that XPath is safe from injection when using an XPathVariableResolver to Parameterize the XPathExpression</t>
  </si>
  <si>
    <t>Proves that Saxon is safe from injection when using a QName to Parameterize the XPath expression</t>
  </si>
  <si>
    <t>Proves that VTD-XML can still be injected upon even when Parameterizing the XPath expression</t>
  </si>
  <si>
    <t>Proves that using the XQPreparedExpression class to Prepare the XQuery expression that uses whiteListing makes it safe from injection</t>
  </si>
  <si>
    <t>Proves that Xalan is vulnerable to injection when using string Placeholders on the XPath expression</t>
  </si>
  <si>
    <t>Proves that DOM4J is vulnerable to injection when using string Placeholders on the XPath expression</t>
  </si>
  <si>
    <t>Proves that XPath is vulnerable to injection when using string Placeholders on the XPathExpression</t>
  </si>
  <si>
    <t>Proves that Saxon is vulnerable to injection when using string Placeholders on the XPath expression</t>
  </si>
  <si>
    <t>Proves that VTD-XML is vulnerable to injection when using string Placeholders on the XPath expression</t>
  </si>
  <si>
    <t>Proves that using the XQExpression class to execute an XQuery expression that uses string Placeholders makes it vulnerable to injection</t>
  </si>
  <si>
    <t>Proves that using the XQPreparedExpression class to execute an XQuery expression that uses string Placeholders makes it vulnerable to injection</t>
  </si>
  <si>
    <t>Proves that Saxon is vulnerable to injection when using string Placeholders on the XQuery expression</t>
  </si>
  <si>
    <t>DocumentBuilderUnsafeDefaultTestCase.java</t>
  </si>
  <si>
    <t>DocumentBuilderSafeExpandTestCase.java</t>
  </si>
  <si>
    <t>DocumentBuilderSafeDOCTYPETestCase.java</t>
  </si>
  <si>
    <t>DocumentBuilderSafeExternalTestCase.java</t>
  </si>
  <si>
    <t>DocumentBuilderUnsafeExternalTestCase.java</t>
  </si>
  <si>
    <t>DocumentBuilderUnsafeValidationOffTestCase.java</t>
  </si>
  <si>
    <t>DocumentBuilderUnsafeValidationOnTestCase.java</t>
  </si>
  <si>
    <t>JAXBUnsafeFileTestCase.java</t>
  </si>
  <si>
    <t>JAXBUnsafeInputFactoryTestCase.java</t>
  </si>
  <si>
    <t>JAXBSafefileXMLInputFactoryTestCase.java</t>
  </si>
  <si>
    <t>SAXBuilderUnsafeDefaultTestCase.java</t>
  </si>
  <si>
    <t>SAXBuilderSafeDOCTYPETestCase.java</t>
  </si>
  <si>
    <t>SAXBuilderUnsafeDOCTYPETestCase.java</t>
  </si>
  <si>
    <t>SAXBuilderUnsafeExternalOffTestCase.java</t>
  </si>
  <si>
    <t>SAXBuilderUnsafeExternalonTestCase.java</t>
  </si>
  <si>
    <t>SAXBuilderSafeExpandTestCase.java</t>
  </si>
  <si>
    <t>SAXBuilderUnsafeExpandTestCase.java</t>
  </si>
  <si>
    <t>SAXUnsafeDefaultTestCase.java</t>
  </si>
  <si>
    <t>SAXSafeDOCTYPETestCase.java</t>
  </si>
  <si>
    <t>SAXUnsafeDOCTYPETestCase.java</t>
  </si>
  <si>
    <t>SAXSafeExternalTestCase.java</t>
  </si>
  <si>
    <t>SAXUnsafeExternalTestCase.java</t>
  </si>
  <si>
    <t>SAXUnsafeValidationOffTestCase.java</t>
  </si>
  <si>
    <t>SAXUnsafeValidationOnTestCase.java</t>
  </si>
  <si>
    <t>SchemaUnsafeTestCase.java</t>
  </si>
  <si>
    <t>SchemaSafeAccessTestCase.java</t>
  </si>
  <si>
    <t>SchemaSafeAccessValidatorTestCase.java</t>
  </si>
  <si>
    <t>TransformerUnsafeDefaultTestCase.java</t>
  </si>
  <si>
    <t>TransformerSafeDTDTestCase.java</t>
  </si>
  <si>
    <t>TransformerSafeAccessTestCase.java</t>
  </si>
  <si>
    <t>XMLDecoderTestCase.java</t>
  </si>
  <si>
    <t>XMLInputUnsafeDefaultTestCase.java</t>
  </si>
  <si>
    <t>XMLInputSafeAccessTestCase.java</t>
  </si>
  <si>
    <t>XMLInputSafeExternalTestCase.java</t>
  </si>
  <si>
    <t>XMLInputUnsafeValidationOffTestCase.java</t>
  </si>
  <si>
    <t>XMLInputUnsafeValidationOnTestCase.java</t>
  </si>
  <si>
    <t>XMLInputSafeDTDTestCase.java</t>
  </si>
  <si>
    <t>XMLReaderUnsafeDefaultTestCase.java</t>
  </si>
  <si>
    <t>XMLReaderSafeDOCTYPETestCase.java</t>
  </si>
  <si>
    <t>XMLReaderUnsafeDOCTYPETestCase.java</t>
  </si>
  <si>
    <t>XMLReaderSafeExternalTestCase.java</t>
  </si>
  <si>
    <t>XMLReaderUnsafeExternalTestCase.java</t>
  </si>
  <si>
    <t>XOMSafeTestCase.java</t>
  </si>
  <si>
    <t>XOMUnsafeInputStreamTestCase.java</t>
  </si>
  <si>
    <t>XOMUnsafeXMLReaderTestCase.java</t>
  </si>
  <si>
    <t>XalanUnsafeConcatTestCase.java</t>
  </si>
  <si>
    <t>XalanUnsafePlaceholderTestCase.java</t>
  </si>
  <si>
    <t>XalanSafeListTestCase.java</t>
  </si>
  <si>
    <t>XalanSafeEscapeTestCase.java</t>
  </si>
  <si>
    <t>DOM4JUnsafeConcatTestCase.java</t>
  </si>
  <si>
    <t>DOM4JUnsafePlaceholderTestCase.java</t>
  </si>
  <si>
    <t>DOM4JSafeListTestCase.java</t>
  </si>
  <si>
    <t>DOM4JSafeEscapeTestCase.java</t>
  </si>
  <si>
    <t>XPathUnsafeConcatTestCase.java</t>
  </si>
  <si>
    <t>XPathUnsafePlaceholderTestCase.java</t>
  </si>
  <si>
    <t>XPathSafeParamTestCase.java</t>
  </si>
  <si>
    <t>XPathSafeListTestCase.java</t>
  </si>
  <si>
    <t>XPathSafeEscapeTestCase.java</t>
  </si>
  <si>
    <t>SaxonUnsafeConcatTestCase.java</t>
  </si>
  <si>
    <t>SaxonUnsafePlaceholderTestCase.java</t>
  </si>
  <si>
    <t>SaxonSafeParamTestCase.java</t>
  </si>
  <si>
    <t>SaxonSafeListTestCase.java</t>
  </si>
  <si>
    <t>SaxonSafeEscapeTestCase.java</t>
  </si>
  <si>
    <t>VTDUnsafeConcatTestCase.java</t>
  </si>
  <si>
    <t>VTDUnsafePlaceholderTestCase.java</t>
  </si>
  <si>
    <t>VTDUnsafeParamTestCase.java</t>
  </si>
  <si>
    <t>VTDSafeListTestCase.java</t>
  </si>
  <si>
    <t>VTDSafeEscapeTestCase.java</t>
  </si>
  <si>
    <t>XQJSaxonUnsafeConcatTestCase.java</t>
  </si>
  <si>
    <t>XQJSaxonUnsafePlaceholderTestCase.java</t>
  </si>
  <si>
    <t>XQJSaxonSafeListTestCase.java</t>
  </si>
  <si>
    <t>XQJSaxonSafeEscapeTestCase.java</t>
  </si>
  <si>
    <t>XQJSaxonUnsafeConcatPrepTestCase.java</t>
  </si>
  <si>
    <t>XQJSaxonUnsafePlaceholderPrepTestCase.java</t>
  </si>
  <si>
    <t>XQJSaxonSafeListPrepTestCase.java</t>
  </si>
  <si>
    <t>XQJSaxonSafeEscapePrepTestCase.java</t>
  </si>
  <si>
    <r>
      <t>org.DOM4J (</t>
    </r>
    <r>
      <rPr>
        <b/>
        <sz val="11"/>
        <color theme="1"/>
        <rFont val="Calibri"/>
        <family val="2"/>
        <scheme val="minor"/>
      </rPr>
      <t>DOM4J</t>
    </r>
    <r>
      <rPr>
        <sz val="11"/>
        <color theme="1"/>
        <rFont val="Calibri"/>
        <family val="2"/>
        <scheme val="minor"/>
      </rPr>
      <t>)</t>
    </r>
  </si>
  <si>
    <r>
      <t>javax.xml.XPath (</t>
    </r>
    <r>
      <rPr>
        <b/>
        <sz val="11"/>
        <color theme="1"/>
        <rFont val="Calibri"/>
        <family val="2"/>
        <scheme val="minor"/>
      </rPr>
      <t>Java XPath API</t>
    </r>
    <r>
      <rPr>
        <sz val="11"/>
        <color theme="1"/>
        <rFont val="Calibri"/>
        <family val="2"/>
        <scheme val="minor"/>
      </rPr>
      <t>)</t>
    </r>
  </si>
  <si>
    <r>
      <t>net.sf.Saxon.s9api (</t>
    </r>
    <r>
      <rPr>
        <b/>
        <sz val="11"/>
        <color theme="1"/>
        <rFont val="Calibri"/>
        <family val="2"/>
        <scheme val="minor"/>
      </rPr>
      <t>Saxonica Saxon9</t>
    </r>
    <r>
      <rPr>
        <sz val="11"/>
        <color theme="1"/>
        <rFont val="Calibri"/>
        <family val="2"/>
        <scheme val="minor"/>
      </rPr>
      <t>)</t>
    </r>
  </si>
  <si>
    <r>
      <t>XQJ with com.Saxonica.XQJ.SaxonXQDataSource (</t>
    </r>
    <r>
      <rPr>
        <b/>
        <sz val="11"/>
        <color theme="1"/>
        <rFont val="Calibri"/>
        <family val="2"/>
        <scheme val="minor"/>
      </rPr>
      <t>Saxonica Saxon9</t>
    </r>
    <r>
      <rPr>
        <sz val="11"/>
        <color theme="1"/>
        <rFont val="Calibri"/>
        <family val="2"/>
        <scheme val="minor"/>
      </rPr>
      <t>)</t>
    </r>
  </si>
  <si>
    <t>SaxonUnsafeConcatXQueryTestCase.java</t>
  </si>
  <si>
    <t>SaxonUnsafePlaceholderXQueryTestCase.java</t>
  </si>
  <si>
    <t>SaxonSafeListXQueryTestCase.java</t>
  </si>
  <si>
    <t>SaxonSafeEscapeXQueryTestCase.java</t>
  </si>
  <si>
    <t>SaxonSafeBindXQueryTestCase.java</t>
  </si>
  <si>
    <t>XQJSaxonSafeBindPrepTestCase.java</t>
  </si>
  <si>
    <t>XQJSaxonSafeBindTestCase.java</t>
  </si>
  <si>
    <t>XMLInput2UnsafeDefaultTestCase.java</t>
  </si>
  <si>
    <r>
      <t>org.codehaus.stax2.</t>
    </r>
    <r>
      <rPr>
        <b/>
        <sz val="11"/>
        <color theme="1"/>
        <rFont val="Calibri"/>
        <family val="2"/>
        <scheme val="minor"/>
      </rPr>
      <t>XMLInputFactory2</t>
    </r>
  </si>
  <si>
    <r>
      <t>org.codehaus.stax2.</t>
    </r>
    <r>
      <rPr>
        <b/>
        <sz val="11"/>
        <color theme="1"/>
        <rFont val="Calibri"/>
        <family val="2"/>
        <scheme val="minor"/>
      </rPr>
      <t>XMLInputFactory2</t>
    </r>
    <r>
      <rPr>
        <sz val="11"/>
        <color theme="1"/>
        <rFont val="Calibri"/>
        <family val="2"/>
        <scheme val="minor"/>
      </rPr>
      <t/>
    </r>
  </si>
  <si>
    <t>XMLInput2SafeAccessTestCase.java</t>
  </si>
  <si>
    <t>XMLInput2SafeExternalTestCase.java</t>
  </si>
  <si>
    <t>XMLInput2UnsafeValidationOffTestCase.java</t>
  </si>
  <si>
    <t>XMLInput2UnsafeValidationOnTestCase.java</t>
  </si>
  <si>
    <t>XMLInput2SafeDTDTestCase.java</t>
  </si>
  <si>
    <t>Proves that XMLInputFactory2 is unsafe by default</t>
  </si>
  <si>
    <t>Proves that setting XMLInputFactory2's ACCESS_EXTERNAL_DTD attribute to null makes the XMLStreamReader safe in Java 7u40 and up</t>
  </si>
  <si>
    <t>Proves that setting XMLInputFactory2's IS_SUPPORTING_EXTERNAL_ENTITIES attribute to false makes the XMLStreamReader safe</t>
  </si>
  <si>
    <t>Proves that disabling validation for the XMLInputFactory2 leaves the XMLStreamReader unsafe</t>
  </si>
  <si>
    <t>Proves that enabling validation for the XMLInputFactory2 leaves the XMLStreamReader unsafe</t>
  </si>
  <si>
    <t>Proves that disabling DTD support for the XMLInputFactory2 makes the XMLStreamReader 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</si>
</sst>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3" fillId="0" borderId="1" applyNumberFormat="0" applyFill="0" applyAlignment="0" applyProtection="0"/>
    <xf numFmtId="0" fontId="4" fillId="3" borderId="0" applyNumberFormat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2" fillId="0" borderId="0" xfId="0" applyFont="1"/>
    <xf numFmtId="0" fontId="0" fillId="2" borderId="0" xfId="0" applyFont="1" applyFill="1"/>
    <xf numFmtId="0" fontId="0" fillId="0" borderId="0" xfId="0" applyFont="1"/>
    <xf numFmtId="0" fontId="0" fillId="0" borderId="0" xfId="0" applyNumberFormat="1"/>
    <xf numFmtId="0" fontId="3" fillId="0" borderId="1" xfId="1"/>
    <xf numFmtId="0" fontId="3" fillId="0" borderId="1" xfId="1" applyNumberFormat="1"/>
    <xf numFmtId="0" fontId="0" fillId="0" borderId="0" xfId="0" applyAlignment="1">
      <alignment wrapText="1"/>
    </xf>
    <xf numFmtId="0" fontId="4" fillId="3" borderId="0" xfId="2"/>
    <xf numFmtId="0" fontId="0" fillId="0" borderId="0" xfId="0" applyFill="1"/>
    <xf numFmtId="0" fontId="4" fillId="0" borderId="0" xfId="2" applyFill="1"/>
    <xf numFmtId="0" fontId="0" fillId="2" borderId="0" xfId="0" applyFont="1" applyFill="1" applyBorder="1"/>
    <xf numFmtId="0" fontId="0" fillId="0" borderId="0" xfId="0" applyFont="1" applyBorder="1"/>
    <xf numFmtId="11" fontId="0" fillId="0" borderId="0" xfId="0" applyNumberFormat="1"/>
    <xf numFmtId="11" fontId="0" fillId="2" borderId="0" xfId="0" applyNumberFormat="1" applyFont="1" applyFill="1"/>
    <xf numFmtId="0" fontId="3" fillId="0" borderId="0" xfId="0" applyFont="1" applyAlignment="1">
      <alignment horizontal="center"/>
    </xf>
  </cellXfs>
  <cellStyles count="3">
    <cellStyle name="Neutral" xfId="2" builtinId="28"/>
    <cellStyle name="Normal" xfId="0" builtinId="0"/>
    <cellStyle name="Total" xfId="1" builtinId="25"/>
  </cellStyles>
  <dxfs count="70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XXE Results'!$H$43</c:f>
              <c:numCache>
                <c:formatCode>General</c:formatCode>
                <c:ptCount val="1"/>
                <c:pt idx="0">
                  <c:v>0.28333333333333333</c:v>
                </c:pt>
              </c:numCache>
            </c:numRef>
          </c:xVal>
          <c:yVal>
            <c:numRef>
              <c:f>'Fortify XXE Results'!$G$43</c:f>
              <c:numCache>
                <c:formatCode>General</c:formatCode>
                <c:ptCount val="1"/>
                <c:pt idx="0">
                  <c:v>0.6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80032"/>
        <c:axId val="125980608"/>
      </c:scatterChart>
      <c:valAx>
        <c:axId val="125980032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980608"/>
        <c:crosses val="autoZero"/>
        <c:crossBetween val="midCat"/>
        <c:majorUnit val="0.1"/>
      </c:valAx>
      <c:valAx>
        <c:axId val="12598060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980032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XXE Results'!$H$13</c:f>
              <c:numCache>
                <c:formatCode>General</c:formatCode>
                <c:ptCount val="1"/>
                <c:pt idx="0">
                  <c:v>0.23333333333333334</c:v>
                </c:pt>
              </c:numCache>
            </c:numRef>
          </c:xVal>
          <c:yVal>
            <c:numRef>
              <c:f>'Fortify XXE Results'!$G$13</c:f>
              <c:numCache>
                <c:formatCode>General</c:formatCode>
                <c:ptCount val="1"/>
                <c:pt idx="0">
                  <c:v>0.7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82336"/>
        <c:axId val="125982912"/>
      </c:scatterChart>
      <c:valAx>
        <c:axId val="125982336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982912"/>
        <c:crosses val="autoZero"/>
        <c:crossBetween val="midCat"/>
        <c:majorUnit val="0.1"/>
      </c:valAx>
      <c:valAx>
        <c:axId val="12598291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982336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'Contrast XXE Results'!$H$13</c:f>
              <c:numCache>
                <c:formatCode>General</c:formatCode>
                <c:ptCount val="1"/>
                <c:pt idx="0">
                  <c:v>0.4</c:v>
                </c:pt>
              </c:numCache>
            </c:numRef>
          </c:xVal>
          <c:yVal>
            <c:numRef>
              <c:f>'Contrast XXE Results'!$G$13</c:f>
              <c:numCache>
                <c:formatCode>General</c:formatCode>
                <c:ptCount val="1"/>
                <c:pt idx="0">
                  <c:v>0.4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60352"/>
        <c:axId val="163660928"/>
      </c:scatterChart>
      <c:valAx>
        <c:axId val="163660352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660928"/>
        <c:crosses val="autoZero"/>
        <c:crossBetween val="midCat"/>
        <c:majorUnit val="0.1"/>
      </c:valAx>
      <c:valAx>
        <c:axId val="16366092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660352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XPath Results'!$H$8</c:f>
              <c:numCache>
                <c:formatCode>General</c:formatCode>
                <c:ptCount val="1"/>
                <c:pt idx="0">
                  <c:v>0.46666666666666662</c:v>
                </c:pt>
              </c:numCache>
            </c:numRef>
          </c:xVal>
          <c:yVal>
            <c:numRef>
              <c:f>'Fortify XPath Results'!$G$8</c:f>
              <c:numCache>
                <c:formatCode>General</c:formatCode>
                <c:ptCount val="1"/>
                <c:pt idx="0">
                  <c:v>0.6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63232"/>
        <c:axId val="163663808"/>
      </c:scatterChart>
      <c:valAx>
        <c:axId val="163663232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663808"/>
        <c:crosses val="autoZero"/>
        <c:crossBetween val="midCat"/>
        <c:majorUnit val="0.1"/>
      </c:valAx>
      <c:valAx>
        <c:axId val="16366380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663232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'Contrast XPath Results'!$H$8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'Contrast XPath Results'!$G$8</c:f>
              <c:numCache>
                <c:formatCode>General</c:formatCode>
                <c:ptCount val="1"/>
                <c:pt idx="0">
                  <c:v>0.6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66112"/>
        <c:axId val="163666688"/>
      </c:scatterChart>
      <c:valAx>
        <c:axId val="163666112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666688"/>
        <c:crosses val="autoZero"/>
        <c:crossBetween val="midCat"/>
        <c:majorUnit val="0.1"/>
      </c:valAx>
      <c:valAx>
        <c:axId val="16366668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666112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XQuery Results'!$H$5</c:f>
              <c:numCache>
                <c:formatCode>General</c:formatCode>
                <c:ptCount val="1"/>
                <c:pt idx="0">
                  <c:v>0.66666666666666663</c:v>
                </c:pt>
              </c:numCache>
            </c:numRef>
          </c:xVal>
          <c:yVal>
            <c:numRef>
              <c:f>'Fortify XQuery Results'!$G$5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0416"/>
        <c:axId val="163980992"/>
      </c:scatterChart>
      <c:valAx>
        <c:axId val="163980416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0992"/>
        <c:crosses val="autoZero"/>
        <c:crossBetween val="midCat"/>
        <c:majorUnit val="0.1"/>
      </c:valAx>
      <c:valAx>
        <c:axId val="16398099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0416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'Contrast XQuery Results'!$H$5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'Contrast XQuery Results'!$G$5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3296"/>
        <c:axId val="163983872"/>
      </c:scatterChart>
      <c:valAx>
        <c:axId val="163983296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3872"/>
        <c:crosses val="autoZero"/>
        <c:crossBetween val="midCat"/>
        <c:majorUnit val="0.1"/>
      </c:valAx>
      <c:valAx>
        <c:axId val="16398387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3296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44</xdr:row>
      <xdr:rowOff>52387</xdr:rowOff>
    </xdr:from>
    <xdr:to>
      <xdr:col>1</xdr:col>
      <xdr:colOff>753072</xdr:colOff>
      <xdr:row>58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14</xdr:row>
      <xdr:rowOff>52387</xdr:rowOff>
    </xdr:from>
    <xdr:to>
      <xdr:col>1</xdr:col>
      <xdr:colOff>753072</xdr:colOff>
      <xdr:row>28</xdr:row>
      <xdr:rowOff>128587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52387</xdr:rowOff>
    </xdr:from>
    <xdr:to>
      <xdr:col>1</xdr:col>
      <xdr:colOff>753072</xdr:colOff>
      <xdr:row>28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52387</xdr:rowOff>
    </xdr:from>
    <xdr:to>
      <xdr:col>1</xdr:col>
      <xdr:colOff>753072</xdr:colOff>
      <xdr:row>23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52387</xdr:rowOff>
    </xdr:from>
    <xdr:to>
      <xdr:col>1</xdr:col>
      <xdr:colOff>753072</xdr:colOff>
      <xdr:row>23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6</xdr:row>
      <xdr:rowOff>52387</xdr:rowOff>
    </xdr:from>
    <xdr:to>
      <xdr:col>0</xdr:col>
      <xdr:colOff>3009901</xdr:colOff>
      <xdr:row>20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6</xdr:row>
      <xdr:rowOff>52387</xdr:rowOff>
    </xdr:from>
    <xdr:to>
      <xdr:col>0</xdr:col>
      <xdr:colOff>3009901</xdr:colOff>
      <xdr:row>20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5" displayName="Table15" ref="A1:I90">
  <autoFilter ref="A1:I90"/>
  <tableColumns count="9">
    <tableColumn id="8" name="Tests"/>
    <tableColumn id="3" name="XML Parser" totalsRowLabel="Total"/>
    <tableColumn id="11" name="Test Title" dataDxfId="69"/>
    <tableColumn id="9" name="Vulnerability"/>
    <tableColumn id="1" name="Filename"/>
    <tableColumn id="5" name="Testing if…"/>
    <tableColumn id="4" name="Fortify Detection"/>
    <tableColumn id="7" name="Contrast Detection"/>
    <tableColumn id="2" name="Test Description" totalsRowFunction="count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32:I43">
  <autoFilter ref="A32:I43"/>
  <tableColumns count="9">
    <tableColumn id="3" name="XML Parser" totalsRowLabel="Total"/>
    <tableColumn id="1" name="True Positive"/>
    <tableColumn id="5" name="False Negative"/>
    <tableColumn id="7" name="True Negative"/>
    <tableColumn id="6" name="False Positive"/>
    <tableColumn id="2" name="Total" totalsRowFunction="count" dataDxfId="68"/>
    <tableColumn id="4" name="True Posistive Rate" dataDxfId="67"/>
    <tableColumn id="8" name="False Positive Rate" dataDxfId="66"/>
    <tableColumn id="9" name="Score" dataDxfId="65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id="5" name="Table136" displayName="Table136" ref="A2:I13">
  <autoFilter ref="A2:I13"/>
  <tableColumns count="9">
    <tableColumn id="3" name="XML Parser" totalsRowLabel="Total"/>
    <tableColumn id="1" name="True Positive"/>
    <tableColumn id="5" name="False Negative"/>
    <tableColumn id="7" name="True Negative"/>
    <tableColumn id="6" name="False Positive"/>
    <tableColumn id="2" name="Total" totalsRowFunction="count" dataDxfId="64"/>
    <tableColumn id="4" name="True Posistive Rate" dataDxfId="63"/>
    <tableColumn id="8" name="False Positive Rate" dataDxfId="62"/>
    <tableColumn id="9" name="Score" dataDxfId="61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id="3" name="Table1364" displayName="Table1364" ref="A2:I13">
  <autoFilter ref="A2:I13"/>
  <tableColumns count="9">
    <tableColumn id="3" name="XML Parser" totalsRowLabel="Total"/>
    <tableColumn id="1" name="True Positive"/>
    <tableColumn id="5" name="False Negative"/>
    <tableColumn id="7" name="True Negative"/>
    <tableColumn id="6" name="False Positive"/>
    <tableColumn id="2" name="Total" totalsRowFunction="count" dataDxfId="60"/>
    <tableColumn id="4" name="True Posistive Rate" dataDxfId="59"/>
    <tableColumn id="8" name="False Positive Rate" dataDxfId="58"/>
    <tableColumn id="9" name="Score" dataDxfId="57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id="6" name="Table1367" displayName="Table1367" ref="A2:I8">
  <autoFilter ref="A2:I8"/>
  <tableColumns count="9">
    <tableColumn id="3" name="XPath Parser" totalsRowLabel="Total"/>
    <tableColumn id="1" name="True Positive"/>
    <tableColumn id="5" name="False Negative"/>
    <tableColumn id="7" name="True Negative"/>
    <tableColumn id="6" name="False Positive"/>
    <tableColumn id="2" name="Total" totalsRowFunction="count" dataDxfId="56"/>
    <tableColumn id="4" name="True Posistive Rate" dataDxfId="55"/>
    <tableColumn id="8" name="False Positive Rate" dataDxfId="54"/>
    <tableColumn id="9" name="Score" dataDxfId="53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id="8" name="Table13679" displayName="Table13679" ref="A2:I8">
  <autoFilter ref="A2:I8"/>
  <tableColumns count="9">
    <tableColumn id="3" name="XPath Parser" totalsRowLabel="Total"/>
    <tableColumn id="1" name="True Positive"/>
    <tableColumn id="5" name="False Negative"/>
    <tableColumn id="7" name="True Negative"/>
    <tableColumn id="6" name="False Positive"/>
    <tableColumn id="2" name="Total" totalsRowFunction="count" dataDxfId="52"/>
    <tableColumn id="4" name="True Posistive Rate" dataDxfId="51"/>
    <tableColumn id="8" name="False Positive Rate" dataDxfId="50"/>
    <tableColumn id="9" name="Score" dataDxfId="49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id="7" name="Table13678" displayName="Table13678" ref="A2:I5">
  <autoFilter ref="A2:I5"/>
  <tableColumns count="9">
    <tableColumn id="3" name="XQuery Parser" totalsRowLabel="Total"/>
    <tableColumn id="1" name="True Positive"/>
    <tableColumn id="5" name="False Negative" dataDxfId="48">
      <calculatedColumnFormula>SUM(C1:C2)</calculatedColumnFormula>
    </tableColumn>
    <tableColumn id="7" name="True Negative"/>
    <tableColumn id="6" name="False Positive"/>
    <tableColumn id="2" name="Total" totalsRowFunction="count" dataDxfId="47"/>
    <tableColumn id="4" name="True Posistive Rate" dataDxfId="46"/>
    <tableColumn id="8" name="False Positive Rate" dataDxfId="45"/>
    <tableColumn id="9" name="Score" dataDxfId="44"/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id="9" name="Table1367810" displayName="Table1367810" ref="A2:I5">
  <autoFilter ref="A2:I5"/>
  <tableColumns count="9">
    <tableColumn id="3" name="XQuery Parser" totalsRowLabel="Total"/>
    <tableColumn id="1" name="True Positive" dataDxfId="43">
      <calculatedColumnFormula>SUM(B1:B2)</calculatedColumnFormula>
    </tableColumn>
    <tableColumn id="5" name="False Negative"/>
    <tableColumn id="7" name="True Negative"/>
    <tableColumn id="6" name="False Positive" dataDxfId="42">
      <calculatedColumnFormula>SUM(E1:E2)</calculatedColumnFormula>
    </tableColumn>
    <tableColumn id="2" name="Total" totalsRowFunction="count" dataDxfId="41"/>
    <tableColumn id="4" name="True Posistive Rate" dataDxfId="40"/>
    <tableColumn id="8" name="False Positive Rate" dataDxfId="39"/>
    <tableColumn id="9" name="Score" dataDxfId="38"/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id="1" name="Table1" displayName="Table1" ref="A1:H40">
  <autoFilter ref="A1:H40"/>
  <tableColumns count="8">
    <tableColumn id="8" name="XXE Tests"/>
    <tableColumn id="3" name="XML Parser" totalsRowLabel="Total"/>
    <tableColumn id="1" name="Filename"/>
    <tableColumn id="6" name="Method"/>
    <tableColumn id="5" name="Testing if…"/>
    <tableColumn id="4" name="Fortify Detection"/>
    <tableColumn id="7" name="Contrast Detection"/>
    <tableColumn id="2" name="Test Description" totalsRowFunction="count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92"/>
  <sheetViews>
    <sheetView tabSelected="1" topLeftCell="D6" workbookViewId="0">
      <selection activeCell="I41" sqref="I41"/>
    </sheetView>
  </sheetViews>
  <sheetFormatPr defaultColWidth="8.85546875" defaultRowHeight="15" x14ac:dyDescent="0.25"/>
  <cols>
    <col min="1" max="1" width="7.85546875" bestFit="1" customWidth="1"/>
    <col min="2" max="2" width="60.7109375" bestFit="1" customWidth="1"/>
    <col min="3" max="3" width="88.140625" bestFit="1" customWidth="1"/>
    <col min="4" max="4" width="16" bestFit="1" customWidth="1"/>
    <col min="5" max="5" width="48" bestFit="1" customWidth="1"/>
    <col min="6" max="6" width="28.140625" bestFit="1" customWidth="1"/>
    <col min="7" max="8" width="28.7109375" bestFit="1" customWidth="1"/>
    <col min="9" max="9" width="141.140625" bestFit="1" customWidth="1"/>
  </cols>
  <sheetData>
    <row r="1" spans="1:13" x14ac:dyDescent="0.25">
      <c r="A1" s="8" t="s">
        <v>113</v>
      </c>
      <c r="B1" t="s">
        <v>7</v>
      </c>
      <c r="C1" t="s">
        <v>139</v>
      </c>
      <c r="D1" t="s">
        <v>114</v>
      </c>
      <c r="E1" t="s">
        <v>0</v>
      </c>
      <c r="F1" s="8" t="s">
        <v>23</v>
      </c>
      <c r="G1" s="8" t="s">
        <v>93</v>
      </c>
      <c r="H1" s="8" t="s">
        <v>94</v>
      </c>
      <c r="I1" t="s">
        <v>6</v>
      </c>
    </row>
    <row r="2" spans="1:13" x14ac:dyDescent="0.25">
      <c r="A2">
        <v>1</v>
      </c>
      <c r="B2" t="s">
        <v>41</v>
      </c>
      <c r="C2" t="s">
        <v>140</v>
      </c>
      <c r="D2" t="s">
        <v>115</v>
      </c>
      <c r="E2" t="s">
        <v>236</v>
      </c>
      <c r="F2" t="s">
        <v>21</v>
      </c>
      <c r="G2" t="s">
        <v>96</v>
      </c>
      <c r="H2" s="9" t="s">
        <v>96</v>
      </c>
      <c r="I2" t="s">
        <v>49</v>
      </c>
    </row>
    <row r="3" spans="1:13" x14ac:dyDescent="0.25">
      <c r="A3" s="9">
        <v>2</v>
      </c>
      <c r="B3" s="9" t="s">
        <v>110</v>
      </c>
      <c r="C3" s="9" t="s">
        <v>141</v>
      </c>
      <c r="D3" s="9" t="s">
        <v>115</v>
      </c>
      <c r="E3" s="9" t="s">
        <v>237</v>
      </c>
      <c r="F3" s="9" t="s">
        <v>138</v>
      </c>
      <c r="G3" s="9" t="s">
        <v>96</v>
      </c>
      <c r="H3" s="9" t="s">
        <v>96</v>
      </c>
      <c r="I3" s="9" t="s">
        <v>50</v>
      </c>
    </row>
    <row r="4" spans="1:13" x14ac:dyDescent="0.25">
      <c r="A4">
        <v>3</v>
      </c>
      <c r="B4" t="s">
        <v>41</v>
      </c>
      <c r="C4" t="s">
        <v>142</v>
      </c>
      <c r="D4" t="s">
        <v>115</v>
      </c>
      <c r="E4" t="s">
        <v>238</v>
      </c>
      <c r="F4" t="s">
        <v>22</v>
      </c>
      <c r="G4" t="s">
        <v>96</v>
      </c>
      <c r="H4" s="9" t="s">
        <v>96</v>
      </c>
      <c r="I4" t="s">
        <v>51</v>
      </c>
    </row>
    <row r="5" spans="1:13" x14ac:dyDescent="0.25">
      <c r="A5">
        <v>4</v>
      </c>
      <c r="B5" t="s">
        <v>41</v>
      </c>
      <c r="C5" t="s">
        <v>143</v>
      </c>
      <c r="D5" t="s">
        <v>115</v>
      </c>
      <c r="E5" t="s">
        <v>239</v>
      </c>
      <c r="F5" t="s">
        <v>22</v>
      </c>
      <c r="G5" t="s">
        <v>95</v>
      </c>
      <c r="H5" t="s">
        <v>95</v>
      </c>
      <c r="I5" t="s">
        <v>190</v>
      </c>
      <c r="J5" s="10"/>
      <c r="K5" s="10"/>
    </row>
    <row r="6" spans="1:13" s="9" customFormat="1" x14ac:dyDescent="0.25">
      <c r="A6">
        <v>5</v>
      </c>
      <c r="B6" t="s">
        <v>41</v>
      </c>
      <c r="C6" t="s">
        <v>144</v>
      </c>
      <c r="D6" t="s">
        <v>115</v>
      </c>
      <c r="E6" t="s">
        <v>240</v>
      </c>
      <c r="F6" t="s">
        <v>21</v>
      </c>
      <c r="G6" t="s">
        <v>96</v>
      </c>
      <c r="H6" t="s">
        <v>96</v>
      </c>
      <c r="I6" t="s">
        <v>191</v>
      </c>
      <c r="J6" s="11"/>
      <c r="K6" s="11"/>
      <c r="L6"/>
      <c r="M6"/>
    </row>
    <row r="7" spans="1:13" x14ac:dyDescent="0.25">
      <c r="A7">
        <v>6</v>
      </c>
      <c r="B7" t="s">
        <v>41</v>
      </c>
      <c r="C7" t="s">
        <v>145</v>
      </c>
      <c r="D7" t="s">
        <v>115</v>
      </c>
      <c r="E7" t="s">
        <v>241</v>
      </c>
      <c r="F7" t="s">
        <v>21</v>
      </c>
      <c r="G7" t="s">
        <v>96</v>
      </c>
      <c r="H7" t="s">
        <v>96</v>
      </c>
      <c r="I7" t="s">
        <v>54</v>
      </c>
      <c r="J7" s="10"/>
      <c r="K7" s="10"/>
    </row>
    <row r="8" spans="1:13" x14ac:dyDescent="0.25">
      <c r="A8">
        <v>7</v>
      </c>
      <c r="B8" t="s">
        <v>41</v>
      </c>
      <c r="C8" t="s">
        <v>146</v>
      </c>
      <c r="D8" t="s">
        <v>115</v>
      </c>
      <c r="E8" t="s">
        <v>242</v>
      </c>
      <c r="F8" t="s">
        <v>21</v>
      </c>
      <c r="G8" t="s">
        <v>96</v>
      </c>
      <c r="H8" t="s">
        <v>96</v>
      </c>
      <c r="I8" t="s">
        <v>55</v>
      </c>
    </row>
    <row r="9" spans="1:13" x14ac:dyDescent="0.25">
      <c r="A9">
        <v>8</v>
      </c>
      <c r="B9" s="1" t="s">
        <v>42</v>
      </c>
      <c r="C9" s="1" t="s">
        <v>147</v>
      </c>
      <c r="D9" t="s">
        <v>115</v>
      </c>
      <c r="E9" t="s">
        <v>243</v>
      </c>
      <c r="F9" t="s">
        <v>104</v>
      </c>
      <c r="G9" t="s">
        <v>105</v>
      </c>
      <c r="H9" t="s">
        <v>189</v>
      </c>
      <c r="I9" t="s">
        <v>107</v>
      </c>
    </row>
    <row r="10" spans="1:13" x14ac:dyDescent="0.25">
      <c r="A10">
        <v>9</v>
      </c>
      <c r="B10" s="1" t="s">
        <v>42</v>
      </c>
      <c r="C10" s="1" t="s">
        <v>148</v>
      </c>
      <c r="D10" t="s">
        <v>115</v>
      </c>
      <c r="E10" t="s">
        <v>244</v>
      </c>
      <c r="F10" t="s">
        <v>21</v>
      </c>
      <c r="G10" t="s">
        <v>96</v>
      </c>
      <c r="H10" t="s">
        <v>96</v>
      </c>
      <c r="I10" t="s">
        <v>56</v>
      </c>
    </row>
    <row r="11" spans="1:13" x14ac:dyDescent="0.25">
      <c r="A11">
        <v>10</v>
      </c>
      <c r="B11" s="1" t="s">
        <v>42</v>
      </c>
      <c r="C11" s="1" t="s">
        <v>149</v>
      </c>
      <c r="D11" t="s">
        <v>115</v>
      </c>
      <c r="E11" t="s">
        <v>245</v>
      </c>
      <c r="F11" t="s">
        <v>22</v>
      </c>
      <c r="G11" t="s">
        <v>96</v>
      </c>
      <c r="H11" t="s">
        <v>95</v>
      </c>
      <c r="I11" t="s">
        <v>57</v>
      </c>
    </row>
    <row r="12" spans="1:13" x14ac:dyDescent="0.25">
      <c r="A12">
        <v>11</v>
      </c>
      <c r="B12" s="1" t="s">
        <v>121</v>
      </c>
      <c r="C12" s="1" t="s">
        <v>140</v>
      </c>
      <c r="D12" t="s">
        <v>115</v>
      </c>
      <c r="E12" t="s">
        <v>246</v>
      </c>
      <c r="F12" t="s">
        <v>21</v>
      </c>
      <c r="G12" t="s">
        <v>95</v>
      </c>
      <c r="H12" t="s">
        <v>95</v>
      </c>
      <c r="I12" t="s">
        <v>124</v>
      </c>
    </row>
    <row r="13" spans="1:13" x14ac:dyDescent="0.25">
      <c r="A13">
        <v>12</v>
      </c>
      <c r="B13" s="1" t="s">
        <v>121</v>
      </c>
      <c r="C13" s="1" t="s">
        <v>142</v>
      </c>
      <c r="D13" t="s">
        <v>115</v>
      </c>
      <c r="E13" t="s">
        <v>247</v>
      </c>
      <c r="F13" t="s">
        <v>22</v>
      </c>
      <c r="G13" t="s">
        <v>96</v>
      </c>
      <c r="H13" t="s">
        <v>96</v>
      </c>
      <c r="I13" t="s">
        <v>125</v>
      </c>
    </row>
    <row r="14" spans="1:13" x14ac:dyDescent="0.25">
      <c r="A14">
        <v>13</v>
      </c>
      <c r="B14" s="1" t="s">
        <v>121</v>
      </c>
      <c r="C14" s="1" t="s">
        <v>150</v>
      </c>
      <c r="D14" t="s">
        <v>115</v>
      </c>
      <c r="E14" t="s">
        <v>248</v>
      </c>
      <c r="F14" t="s">
        <v>21</v>
      </c>
      <c r="G14" t="s">
        <v>95</v>
      </c>
      <c r="H14" t="s">
        <v>95</v>
      </c>
      <c r="I14" t="s">
        <v>126</v>
      </c>
    </row>
    <row r="15" spans="1:13" x14ac:dyDescent="0.25">
      <c r="A15">
        <v>14</v>
      </c>
      <c r="B15" s="1" t="s">
        <v>121</v>
      </c>
      <c r="C15" s="1" t="s">
        <v>151</v>
      </c>
      <c r="D15" t="s">
        <v>115</v>
      </c>
      <c r="E15" t="s">
        <v>249</v>
      </c>
      <c r="F15" t="s">
        <v>21</v>
      </c>
      <c r="G15" t="s">
        <v>95</v>
      </c>
      <c r="H15" t="s">
        <v>95</v>
      </c>
      <c r="I15" t="s">
        <v>192</v>
      </c>
    </row>
    <row r="16" spans="1:13" x14ac:dyDescent="0.25">
      <c r="A16">
        <v>15</v>
      </c>
      <c r="B16" s="1" t="s">
        <v>121</v>
      </c>
      <c r="C16" s="1" t="s">
        <v>152</v>
      </c>
      <c r="D16" t="s">
        <v>115</v>
      </c>
      <c r="E16" t="s">
        <v>250</v>
      </c>
      <c r="F16" t="s">
        <v>21</v>
      </c>
      <c r="G16" t="s">
        <v>95</v>
      </c>
      <c r="H16" t="s">
        <v>95</v>
      </c>
      <c r="I16" t="s">
        <v>193</v>
      </c>
    </row>
    <row r="17" spans="1:9" x14ac:dyDescent="0.25">
      <c r="A17">
        <v>16</v>
      </c>
      <c r="B17" s="1" t="s">
        <v>121</v>
      </c>
      <c r="C17" s="1" t="s">
        <v>153</v>
      </c>
      <c r="D17" t="s">
        <v>115</v>
      </c>
      <c r="E17" t="s">
        <v>251</v>
      </c>
      <c r="F17" t="s">
        <v>22</v>
      </c>
      <c r="G17" t="s">
        <v>96</v>
      </c>
      <c r="H17" t="s">
        <v>96</v>
      </c>
      <c r="I17" t="s">
        <v>127</v>
      </c>
    </row>
    <row r="18" spans="1:9" x14ac:dyDescent="0.25">
      <c r="A18">
        <v>17</v>
      </c>
      <c r="B18" s="1" t="s">
        <v>121</v>
      </c>
      <c r="C18" s="1" t="s">
        <v>154</v>
      </c>
      <c r="D18" t="s">
        <v>115</v>
      </c>
      <c r="E18" t="s">
        <v>252</v>
      </c>
      <c r="F18" t="s">
        <v>21</v>
      </c>
      <c r="G18" t="s">
        <v>95</v>
      </c>
      <c r="H18" t="s">
        <v>95</v>
      </c>
      <c r="I18" t="s">
        <v>128</v>
      </c>
    </row>
    <row r="19" spans="1:9" x14ac:dyDescent="0.25">
      <c r="A19">
        <v>18</v>
      </c>
      <c r="B19" s="1" t="s">
        <v>43</v>
      </c>
      <c r="C19" s="1" t="s">
        <v>140</v>
      </c>
      <c r="D19" t="s">
        <v>115</v>
      </c>
      <c r="E19" t="s">
        <v>253</v>
      </c>
      <c r="F19" t="s">
        <v>21</v>
      </c>
      <c r="G19" t="s">
        <v>96</v>
      </c>
      <c r="H19" t="s">
        <v>96</v>
      </c>
      <c r="I19" t="s">
        <v>58</v>
      </c>
    </row>
    <row r="20" spans="1:9" x14ac:dyDescent="0.25">
      <c r="A20">
        <v>19</v>
      </c>
      <c r="B20" s="1" t="s">
        <v>43</v>
      </c>
      <c r="C20" s="1" t="s">
        <v>142</v>
      </c>
      <c r="D20" t="s">
        <v>115</v>
      </c>
      <c r="E20" t="s">
        <v>254</v>
      </c>
      <c r="F20" t="s">
        <v>22</v>
      </c>
      <c r="G20" t="s">
        <v>96</v>
      </c>
      <c r="H20" t="s">
        <v>96</v>
      </c>
      <c r="I20" t="s">
        <v>59</v>
      </c>
    </row>
    <row r="21" spans="1:9" x14ac:dyDescent="0.25">
      <c r="A21">
        <v>20</v>
      </c>
      <c r="B21" s="1" t="s">
        <v>43</v>
      </c>
      <c r="C21" s="1" t="s">
        <v>150</v>
      </c>
      <c r="D21" t="s">
        <v>115</v>
      </c>
      <c r="E21" t="s">
        <v>255</v>
      </c>
      <c r="F21" t="s">
        <v>21</v>
      </c>
      <c r="G21" t="s">
        <v>96</v>
      </c>
      <c r="H21" t="s">
        <v>96</v>
      </c>
      <c r="I21" t="s">
        <v>60</v>
      </c>
    </row>
    <row r="22" spans="1:9" x14ac:dyDescent="0.25">
      <c r="A22">
        <v>21</v>
      </c>
      <c r="B22" s="1" t="s">
        <v>43</v>
      </c>
      <c r="C22" s="1" t="s">
        <v>155</v>
      </c>
      <c r="D22" t="s">
        <v>115</v>
      </c>
      <c r="E22" t="s">
        <v>256</v>
      </c>
      <c r="F22" t="s">
        <v>22</v>
      </c>
      <c r="G22" t="s">
        <v>96</v>
      </c>
      <c r="H22" t="s">
        <v>95</v>
      </c>
      <c r="I22" t="s">
        <v>194</v>
      </c>
    </row>
    <row r="23" spans="1:9" x14ac:dyDescent="0.25">
      <c r="A23">
        <v>22</v>
      </c>
      <c r="B23" s="1" t="s">
        <v>43</v>
      </c>
      <c r="C23" s="1" t="s">
        <v>152</v>
      </c>
      <c r="D23" t="s">
        <v>115</v>
      </c>
      <c r="E23" t="s">
        <v>257</v>
      </c>
      <c r="F23" t="s">
        <v>21</v>
      </c>
      <c r="G23" t="s">
        <v>96</v>
      </c>
      <c r="H23" t="s">
        <v>96</v>
      </c>
      <c r="I23" t="s">
        <v>195</v>
      </c>
    </row>
    <row r="24" spans="1:9" x14ac:dyDescent="0.25">
      <c r="A24">
        <v>23</v>
      </c>
      <c r="B24" s="1" t="s">
        <v>43</v>
      </c>
      <c r="C24" s="1" t="s">
        <v>145</v>
      </c>
      <c r="D24" t="s">
        <v>115</v>
      </c>
      <c r="E24" t="s">
        <v>258</v>
      </c>
      <c r="F24" t="s">
        <v>21</v>
      </c>
      <c r="G24" t="s">
        <v>96</v>
      </c>
      <c r="H24" t="s">
        <v>96</v>
      </c>
      <c r="I24" t="s">
        <v>63</v>
      </c>
    </row>
    <row r="25" spans="1:9" x14ac:dyDescent="0.25">
      <c r="A25">
        <v>24</v>
      </c>
      <c r="B25" s="1" t="s">
        <v>43</v>
      </c>
      <c r="C25" s="1" t="s">
        <v>146</v>
      </c>
      <c r="D25" t="s">
        <v>115</v>
      </c>
      <c r="E25" t="s">
        <v>259</v>
      </c>
      <c r="F25" t="s">
        <v>21</v>
      </c>
      <c r="G25" t="s">
        <v>96</v>
      </c>
      <c r="H25" t="s">
        <v>96</v>
      </c>
      <c r="I25" t="s">
        <v>64</v>
      </c>
    </row>
    <row r="26" spans="1:9" x14ac:dyDescent="0.25">
      <c r="A26">
        <v>25</v>
      </c>
      <c r="B26" s="1" t="s">
        <v>78</v>
      </c>
      <c r="C26" s="1" t="s">
        <v>140</v>
      </c>
      <c r="D26" t="s">
        <v>115</v>
      </c>
      <c r="E26" t="s">
        <v>260</v>
      </c>
      <c r="F26" s="2" t="s">
        <v>21</v>
      </c>
      <c r="G26" s="2" t="s">
        <v>95</v>
      </c>
      <c r="H26" t="s">
        <v>95</v>
      </c>
      <c r="I26" s="2" t="s">
        <v>65</v>
      </c>
    </row>
    <row r="27" spans="1:9" x14ac:dyDescent="0.25">
      <c r="A27">
        <v>26</v>
      </c>
      <c r="B27" s="1" t="s">
        <v>78</v>
      </c>
      <c r="C27" s="1" t="s">
        <v>156</v>
      </c>
      <c r="D27" t="s">
        <v>115</v>
      </c>
      <c r="E27" t="s">
        <v>261</v>
      </c>
      <c r="F27" s="2" t="s">
        <v>22</v>
      </c>
      <c r="G27" s="2" t="s">
        <v>96</v>
      </c>
      <c r="H27" t="s">
        <v>96</v>
      </c>
      <c r="I27" s="2" t="s">
        <v>97</v>
      </c>
    </row>
    <row r="28" spans="1:9" x14ac:dyDescent="0.25">
      <c r="A28">
        <v>27</v>
      </c>
      <c r="B28" s="1" t="s">
        <v>78</v>
      </c>
      <c r="C28" s="1" t="s">
        <v>157</v>
      </c>
      <c r="D28" t="s">
        <v>115</v>
      </c>
      <c r="E28" t="s">
        <v>262</v>
      </c>
      <c r="F28" s="2" t="s">
        <v>22</v>
      </c>
      <c r="G28" s="2" t="s">
        <v>96</v>
      </c>
      <c r="H28" t="s">
        <v>96</v>
      </c>
      <c r="I28" s="2" t="s">
        <v>98</v>
      </c>
    </row>
    <row r="29" spans="1:9" x14ac:dyDescent="0.25">
      <c r="A29">
        <v>28</v>
      </c>
      <c r="B29" s="1" t="s">
        <v>79</v>
      </c>
      <c r="C29" s="1" t="s">
        <v>140</v>
      </c>
      <c r="D29" t="s">
        <v>115</v>
      </c>
      <c r="E29" t="s">
        <v>263</v>
      </c>
      <c r="F29" t="s">
        <v>21</v>
      </c>
      <c r="G29" t="s">
        <v>96</v>
      </c>
      <c r="H29" t="s">
        <v>95</v>
      </c>
      <c r="I29" t="s">
        <v>66</v>
      </c>
    </row>
    <row r="30" spans="1:9" x14ac:dyDescent="0.25">
      <c r="A30">
        <v>29</v>
      </c>
      <c r="B30" s="1" t="s">
        <v>79</v>
      </c>
      <c r="C30" s="1" t="s">
        <v>158</v>
      </c>
      <c r="D30" t="s">
        <v>115</v>
      </c>
      <c r="E30" t="s">
        <v>264</v>
      </c>
      <c r="F30" t="s">
        <v>22</v>
      </c>
      <c r="G30" t="s">
        <v>95</v>
      </c>
      <c r="H30" t="s">
        <v>96</v>
      </c>
      <c r="I30" t="s">
        <v>67</v>
      </c>
    </row>
    <row r="31" spans="1:9" x14ac:dyDescent="0.25">
      <c r="A31">
        <v>30</v>
      </c>
      <c r="B31" s="1" t="s">
        <v>79</v>
      </c>
      <c r="C31" s="1" t="s">
        <v>159</v>
      </c>
      <c r="D31" t="s">
        <v>115</v>
      </c>
      <c r="E31" t="s">
        <v>265</v>
      </c>
      <c r="F31" t="s">
        <v>22</v>
      </c>
      <c r="G31" t="s">
        <v>95</v>
      </c>
      <c r="H31" t="s">
        <v>96</v>
      </c>
      <c r="I31" t="s">
        <v>99</v>
      </c>
    </row>
    <row r="32" spans="1:9" x14ac:dyDescent="0.25">
      <c r="A32">
        <v>31</v>
      </c>
      <c r="B32" s="1" t="s">
        <v>103</v>
      </c>
      <c r="C32" s="1" t="s">
        <v>160</v>
      </c>
      <c r="D32" t="s">
        <v>115</v>
      </c>
      <c r="E32" t="s">
        <v>266</v>
      </c>
      <c r="F32" t="s">
        <v>106</v>
      </c>
      <c r="G32" t="s">
        <v>133</v>
      </c>
      <c r="H32" t="s">
        <v>133</v>
      </c>
      <c r="I32" t="s">
        <v>108</v>
      </c>
    </row>
    <row r="33" spans="1:9" x14ac:dyDescent="0.25">
      <c r="A33">
        <v>32</v>
      </c>
      <c r="B33" s="1" t="s">
        <v>44</v>
      </c>
      <c r="C33" s="1" t="s">
        <v>140</v>
      </c>
      <c r="D33" t="s">
        <v>115</v>
      </c>
      <c r="E33" t="s">
        <v>267</v>
      </c>
      <c r="F33" t="s">
        <v>21</v>
      </c>
      <c r="G33" t="s">
        <v>96</v>
      </c>
      <c r="H33" t="s">
        <v>95</v>
      </c>
      <c r="I33" t="s">
        <v>68</v>
      </c>
    </row>
    <row r="34" spans="1:9" x14ac:dyDescent="0.25">
      <c r="A34">
        <v>33</v>
      </c>
      <c r="B34" s="1" t="s">
        <v>44</v>
      </c>
      <c r="C34" s="1" t="s">
        <v>159</v>
      </c>
      <c r="D34" t="s">
        <v>115</v>
      </c>
      <c r="E34" t="s">
        <v>268</v>
      </c>
      <c r="F34" t="s">
        <v>22</v>
      </c>
      <c r="G34" t="s">
        <v>95</v>
      </c>
      <c r="H34" t="s">
        <v>96</v>
      </c>
      <c r="I34" t="s">
        <v>101</v>
      </c>
    </row>
    <row r="35" spans="1:9" x14ac:dyDescent="0.25">
      <c r="A35">
        <v>34</v>
      </c>
      <c r="B35" s="1" t="s">
        <v>44</v>
      </c>
      <c r="C35" s="1" t="s">
        <v>161</v>
      </c>
      <c r="D35" t="s">
        <v>115</v>
      </c>
      <c r="E35" t="s">
        <v>269</v>
      </c>
      <c r="F35" t="s">
        <v>22</v>
      </c>
      <c r="G35" t="s">
        <v>96</v>
      </c>
      <c r="H35" t="s">
        <v>96</v>
      </c>
      <c r="I35" t="s">
        <v>69</v>
      </c>
    </row>
    <row r="36" spans="1:9" x14ac:dyDescent="0.25">
      <c r="A36">
        <v>35</v>
      </c>
      <c r="B36" s="1" t="s">
        <v>44</v>
      </c>
      <c r="C36" s="1" t="s">
        <v>145</v>
      </c>
      <c r="D36" t="s">
        <v>115</v>
      </c>
      <c r="E36" t="s">
        <v>270</v>
      </c>
      <c r="F36" t="s">
        <v>21</v>
      </c>
      <c r="G36" t="s">
        <v>96</v>
      </c>
      <c r="H36" t="s">
        <v>95</v>
      </c>
      <c r="I36" t="s">
        <v>70</v>
      </c>
    </row>
    <row r="37" spans="1:9" x14ac:dyDescent="0.25">
      <c r="A37">
        <v>36</v>
      </c>
      <c r="B37" s="1" t="s">
        <v>44</v>
      </c>
      <c r="C37" s="1" t="s">
        <v>146</v>
      </c>
      <c r="D37" t="s">
        <v>115</v>
      </c>
      <c r="E37" t="s">
        <v>271</v>
      </c>
      <c r="F37" t="s">
        <v>21</v>
      </c>
      <c r="G37" t="s">
        <v>96</v>
      </c>
      <c r="H37" t="s">
        <v>95</v>
      </c>
      <c r="I37" t="s">
        <v>71</v>
      </c>
    </row>
    <row r="38" spans="1:9" x14ac:dyDescent="0.25">
      <c r="A38">
        <v>37</v>
      </c>
      <c r="B38" s="1" t="s">
        <v>44</v>
      </c>
      <c r="C38" s="1" t="s">
        <v>162</v>
      </c>
      <c r="D38" t="s">
        <v>115</v>
      </c>
      <c r="E38" t="s">
        <v>272</v>
      </c>
      <c r="F38" t="s">
        <v>22</v>
      </c>
      <c r="G38" t="s">
        <v>96</v>
      </c>
      <c r="H38" t="s">
        <v>96</v>
      </c>
      <c r="I38" t="s">
        <v>72</v>
      </c>
    </row>
    <row r="39" spans="1:9" x14ac:dyDescent="0.25">
      <c r="A39">
        <v>32</v>
      </c>
      <c r="B39" s="1" t="s">
        <v>324</v>
      </c>
      <c r="C39" s="1" t="s">
        <v>140</v>
      </c>
      <c r="D39" t="s">
        <v>115</v>
      </c>
      <c r="E39" t="s">
        <v>323</v>
      </c>
      <c r="F39" t="s">
        <v>21</v>
      </c>
      <c r="G39" t="s">
        <v>96</v>
      </c>
      <c r="H39" t="s">
        <v>95</v>
      </c>
      <c r="I39" t="s">
        <v>331</v>
      </c>
    </row>
    <row r="40" spans="1:9" x14ac:dyDescent="0.25">
      <c r="A40">
        <v>33</v>
      </c>
      <c r="B40" s="1" t="s">
        <v>324</v>
      </c>
      <c r="C40" s="1" t="s">
        <v>159</v>
      </c>
      <c r="D40" t="s">
        <v>115</v>
      </c>
      <c r="E40" t="s">
        <v>326</v>
      </c>
      <c r="F40" t="s">
        <v>22</v>
      </c>
      <c r="G40" t="s">
        <v>95</v>
      </c>
      <c r="H40" t="s">
        <v>96</v>
      </c>
      <c r="I40" t="s">
        <v>332</v>
      </c>
    </row>
    <row r="41" spans="1:9" x14ac:dyDescent="0.25">
      <c r="A41">
        <v>34</v>
      </c>
      <c r="B41" s="1" t="s">
        <v>325</v>
      </c>
      <c r="C41" s="1" t="s">
        <v>161</v>
      </c>
      <c r="D41" t="s">
        <v>115</v>
      </c>
      <c r="E41" t="s">
        <v>327</v>
      </c>
      <c r="F41" t="s">
        <v>22</v>
      </c>
      <c r="G41" t="s">
        <v>96</v>
      </c>
      <c r="H41" t="s">
        <v>96</v>
      </c>
      <c r="I41" t="s">
        <v>333</v>
      </c>
    </row>
    <row r="42" spans="1:9" x14ac:dyDescent="0.25">
      <c r="A42">
        <v>35</v>
      </c>
      <c r="B42" s="1" t="s">
        <v>325</v>
      </c>
      <c r="C42" s="1" t="s">
        <v>145</v>
      </c>
      <c r="D42" t="s">
        <v>115</v>
      </c>
      <c r="E42" t="s">
        <v>328</v>
      </c>
      <c r="F42" t="s">
        <v>21</v>
      </c>
      <c r="G42" t="s">
        <v>96</v>
      </c>
      <c r="H42" t="s">
        <v>95</v>
      </c>
      <c r="I42" t="s">
        <v>334</v>
      </c>
    </row>
    <row r="43" spans="1:9" x14ac:dyDescent="0.25">
      <c r="A43">
        <v>36</v>
      </c>
      <c r="B43" s="1" t="s">
        <v>325</v>
      </c>
      <c r="C43" s="1" t="s">
        <v>146</v>
      </c>
      <c r="D43" t="s">
        <v>115</v>
      </c>
      <c r="E43" t="s">
        <v>329</v>
      </c>
      <c r="F43" t="s">
        <v>21</v>
      </c>
      <c r="G43" t="s">
        <v>96</v>
      </c>
      <c r="H43" t="s">
        <v>95</v>
      </c>
      <c r="I43" t="s">
        <v>335</v>
      </c>
    </row>
    <row r="44" spans="1:9" x14ac:dyDescent="0.25">
      <c r="A44">
        <v>37</v>
      </c>
      <c r="B44" s="1" t="s">
        <v>325</v>
      </c>
      <c r="C44" s="1" t="s">
        <v>162</v>
      </c>
      <c r="D44" t="s">
        <v>115</v>
      </c>
      <c r="E44" t="s">
        <v>330</v>
      </c>
      <c r="F44" t="s">
        <v>22</v>
      </c>
      <c r="G44" t="s">
        <v>96</v>
      </c>
      <c r="H44" t="s">
        <v>96</v>
      </c>
      <c r="I44" t="s">
        <v>336</v>
      </c>
    </row>
    <row r="45" spans="1:9" x14ac:dyDescent="0.25">
      <c r="A45">
        <v>38</v>
      </c>
      <c r="B45" s="1" t="s">
        <v>45</v>
      </c>
      <c r="C45" s="1" t="s">
        <v>140</v>
      </c>
      <c r="D45" t="s">
        <v>115</v>
      </c>
      <c r="E45" t="s">
        <v>273</v>
      </c>
      <c r="F45" t="s">
        <v>21</v>
      </c>
      <c r="G45" t="s">
        <v>96</v>
      </c>
      <c r="H45" t="s">
        <v>95</v>
      </c>
      <c r="I45" t="s">
        <v>73</v>
      </c>
    </row>
    <row r="46" spans="1:9" x14ac:dyDescent="0.25">
      <c r="A46">
        <v>39</v>
      </c>
      <c r="B46" s="1" t="s">
        <v>45</v>
      </c>
      <c r="C46" s="1" t="s">
        <v>142</v>
      </c>
      <c r="D46" t="s">
        <v>115</v>
      </c>
      <c r="E46" t="s">
        <v>274</v>
      </c>
      <c r="F46" t="s">
        <v>22</v>
      </c>
      <c r="G46" t="s">
        <v>96</v>
      </c>
      <c r="H46" t="s">
        <v>96</v>
      </c>
      <c r="I46" t="s">
        <v>74</v>
      </c>
    </row>
    <row r="47" spans="1:9" x14ac:dyDescent="0.25">
      <c r="A47">
        <v>40</v>
      </c>
      <c r="B47" s="1" t="s">
        <v>45</v>
      </c>
      <c r="C47" s="1" t="s">
        <v>150</v>
      </c>
      <c r="D47" t="s">
        <v>115</v>
      </c>
      <c r="E47" t="s">
        <v>275</v>
      </c>
      <c r="F47" t="s">
        <v>21</v>
      </c>
      <c r="G47" t="s">
        <v>96</v>
      </c>
      <c r="H47" t="s">
        <v>95</v>
      </c>
      <c r="I47" t="s">
        <v>75</v>
      </c>
    </row>
    <row r="48" spans="1:9" x14ac:dyDescent="0.25">
      <c r="A48">
        <v>41</v>
      </c>
      <c r="B48" s="1" t="s">
        <v>45</v>
      </c>
      <c r="C48" s="1" t="s">
        <v>155</v>
      </c>
      <c r="D48" t="s">
        <v>115</v>
      </c>
      <c r="E48" t="s">
        <v>276</v>
      </c>
      <c r="F48" t="s">
        <v>22</v>
      </c>
      <c r="G48" t="s">
        <v>96</v>
      </c>
      <c r="H48" t="s">
        <v>96</v>
      </c>
      <c r="I48" t="s">
        <v>222</v>
      </c>
    </row>
    <row r="49" spans="1:9" x14ac:dyDescent="0.25">
      <c r="A49">
        <v>42</v>
      </c>
      <c r="B49" s="1" t="s">
        <v>45</v>
      </c>
      <c r="C49" s="1" t="s">
        <v>152</v>
      </c>
      <c r="D49" t="s">
        <v>115</v>
      </c>
      <c r="E49" t="s">
        <v>277</v>
      </c>
      <c r="F49" t="s">
        <v>21</v>
      </c>
      <c r="G49" t="s">
        <v>96</v>
      </c>
      <c r="H49" t="s">
        <v>95</v>
      </c>
      <c r="I49" t="s">
        <v>223</v>
      </c>
    </row>
    <row r="50" spans="1:9" x14ac:dyDescent="0.25">
      <c r="A50">
        <v>43</v>
      </c>
      <c r="B50" s="1" t="s">
        <v>109</v>
      </c>
      <c r="C50" s="1" t="s">
        <v>163</v>
      </c>
      <c r="D50" t="s">
        <v>115</v>
      </c>
      <c r="E50" t="s">
        <v>278</v>
      </c>
      <c r="F50" t="s">
        <v>22</v>
      </c>
      <c r="G50" t="s">
        <v>96</v>
      </c>
      <c r="H50" t="s">
        <v>95</v>
      </c>
      <c r="I50" t="s">
        <v>196</v>
      </c>
    </row>
    <row r="51" spans="1:9" x14ac:dyDescent="0.25">
      <c r="A51">
        <v>44</v>
      </c>
      <c r="B51" s="1" t="s">
        <v>109</v>
      </c>
      <c r="C51" s="1" t="s">
        <v>164</v>
      </c>
      <c r="D51" t="s">
        <v>115</v>
      </c>
      <c r="E51" t="s">
        <v>279</v>
      </c>
      <c r="F51" t="s">
        <v>21</v>
      </c>
      <c r="G51" t="s">
        <v>95</v>
      </c>
      <c r="H51" t="s">
        <v>96</v>
      </c>
      <c r="I51" t="s">
        <v>111</v>
      </c>
    </row>
    <row r="52" spans="1:9" x14ac:dyDescent="0.25">
      <c r="A52">
        <v>45</v>
      </c>
      <c r="B52" s="1" t="s">
        <v>109</v>
      </c>
      <c r="C52" s="1" t="s">
        <v>165</v>
      </c>
      <c r="D52" t="s">
        <v>115</v>
      </c>
      <c r="E52" t="s">
        <v>280</v>
      </c>
      <c r="F52" t="s">
        <v>21</v>
      </c>
      <c r="G52" t="s">
        <v>95</v>
      </c>
      <c r="H52" t="s">
        <v>96</v>
      </c>
      <c r="I52" t="s">
        <v>112</v>
      </c>
    </row>
    <row r="53" spans="1:9" x14ac:dyDescent="0.25">
      <c r="A53">
        <v>46</v>
      </c>
      <c r="B53" s="1" t="s">
        <v>119</v>
      </c>
      <c r="C53" s="1" t="s">
        <v>166</v>
      </c>
      <c r="D53" s="1" t="s">
        <v>116</v>
      </c>
      <c r="E53" t="s">
        <v>281</v>
      </c>
      <c r="F53" t="s">
        <v>21</v>
      </c>
      <c r="G53" t="s">
        <v>96</v>
      </c>
      <c r="H53" t="s">
        <v>96</v>
      </c>
      <c r="I53" t="s">
        <v>197</v>
      </c>
    </row>
    <row r="54" spans="1:9" x14ac:dyDescent="0.25">
      <c r="A54">
        <v>47</v>
      </c>
      <c r="B54" s="1" t="s">
        <v>119</v>
      </c>
      <c r="C54" s="1" t="s">
        <v>167</v>
      </c>
      <c r="D54" s="1" t="s">
        <v>116</v>
      </c>
      <c r="E54" t="s">
        <v>282</v>
      </c>
      <c r="F54" t="s">
        <v>21</v>
      </c>
      <c r="G54" t="s">
        <v>96</v>
      </c>
      <c r="H54" t="s">
        <v>96</v>
      </c>
      <c r="I54" t="s">
        <v>228</v>
      </c>
    </row>
    <row r="55" spans="1:9" x14ac:dyDescent="0.25">
      <c r="A55">
        <v>48</v>
      </c>
      <c r="B55" s="1" t="s">
        <v>119</v>
      </c>
      <c r="C55" s="1" t="s">
        <v>217</v>
      </c>
      <c r="D55" s="1" t="s">
        <v>116</v>
      </c>
      <c r="E55" t="s">
        <v>283</v>
      </c>
      <c r="F55" t="s">
        <v>22</v>
      </c>
      <c r="G55" t="s">
        <v>95</v>
      </c>
      <c r="H55" t="s">
        <v>96</v>
      </c>
      <c r="I55" t="s">
        <v>210</v>
      </c>
    </row>
    <row r="56" spans="1:9" x14ac:dyDescent="0.25">
      <c r="A56">
        <v>49</v>
      </c>
      <c r="B56" s="1" t="s">
        <v>119</v>
      </c>
      <c r="C56" s="1" t="s">
        <v>168</v>
      </c>
      <c r="D56" s="1" t="s">
        <v>116</v>
      </c>
      <c r="E56" t="s">
        <v>284</v>
      </c>
      <c r="F56" t="s">
        <v>22</v>
      </c>
      <c r="G56" t="s">
        <v>95</v>
      </c>
      <c r="H56" t="s">
        <v>96</v>
      </c>
      <c r="I56" t="s">
        <v>198</v>
      </c>
    </row>
    <row r="57" spans="1:9" x14ac:dyDescent="0.25">
      <c r="A57">
        <v>50</v>
      </c>
      <c r="B57" s="1" t="s">
        <v>312</v>
      </c>
      <c r="C57" s="1" t="s">
        <v>166</v>
      </c>
      <c r="D57" s="1" t="s">
        <v>116</v>
      </c>
      <c r="E57" t="s">
        <v>285</v>
      </c>
      <c r="F57" t="s">
        <v>21</v>
      </c>
      <c r="G57" t="s">
        <v>95</v>
      </c>
      <c r="H57" t="s">
        <v>95</v>
      </c>
      <c r="I57" t="s">
        <v>199</v>
      </c>
    </row>
    <row r="58" spans="1:9" x14ac:dyDescent="0.25">
      <c r="A58">
        <v>51</v>
      </c>
      <c r="B58" s="1" t="s">
        <v>312</v>
      </c>
      <c r="C58" s="1" t="s">
        <v>167</v>
      </c>
      <c r="D58" s="1" t="s">
        <v>116</v>
      </c>
      <c r="E58" t="s">
        <v>286</v>
      </c>
      <c r="F58" t="s">
        <v>21</v>
      </c>
      <c r="G58" t="s">
        <v>95</v>
      </c>
      <c r="H58" t="s">
        <v>95</v>
      </c>
      <c r="I58" t="s">
        <v>229</v>
      </c>
    </row>
    <row r="59" spans="1:9" x14ac:dyDescent="0.25">
      <c r="A59">
        <v>52</v>
      </c>
      <c r="B59" s="1" t="s">
        <v>312</v>
      </c>
      <c r="C59" s="1" t="s">
        <v>217</v>
      </c>
      <c r="D59" s="1" t="s">
        <v>116</v>
      </c>
      <c r="E59" t="s">
        <v>287</v>
      </c>
      <c r="F59" t="s">
        <v>22</v>
      </c>
      <c r="G59" t="s">
        <v>96</v>
      </c>
      <c r="H59" t="s">
        <v>96</v>
      </c>
      <c r="I59" t="s">
        <v>211</v>
      </c>
    </row>
    <row r="60" spans="1:9" x14ac:dyDescent="0.25">
      <c r="A60">
        <v>53</v>
      </c>
      <c r="B60" s="1" t="s">
        <v>312</v>
      </c>
      <c r="C60" s="1" t="s">
        <v>168</v>
      </c>
      <c r="D60" s="1" t="s">
        <v>116</v>
      </c>
      <c r="E60" t="s">
        <v>288</v>
      </c>
      <c r="F60" t="s">
        <v>22</v>
      </c>
      <c r="G60" t="s">
        <v>96</v>
      </c>
      <c r="H60" t="s">
        <v>96</v>
      </c>
      <c r="I60" t="s">
        <v>200</v>
      </c>
    </row>
    <row r="61" spans="1:9" x14ac:dyDescent="0.25">
      <c r="A61">
        <v>54</v>
      </c>
      <c r="B61" s="1" t="s">
        <v>313</v>
      </c>
      <c r="C61" s="1" t="s">
        <v>169</v>
      </c>
      <c r="D61" s="1" t="s">
        <v>116</v>
      </c>
      <c r="E61" t="s">
        <v>289</v>
      </c>
      <c r="F61" t="s">
        <v>21</v>
      </c>
      <c r="G61" t="s">
        <v>96</v>
      </c>
      <c r="H61" t="s">
        <v>96</v>
      </c>
      <c r="I61" t="s">
        <v>201</v>
      </c>
    </row>
    <row r="62" spans="1:9" x14ac:dyDescent="0.25">
      <c r="A62">
        <v>55</v>
      </c>
      <c r="B62" s="1" t="s">
        <v>313</v>
      </c>
      <c r="C62" s="1" t="s">
        <v>170</v>
      </c>
      <c r="D62" s="1" t="s">
        <v>116</v>
      </c>
      <c r="E62" t="s">
        <v>290</v>
      </c>
      <c r="F62" t="s">
        <v>21</v>
      </c>
      <c r="G62" t="s">
        <v>96</v>
      </c>
      <c r="H62" t="s">
        <v>96</v>
      </c>
      <c r="I62" t="s">
        <v>230</v>
      </c>
    </row>
    <row r="63" spans="1:9" x14ac:dyDescent="0.25">
      <c r="A63">
        <v>56</v>
      </c>
      <c r="B63" s="1" t="s">
        <v>313</v>
      </c>
      <c r="C63" s="1" t="s">
        <v>171</v>
      </c>
      <c r="D63" s="1" t="s">
        <v>116</v>
      </c>
      <c r="E63" t="s">
        <v>291</v>
      </c>
      <c r="F63" t="s">
        <v>22</v>
      </c>
      <c r="G63" t="s">
        <v>96</v>
      </c>
      <c r="H63" t="s">
        <v>96</v>
      </c>
      <c r="I63" t="s">
        <v>224</v>
      </c>
    </row>
    <row r="64" spans="1:9" x14ac:dyDescent="0.25">
      <c r="A64">
        <v>57</v>
      </c>
      <c r="B64" s="1" t="s">
        <v>313</v>
      </c>
      <c r="C64" s="1" t="s">
        <v>218</v>
      </c>
      <c r="D64" s="1" t="s">
        <v>116</v>
      </c>
      <c r="E64" t="s">
        <v>292</v>
      </c>
      <c r="F64" t="s">
        <v>22</v>
      </c>
      <c r="G64" t="s">
        <v>95</v>
      </c>
      <c r="H64" t="s">
        <v>96</v>
      </c>
      <c r="I64" t="s">
        <v>212</v>
      </c>
    </row>
    <row r="65" spans="1:9" x14ac:dyDescent="0.25">
      <c r="A65">
        <v>58</v>
      </c>
      <c r="B65" s="1" t="s">
        <v>313</v>
      </c>
      <c r="C65" s="1" t="s">
        <v>172</v>
      </c>
      <c r="D65" s="1" t="s">
        <v>116</v>
      </c>
      <c r="E65" t="s">
        <v>293</v>
      </c>
      <c r="F65" t="s">
        <v>22</v>
      </c>
      <c r="G65" t="s">
        <v>95</v>
      </c>
      <c r="H65" t="s">
        <v>96</v>
      </c>
      <c r="I65" t="s">
        <v>202</v>
      </c>
    </row>
    <row r="66" spans="1:9" x14ac:dyDescent="0.25">
      <c r="A66">
        <v>59</v>
      </c>
      <c r="B66" s="1" t="s">
        <v>314</v>
      </c>
      <c r="C66" s="1" t="s">
        <v>166</v>
      </c>
      <c r="D66" s="1" t="s">
        <v>116</v>
      </c>
      <c r="E66" t="s">
        <v>294</v>
      </c>
      <c r="F66" t="s">
        <v>21</v>
      </c>
      <c r="G66" t="s">
        <v>96</v>
      </c>
      <c r="H66" t="s">
        <v>96</v>
      </c>
      <c r="I66" t="s">
        <v>203</v>
      </c>
    </row>
    <row r="67" spans="1:9" x14ac:dyDescent="0.25">
      <c r="A67">
        <v>60</v>
      </c>
      <c r="B67" s="1" t="s">
        <v>314</v>
      </c>
      <c r="C67" s="1" t="s">
        <v>167</v>
      </c>
      <c r="D67" s="1" t="s">
        <v>116</v>
      </c>
      <c r="E67" t="s">
        <v>295</v>
      </c>
      <c r="F67" t="s">
        <v>21</v>
      </c>
      <c r="G67" t="s">
        <v>96</v>
      </c>
      <c r="H67" t="s">
        <v>96</v>
      </c>
      <c r="I67" t="s">
        <v>231</v>
      </c>
    </row>
    <row r="68" spans="1:9" x14ac:dyDescent="0.25">
      <c r="A68">
        <v>61</v>
      </c>
      <c r="B68" s="1" t="s">
        <v>314</v>
      </c>
      <c r="C68" s="1" t="s">
        <v>173</v>
      </c>
      <c r="D68" s="1" t="s">
        <v>116</v>
      </c>
      <c r="E68" t="s">
        <v>296</v>
      </c>
      <c r="F68" t="s">
        <v>22</v>
      </c>
      <c r="G68" t="s">
        <v>96</v>
      </c>
      <c r="H68" t="s">
        <v>96</v>
      </c>
      <c r="I68" t="s">
        <v>225</v>
      </c>
    </row>
    <row r="69" spans="1:9" x14ac:dyDescent="0.25">
      <c r="A69">
        <v>62</v>
      </c>
      <c r="B69" s="1" t="s">
        <v>314</v>
      </c>
      <c r="C69" s="1" t="s">
        <v>217</v>
      </c>
      <c r="D69" s="1" t="s">
        <v>116</v>
      </c>
      <c r="E69" t="s">
        <v>297</v>
      </c>
      <c r="F69" t="s">
        <v>22</v>
      </c>
      <c r="G69" t="s">
        <v>95</v>
      </c>
      <c r="H69" t="s">
        <v>96</v>
      </c>
      <c r="I69" t="s">
        <v>213</v>
      </c>
    </row>
    <row r="70" spans="1:9" x14ac:dyDescent="0.25">
      <c r="A70">
        <v>63</v>
      </c>
      <c r="B70" s="1" t="s">
        <v>314</v>
      </c>
      <c r="C70" s="1" t="s">
        <v>168</v>
      </c>
      <c r="D70" s="1" t="s">
        <v>116</v>
      </c>
      <c r="E70" t="s">
        <v>298</v>
      </c>
      <c r="F70" t="s">
        <v>22</v>
      </c>
      <c r="G70" t="s">
        <v>95</v>
      </c>
      <c r="H70" t="s">
        <v>96</v>
      </c>
      <c r="I70" t="s">
        <v>204</v>
      </c>
    </row>
    <row r="71" spans="1:9" x14ac:dyDescent="0.25">
      <c r="A71">
        <v>64</v>
      </c>
      <c r="B71" s="1" t="s">
        <v>137</v>
      </c>
      <c r="C71" s="1" t="s">
        <v>166</v>
      </c>
      <c r="D71" s="1" t="s">
        <v>116</v>
      </c>
      <c r="E71" t="s">
        <v>299</v>
      </c>
      <c r="F71" t="s">
        <v>21</v>
      </c>
      <c r="G71" t="s">
        <v>95</v>
      </c>
      <c r="H71" t="s">
        <v>95</v>
      </c>
      <c r="I71" t="s">
        <v>205</v>
      </c>
    </row>
    <row r="72" spans="1:9" x14ac:dyDescent="0.25">
      <c r="A72">
        <v>65</v>
      </c>
      <c r="B72" s="1" t="s">
        <v>137</v>
      </c>
      <c r="C72" s="1" t="s">
        <v>167</v>
      </c>
      <c r="D72" s="1" t="s">
        <v>116</v>
      </c>
      <c r="E72" t="s">
        <v>300</v>
      </c>
      <c r="F72" t="s">
        <v>21</v>
      </c>
      <c r="G72" t="s">
        <v>95</v>
      </c>
      <c r="H72" t="s">
        <v>95</v>
      </c>
      <c r="I72" t="s">
        <v>232</v>
      </c>
    </row>
    <row r="73" spans="1:9" x14ac:dyDescent="0.25">
      <c r="A73">
        <v>66</v>
      </c>
      <c r="B73" s="1" t="s">
        <v>137</v>
      </c>
      <c r="C73" s="1" t="s">
        <v>174</v>
      </c>
      <c r="D73" s="1" t="s">
        <v>116</v>
      </c>
      <c r="E73" t="s">
        <v>301</v>
      </c>
      <c r="F73" t="s">
        <v>21</v>
      </c>
      <c r="G73" t="s">
        <v>95</v>
      </c>
      <c r="H73" t="s">
        <v>95</v>
      </c>
      <c r="I73" t="s">
        <v>226</v>
      </c>
    </row>
    <row r="74" spans="1:9" x14ac:dyDescent="0.25">
      <c r="A74">
        <v>67</v>
      </c>
      <c r="B74" s="1" t="s">
        <v>137</v>
      </c>
      <c r="C74" s="1" t="s">
        <v>217</v>
      </c>
      <c r="D74" s="1" t="s">
        <v>116</v>
      </c>
      <c r="E74" t="s">
        <v>302</v>
      </c>
      <c r="F74" t="s">
        <v>22</v>
      </c>
      <c r="G74" t="s">
        <v>96</v>
      </c>
      <c r="H74" t="s">
        <v>96</v>
      </c>
      <c r="I74" t="s">
        <v>214</v>
      </c>
    </row>
    <row r="75" spans="1:9" x14ac:dyDescent="0.25">
      <c r="A75">
        <v>68</v>
      </c>
      <c r="B75" s="1" t="s">
        <v>137</v>
      </c>
      <c r="C75" s="1" t="s">
        <v>168</v>
      </c>
      <c r="D75" s="1" t="s">
        <v>116</v>
      </c>
      <c r="E75" t="s">
        <v>303</v>
      </c>
      <c r="F75" t="s">
        <v>22</v>
      </c>
      <c r="G75" t="s">
        <v>96</v>
      </c>
      <c r="H75" t="s">
        <v>96</v>
      </c>
      <c r="I75" t="s">
        <v>206</v>
      </c>
    </row>
    <row r="76" spans="1:9" x14ac:dyDescent="0.25">
      <c r="A76">
        <v>69</v>
      </c>
      <c r="B76" s="1" t="s">
        <v>315</v>
      </c>
      <c r="C76" s="1" t="s">
        <v>175</v>
      </c>
      <c r="D76" s="1" t="s">
        <v>117</v>
      </c>
      <c r="E76" t="s">
        <v>304</v>
      </c>
      <c r="F76" t="s">
        <v>21</v>
      </c>
      <c r="G76" t="s">
        <v>96</v>
      </c>
      <c r="H76" t="s">
        <v>95</v>
      </c>
      <c r="I76" t="s">
        <v>207</v>
      </c>
    </row>
    <row r="77" spans="1:9" x14ac:dyDescent="0.25">
      <c r="A77">
        <v>70</v>
      </c>
      <c r="B77" s="1" t="s">
        <v>315</v>
      </c>
      <c r="C77" s="1" t="s">
        <v>176</v>
      </c>
      <c r="D77" s="1" t="s">
        <v>117</v>
      </c>
      <c r="E77" t="s">
        <v>305</v>
      </c>
      <c r="F77" t="s">
        <v>21</v>
      </c>
      <c r="G77" t="s">
        <v>96</v>
      </c>
      <c r="H77" t="s">
        <v>95</v>
      </c>
      <c r="I77" t="s">
        <v>233</v>
      </c>
    </row>
    <row r="78" spans="1:9" x14ac:dyDescent="0.25">
      <c r="A78">
        <v>71</v>
      </c>
      <c r="B78" s="1" t="s">
        <v>315</v>
      </c>
      <c r="C78" s="1" t="s">
        <v>177</v>
      </c>
      <c r="D78" s="1" t="s">
        <v>117</v>
      </c>
      <c r="E78" t="s">
        <v>322</v>
      </c>
      <c r="F78" t="s">
        <v>22</v>
      </c>
      <c r="G78" t="s">
        <v>96</v>
      </c>
      <c r="H78" t="s">
        <v>96</v>
      </c>
      <c r="I78" t="s">
        <v>129</v>
      </c>
    </row>
    <row r="79" spans="1:9" x14ac:dyDescent="0.25">
      <c r="A79">
        <v>72</v>
      </c>
      <c r="B79" s="1" t="s">
        <v>315</v>
      </c>
      <c r="C79" s="1" t="s">
        <v>219</v>
      </c>
      <c r="D79" s="1" t="s">
        <v>117</v>
      </c>
      <c r="E79" t="s">
        <v>306</v>
      </c>
      <c r="F79" t="s">
        <v>22</v>
      </c>
      <c r="G79" t="s">
        <v>95</v>
      </c>
      <c r="H79" t="s">
        <v>96</v>
      </c>
      <c r="I79" t="s">
        <v>215</v>
      </c>
    </row>
    <row r="80" spans="1:9" x14ac:dyDescent="0.25">
      <c r="A80">
        <v>73</v>
      </c>
      <c r="B80" s="1" t="s">
        <v>315</v>
      </c>
      <c r="C80" s="1" t="s">
        <v>178</v>
      </c>
      <c r="D80" s="1" t="s">
        <v>117</v>
      </c>
      <c r="E80" t="s">
        <v>307</v>
      </c>
      <c r="F80" t="s">
        <v>22</v>
      </c>
      <c r="G80" t="s">
        <v>95</v>
      </c>
      <c r="H80" t="s">
        <v>96</v>
      </c>
      <c r="I80" t="s">
        <v>130</v>
      </c>
    </row>
    <row r="81" spans="1:9" x14ac:dyDescent="0.25">
      <c r="A81">
        <v>74</v>
      </c>
      <c r="B81" s="1" t="s">
        <v>315</v>
      </c>
      <c r="C81" s="1" t="s">
        <v>179</v>
      </c>
      <c r="D81" s="1" t="s">
        <v>117</v>
      </c>
      <c r="E81" t="s">
        <v>308</v>
      </c>
      <c r="F81" t="s">
        <v>21</v>
      </c>
      <c r="G81" t="s">
        <v>96</v>
      </c>
      <c r="H81" t="s">
        <v>95</v>
      </c>
      <c r="I81" t="s">
        <v>208</v>
      </c>
    </row>
    <row r="82" spans="1:9" x14ac:dyDescent="0.25">
      <c r="A82">
        <v>75</v>
      </c>
      <c r="B82" s="1" t="s">
        <v>315</v>
      </c>
      <c r="C82" s="1" t="s">
        <v>180</v>
      </c>
      <c r="D82" s="1" t="s">
        <v>117</v>
      </c>
      <c r="E82" t="s">
        <v>309</v>
      </c>
      <c r="F82" t="s">
        <v>21</v>
      </c>
      <c r="G82" t="s">
        <v>96</v>
      </c>
      <c r="H82" t="s">
        <v>95</v>
      </c>
      <c r="I82" t="s">
        <v>234</v>
      </c>
    </row>
    <row r="83" spans="1:9" x14ac:dyDescent="0.25">
      <c r="A83">
        <v>76</v>
      </c>
      <c r="B83" s="1" t="s">
        <v>315</v>
      </c>
      <c r="C83" s="1" t="s">
        <v>181</v>
      </c>
      <c r="D83" s="1" t="s">
        <v>117</v>
      </c>
      <c r="E83" t="s">
        <v>321</v>
      </c>
      <c r="F83" t="s">
        <v>22</v>
      </c>
      <c r="G83" t="s">
        <v>96</v>
      </c>
      <c r="H83" t="s">
        <v>96</v>
      </c>
      <c r="I83" t="s">
        <v>131</v>
      </c>
    </row>
    <row r="84" spans="1:9" x14ac:dyDescent="0.25">
      <c r="A84">
        <v>77</v>
      </c>
      <c r="B84" s="1" t="s">
        <v>315</v>
      </c>
      <c r="C84" s="1" t="s">
        <v>220</v>
      </c>
      <c r="D84" s="1" t="s">
        <v>117</v>
      </c>
      <c r="E84" t="s">
        <v>310</v>
      </c>
      <c r="F84" t="s">
        <v>22</v>
      </c>
      <c r="G84" t="s">
        <v>95</v>
      </c>
      <c r="H84" t="s">
        <v>96</v>
      </c>
      <c r="I84" t="s">
        <v>227</v>
      </c>
    </row>
    <row r="85" spans="1:9" x14ac:dyDescent="0.25">
      <c r="A85">
        <v>78</v>
      </c>
      <c r="B85" s="1" t="s">
        <v>315</v>
      </c>
      <c r="C85" s="1" t="s">
        <v>182</v>
      </c>
      <c r="D85" s="1" t="s">
        <v>117</v>
      </c>
      <c r="E85" t="s">
        <v>311</v>
      </c>
      <c r="F85" t="s">
        <v>22</v>
      </c>
      <c r="G85" t="s">
        <v>95</v>
      </c>
      <c r="H85" t="s">
        <v>96</v>
      </c>
      <c r="I85" t="s">
        <v>132</v>
      </c>
    </row>
    <row r="86" spans="1:9" x14ac:dyDescent="0.25">
      <c r="A86">
        <v>79</v>
      </c>
      <c r="B86" s="1" t="s">
        <v>314</v>
      </c>
      <c r="C86" s="1" t="s">
        <v>183</v>
      </c>
      <c r="D86" s="1" t="s">
        <v>117</v>
      </c>
      <c r="E86" t="s">
        <v>316</v>
      </c>
      <c r="F86" t="s">
        <v>21</v>
      </c>
      <c r="G86" t="s">
        <v>96</v>
      </c>
      <c r="H86" t="s">
        <v>95</v>
      </c>
      <c r="I86" t="s">
        <v>209</v>
      </c>
    </row>
    <row r="87" spans="1:9" x14ac:dyDescent="0.25">
      <c r="A87">
        <v>80</v>
      </c>
      <c r="B87" s="1" t="s">
        <v>314</v>
      </c>
      <c r="C87" s="1" t="s">
        <v>184</v>
      </c>
      <c r="D87" s="1" t="s">
        <v>117</v>
      </c>
      <c r="E87" t="s">
        <v>317</v>
      </c>
      <c r="F87" t="s">
        <v>21</v>
      </c>
      <c r="G87" t="s">
        <v>96</v>
      </c>
      <c r="H87" t="s">
        <v>95</v>
      </c>
      <c r="I87" t="s">
        <v>235</v>
      </c>
    </row>
    <row r="88" spans="1:9" x14ac:dyDescent="0.25">
      <c r="A88">
        <v>81</v>
      </c>
      <c r="B88" s="1" t="s">
        <v>314</v>
      </c>
      <c r="C88" s="1" t="s">
        <v>185</v>
      </c>
      <c r="D88" s="1" t="s">
        <v>117</v>
      </c>
      <c r="E88" t="s">
        <v>320</v>
      </c>
      <c r="F88" t="s">
        <v>22</v>
      </c>
      <c r="G88" t="s">
        <v>96</v>
      </c>
      <c r="H88" t="s">
        <v>96</v>
      </c>
      <c r="I88" t="s">
        <v>187</v>
      </c>
    </row>
    <row r="89" spans="1:9" x14ac:dyDescent="0.25">
      <c r="A89">
        <v>82</v>
      </c>
      <c r="B89" s="1" t="s">
        <v>314</v>
      </c>
      <c r="C89" s="1" t="s">
        <v>221</v>
      </c>
      <c r="D89" s="1" t="s">
        <v>117</v>
      </c>
      <c r="E89" t="s">
        <v>318</v>
      </c>
      <c r="F89" t="s">
        <v>22</v>
      </c>
      <c r="G89" t="s">
        <v>95</v>
      </c>
      <c r="H89" t="s">
        <v>96</v>
      </c>
      <c r="I89" t="s">
        <v>216</v>
      </c>
    </row>
    <row r="90" spans="1:9" x14ac:dyDescent="0.25">
      <c r="A90">
        <v>83</v>
      </c>
      <c r="B90" s="1" t="s">
        <v>314</v>
      </c>
      <c r="C90" s="1" t="s">
        <v>186</v>
      </c>
      <c r="D90" s="1" t="s">
        <v>117</v>
      </c>
      <c r="E90" t="s">
        <v>319</v>
      </c>
      <c r="F90" t="s">
        <v>22</v>
      </c>
      <c r="G90" t="s">
        <v>95</v>
      </c>
      <c r="H90" t="s">
        <v>96</v>
      </c>
      <c r="I90" t="s">
        <v>188</v>
      </c>
    </row>
    <row r="92" spans="1:9" x14ac:dyDescent="0.25">
      <c r="B92" t="s">
        <v>123</v>
      </c>
    </row>
  </sheetData>
  <conditionalFormatting sqref="D91:D93 D98:D1048576 F1:F38 F45:F85">
    <cfRule type="containsText" dxfId="37" priority="17" operator="containsText" text="Unsafe (Safe">
      <formula>NOT(ISERROR(SEARCH("Unsafe (Safe",D1)))</formula>
    </cfRule>
    <cfRule type="containsText" dxfId="36" priority="20" operator="containsText" text="Unsafe">
      <formula>NOT(ISERROR(SEARCH("Unsafe",D1)))</formula>
    </cfRule>
    <cfRule type="containsText" dxfId="35" priority="21" operator="containsText" text="Safe">
      <formula>NOT(ISERROR(SEARCH("Safe",D1)))</formula>
    </cfRule>
  </conditionalFormatting>
  <conditionalFormatting sqref="E91:E93 E98:E1048576 G90 H89:H90 G1:H38 G45:H89">
    <cfRule type="containsText" dxfId="34" priority="18" operator="containsText" text="Fail">
      <formula>NOT(ISERROR(SEARCH("Fail",E1)))</formula>
    </cfRule>
    <cfRule type="containsText" dxfId="33" priority="19" operator="containsText" text="Pass">
      <formula>NOT(ISERROR(SEARCH("Pass",E1)))</formula>
    </cfRule>
  </conditionalFormatting>
  <conditionalFormatting sqref="E91:E93 E98:E1048576 G90 H89:H90 G1:H38 G45:H89">
    <cfRule type="containsText" dxfId="32" priority="16" operator="containsText" text="Fail (Pass">
      <formula>NOT(ISERROR(SEARCH("Fail (Pass",E1)))</formula>
    </cfRule>
  </conditionalFormatting>
  <conditionalFormatting sqref="F86:F90">
    <cfRule type="containsText" dxfId="31" priority="13" operator="containsText" text="Unsafe (Safe">
      <formula>NOT(ISERROR(SEARCH("Unsafe (Safe",F86)))</formula>
    </cfRule>
    <cfRule type="containsText" dxfId="30" priority="14" operator="containsText" text="Unsafe">
      <formula>NOT(ISERROR(SEARCH("Unsafe",F86)))</formula>
    </cfRule>
    <cfRule type="containsText" dxfId="29" priority="15" operator="containsText" text="Safe">
      <formula>NOT(ISERROR(SEARCH("Safe",F86)))</formula>
    </cfRule>
  </conditionalFormatting>
  <conditionalFormatting sqref="H1:H38 H45:H1048576">
    <cfRule type="containsText" dxfId="28" priority="12" operator="containsText" text="Pass (Fail">
      <formula>NOT(ISERROR(SEARCH("Pass (Fail",H1)))</formula>
    </cfRule>
  </conditionalFormatting>
  <conditionalFormatting sqref="F39:F44">
    <cfRule type="containsText" dxfId="21" priority="7" operator="containsText" text="Unsafe (Safe">
      <formula>NOT(ISERROR(SEARCH("Unsafe (Safe",F39)))</formula>
    </cfRule>
    <cfRule type="containsText" dxfId="20" priority="10" operator="containsText" text="Unsafe">
      <formula>NOT(ISERROR(SEARCH("Unsafe",F39)))</formula>
    </cfRule>
    <cfRule type="containsText" dxfId="19" priority="11" operator="containsText" text="Safe">
      <formula>NOT(ISERROR(SEARCH("Safe",F39)))</formula>
    </cfRule>
  </conditionalFormatting>
  <conditionalFormatting sqref="G39:H44">
    <cfRule type="containsText" dxfId="7" priority="3" operator="containsText" text="Fail">
      <formula>NOT(ISERROR(SEARCH("Fail",G39)))</formula>
    </cfRule>
    <cfRule type="containsText" dxfId="6" priority="4" operator="containsText" text="Pass">
      <formula>NOT(ISERROR(SEARCH("Pass",G39)))</formula>
    </cfRule>
  </conditionalFormatting>
  <conditionalFormatting sqref="G39:H44">
    <cfRule type="containsText" dxfId="3" priority="2" operator="containsText" text="Fail (Pass">
      <formula>NOT(ISERROR(SEARCH("Fail (Pass",G39)))</formula>
    </cfRule>
  </conditionalFormatting>
  <conditionalFormatting sqref="H39:H44">
    <cfRule type="containsText" dxfId="1" priority="1" operator="containsText" text="Pass (Fail">
      <formula>NOT(ISERROR(SEARCH("Pass (Fail",H39)))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4"/>
  <sheetViews>
    <sheetView workbookViewId="0">
      <selection sqref="A1:I1"/>
    </sheetView>
  </sheetViews>
  <sheetFormatPr defaultColWidth="8.85546875" defaultRowHeight="15" x14ac:dyDescent="0.25"/>
  <cols>
    <col min="1" max="1" width="33.28515625" bestFit="1" customWidth="1"/>
    <col min="2" max="2" width="14.85546875" bestFit="1" customWidth="1"/>
    <col min="3" max="3" width="16.42578125" bestFit="1" customWidth="1"/>
    <col min="4" max="4" width="15.85546875" bestFit="1" customWidth="1"/>
    <col min="5" max="5" width="15.42578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12" bestFit="1" customWidth="1"/>
    <col min="10" max="10" width="15.42578125" bestFit="1" customWidth="1"/>
    <col min="11" max="11" width="15.85546875" bestFit="1" customWidth="1"/>
    <col min="12" max="12" width="16.42578125" bestFit="1" customWidth="1"/>
    <col min="13" max="13" width="7.7109375" bestFit="1" customWidth="1"/>
  </cols>
  <sheetData>
    <row r="1" spans="1:9" x14ac:dyDescent="0.2">
      <c r="A1" s="16" t="s">
        <v>89</v>
      </c>
      <c r="B1" s="16"/>
      <c r="C1" s="16"/>
      <c r="D1" s="16"/>
      <c r="E1" s="16"/>
      <c r="F1" s="16"/>
      <c r="G1" s="16"/>
      <c r="H1" s="16"/>
      <c r="I1" s="16"/>
    </row>
    <row r="2" spans="1:9" x14ac:dyDescent="0.2">
      <c r="A2" t="s">
        <v>7</v>
      </c>
      <c r="B2" t="s">
        <v>81</v>
      </c>
      <c r="C2" t="s">
        <v>84</v>
      </c>
      <c r="D2" t="s">
        <v>83</v>
      </c>
      <c r="E2" t="s">
        <v>82</v>
      </c>
      <c r="F2" t="s">
        <v>85</v>
      </c>
      <c r="G2" t="s">
        <v>86</v>
      </c>
      <c r="H2" t="s">
        <v>87</v>
      </c>
      <c r="I2" t="s">
        <v>88</v>
      </c>
    </row>
    <row r="3" spans="1:9" x14ac:dyDescent="0.2">
      <c r="A3" t="s">
        <v>41</v>
      </c>
      <c r="B3">
        <v>5</v>
      </c>
      <c r="C3" s="3"/>
      <c r="D3">
        <v>1</v>
      </c>
      <c r="E3">
        <v>1</v>
      </c>
      <c r="F3">
        <f t="shared" ref="F3:F12" si="0">SUM(B3:E3)</f>
        <v>7</v>
      </c>
      <c r="G3" s="5">
        <f>IF(Table136[[#This Row],[True Positive]]+Table136[[#This Row],[False Negative]]=0,"N/A",Table136[[#This Row],[True Positive]]/(Table136[[#This Row],[True Positive]]+Table136[[#This Row],[False Negative]]))</f>
        <v>1</v>
      </c>
      <c r="H3" s="5">
        <f>Table136[[#This Row],[False Positive]]/(Table136[[#This Row],[False Positive]]+Table136[[#This Row],[True Negative]])</f>
        <v>0.5</v>
      </c>
      <c r="I3" s="5">
        <f>(Table136[[#This Row],[True Posistive Rate]]+(1 - Table136[[#This Row],[False Positive Rate]])) - 1</f>
        <v>0.5</v>
      </c>
    </row>
    <row r="4" spans="1:9" x14ac:dyDescent="0.25">
      <c r="A4" s="1" t="s">
        <v>42</v>
      </c>
      <c r="B4">
        <v>1</v>
      </c>
      <c r="C4" s="4"/>
      <c r="D4">
        <v>1</v>
      </c>
      <c r="E4">
        <v>1</v>
      </c>
      <c r="F4">
        <f t="shared" si="0"/>
        <v>3</v>
      </c>
      <c r="G4" s="5">
        <f>IF(Table136[[#This Row],[True Positive]]+Table136[[#This Row],[False Negative]]=0,"N/A",Table136[[#This Row],[True Positive]]/(Table136[[#This Row],[True Positive]]+Table136[[#This Row],[False Negative]]))</f>
        <v>1</v>
      </c>
      <c r="H4" s="5">
        <f>Table136[[#This Row],[False Positive]]/(Table136[[#This Row],[False Positive]]+Table136[[#This Row],[True Negative]])</f>
        <v>0.5</v>
      </c>
      <c r="I4" s="5">
        <f>(Table136[[#This Row],[True Posistive Rate]]+(1 - Table136[[#This Row],[False Positive Rate]])) - 1</f>
        <v>0.5</v>
      </c>
    </row>
    <row r="5" spans="1:9" x14ac:dyDescent="0.25">
      <c r="A5" s="1" t="s">
        <v>121</v>
      </c>
      <c r="C5" s="4">
        <v>5</v>
      </c>
      <c r="D5">
        <v>2</v>
      </c>
      <c r="F5">
        <f t="shared" si="0"/>
        <v>7</v>
      </c>
      <c r="G5" s="5">
        <f>IF(Table136[[#This Row],[True Positive]]+Table136[[#This Row],[False Negative]]=0,"N/A",Table136[[#This Row],[True Positive]]/(Table136[[#This Row],[True Positive]]+Table136[[#This Row],[False Negative]]))</f>
        <v>0</v>
      </c>
      <c r="H5" s="5">
        <f>Table136[[#This Row],[False Positive]]/(Table136[[#This Row],[False Positive]]+Table136[[#This Row],[True Negative]])</f>
        <v>0</v>
      </c>
      <c r="I5" s="5">
        <f>(Table136[[#This Row],[True Posistive Rate]]+(1 - Table136[[#This Row],[False Positive Rate]])) - 1</f>
        <v>0</v>
      </c>
    </row>
    <row r="6" spans="1:9" x14ac:dyDescent="0.25">
      <c r="A6" s="1" t="s">
        <v>43</v>
      </c>
      <c r="B6">
        <v>5</v>
      </c>
      <c r="D6">
        <v>2</v>
      </c>
      <c r="F6">
        <f t="shared" si="0"/>
        <v>7</v>
      </c>
      <c r="G6" s="5">
        <f>IF(Table136[[#This Row],[True Positive]]+Table136[[#This Row],[False Negative]]=0,"N/A",Table136[[#This Row],[True Positive]]/(Table136[[#This Row],[True Positive]]+Table136[[#This Row],[False Negative]]))</f>
        <v>1</v>
      </c>
      <c r="H6" s="5">
        <f>Table136[[#This Row],[False Positive]]/(Table136[[#This Row],[False Positive]]+Table136[[#This Row],[True Negative]])</f>
        <v>0</v>
      </c>
      <c r="I6" s="5">
        <f>(Table136[[#This Row],[True Posistive Rate]]+(1 - Table136[[#This Row],[False Positive Rate]])) - 1</f>
        <v>1</v>
      </c>
    </row>
    <row r="7" spans="1:9" x14ac:dyDescent="0.25">
      <c r="A7" s="1" t="s">
        <v>78</v>
      </c>
      <c r="C7" s="2">
        <v>1</v>
      </c>
      <c r="D7">
        <v>2</v>
      </c>
      <c r="F7">
        <f t="shared" si="0"/>
        <v>3</v>
      </c>
      <c r="G7" s="5">
        <f>IF(Table136[[#This Row],[True Positive]]+Table136[[#This Row],[False Negative]]=0,"N/A",Table136[[#This Row],[True Positive]]/(Table136[[#This Row],[True Positive]]+Table136[[#This Row],[False Negative]]))</f>
        <v>0</v>
      </c>
      <c r="H7" s="5">
        <f>Table136[[#This Row],[False Positive]]/(Table136[[#This Row],[False Positive]]+Table136[[#This Row],[True Negative]])</f>
        <v>0</v>
      </c>
      <c r="I7" s="5">
        <f>(Table136[[#This Row],[True Posistive Rate]]+(1 - Table136[[#This Row],[False Positive Rate]])) - 1</f>
        <v>0</v>
      </c>
    </row>
    <row r="8" spans="1:9" x14ac:dyDescent="0.25">
      <c r="A8" s="1" t="s">
        <v>79</v>
      </c>
      <c r="B8">
        <v>1</v>
      </c>
      <c r="E8">
        <v>2</v>
      </c>
      <c r="F8">
        <f t="shared" si="0"/>
        <v>3</v>
      </c>
      <c r="G8" s="5">
        <f>IF(Table136[[#This Row],[True Positive]]+Table136[[#This Row],[False Negative]]=0,"N/A",Table136[[#This Row],[True Positive]]/(Table136[[#This Row],[True Positive]]+Table136[[#This Row],[False Negative]]))</f>
        <v>1</v>
      </c>
      <c r="H8" s="5">
        <f>Table136[[#This Row],[False Positive]]/(Table136[[#This Row],[False Positive]]+Table136[[#This Row],[True Negative]])</f>
        <v>1</v>
      </c>
      <c r="I8" s="5">
        <f>(Table136[[#This Row],[True Posistive Rate]]+(1 - Table136[[#This Row],[False Positive Rate]])) - 1</f>
        <v>0</v>
      </c>
    </row>
    <row r="9" spans="1:9" x14ac:dyDescent="0.25">
      <c r="A9" s="1" t="s">
        <v>103</v>
      </c>
      <c r="B9">
        <v>1</v>
      </c>
      <c r="C9" s="3"/>
      <c r="D9" s="14">
        <v>1E-100</v>
      </c>
      <c r="F9">
        <f t="shared" si="0"/>
        <v>1</v>
      </c>
      <c r="G9" s="5">
        <f>IF(Table136[[#This Row],[True Positive]]+Table136[[#This Row],[False Negative]]=0,"N/A",Table136[[#This Row],[True Positive]]/(Table136[[#This Row],[True Positive]]+Table136[[#This Row],[False Negative]]))</f>
        <v>1</v>
      </c>
      <c r="H9" s="5">
        <f>Table136[[#This Row],[False Positive]]/(Table136[[#This Row],[False Positive]]+Table136[[#This Row],[True Negative]])</f>
        <v>0</v>
      </c>
      <c r="I9" s="5">
        <f>(Table136[[#This Row],[True Posistive Rate]]+(1 - Table136[[#This Row],[False Positive Rate]])) - 1</f>
        <v>1</v>
      </c>
    </row>
    <row r="10" spans="1:9" x14ac:dyDescent="0.25">
      <c r="A10" s="1" t="s">
        <v>44</v>
      </c>
      <c r="B10">
        <v>3</v>
      </c>
      <c r="C10" s="4"/>
      <c r="D10">
        <v>2</v>
      </c>
      <c r="E10">
        <v>1</v>
      </c>
      <c r="F10">
        <f t="shared" si="0"/>
        <v>6</v>
      </c>
      <c r="G10" s="5">
        <f>IF(Table136[[#This Row],[True Positive]]+Table136[[#This Row],[False Negative]]=0,"N/A",Table136[[#This Row],[True Positive]]/(Table136[[#This Row],[True Positive]]+Table136[[#This Row],[False Negative]]))</f>
        <v>1</v>
      </c>
      <c r="H10" s="5">
        <f>Table136[[#This Row],[False Positive]]/(Table136[[#This Row],[False Positive]]+Table136[[#This Row],[True Negative]])</f>
        <v>0.33333333333333331</v>
      </c>
      <c r="I10" s="5">
        <f>(Table136[[#This Row],[True Posistive Rate]]+(1 - Table136[[#This Row],[False Positive Rate]])) - 1</f>
        <v>0.66666666666666674</v>
      </c>
    </row>
    <row r="11" spans="1:9" x14ac:dyDescent="0.25">
      <c r="A11" s="1" t="s">
        <v>45</v>
      </c>
      <c r="B11">
        <v>3</v>
      </c>
      <c r="C11" s="3"/>
      <c r="D11">
        <v>2</v>
      </c>
      <c r="F11">
        <f t="shared" si="0"/>
        <v>5</v>
      </c>
      <c r="G11" s="5">
        <f>IF(Table136[[#This Row],[True Positive]]+Table136[[#This Row],[False Negative]]=0,"N/A",Table136[[#This Row],[True Positive]]/(Table136[[#This Row],[True Positive]]+Table136[[#This Row],[False Negative]]))</f>
        <v>1</v>
      </c>
      <c r="H11" s="5">
        <f>Table136[[#This Row],[False Positive]]/(Table136[[#This Row],[False Positive]]+Table136[[#This Row],[True Negative]])</f>
        <v>0</v>
      </c>
      <c r="I11" s="5">
        <f>(Table136[[#This Row],[True Posistive Rate]]+(1 - Table136[[#This Row],[False Positive Rate]])) - 1</f>
        <v>1</v>
      </c>
    </row>
    <row r="12" spans="1:9" x14ac:dyDescent="0.25">
      <c r="A12" s="1" t="s">
        <v>109</v>
      </c>
      <c r="C12">
        <v>1</v>
      </c>
      <c r="D12">
        <v>2</v>
      </c>
      <c r="F12">
        <f t="shared" si="0"/>
        <v>3</v>
      </c>
      <c r="G12" s="5">
        <f>IF(Table136[[#This Row],[True Positive]]+Table136[[#This Row],[False Negative]]=0,"N/A",Table136[[#This Row],[True Positive]]/(Table136[[#This Row],[True Positive]]+Table136[[#This Row],[False Negative]]))</f>
        <v>0</v>
      </c>
      <c r="H12" s="5">
        <f>Table136[[#This Row],[False Positive]]/(Table136[[#This Row],[False Positive]]+Table136[[#This Row],[True Negative]])</f>
        <v>0</v>
      </c>
      <c r="I12" s="5">
        <f>(Table136[[#This Row],[True Posistive Rate]]+(1 - Table136[[#This Row],[False Positive Rate]])) - 1</f>
        <v>0</v>
      </c>
    </row>
    <row r="13" spans="1:9" ht="15.75" thickBot="1" x14ac:dyDescent="0.3">
      <c r="A13" s="6" t="s">
        <v>85</v>
      </c>
      <c r="B13" s="7">
        <f>SUM(B3:B12)</f>
        <v>19</v>
      </c>
      <c r="C13" s="7">
        <f>SUM(C3:C12)</f>
        <v>7</v>
      </c>
      <c r="D13" s="7">
        <f>SUM(D3:D12)</f>
        <v>14</v>
      </c>
      <c r="E13" s="7">
        <f>SUM(E3:E12)</f>
        <v>5</v>
      </c>
      <c r="F13" s="7">
        <f>SUM(F3:F12)</f>
        <v>45</v>
      </c>
      <c r="G13" s="7">
        <f>AVERAGE(G3:G12)</f>
        <v>0.7</v>
      </c>
      <c r="H13" s="7">
        <f>AVERAGE(H3:H12)</f>
        <v>0.23333333333333334</v>
      </c>
      <c r="I13" s="7">
        <f>ROUND(AVERAGE(I3:I12)*100, 0)</f>
        <v>47</v>
      </c>
    </row>
    <row r="14" spans="1:9" ht="15.75" thickTop="1" x14ac:dyDescent="0.25"/>
    <row r="31" spans="1:9" x14ac:dyDescent="0.25">
      <c r="A31" s="16" t="s">
        <v>90</v>
      </c>
      <c r="B31" s="16"/>
      <c r="C31" s="16"/>
      <c r="D31" s="16"/>
      <c r="E31" s="16"/>
      <c r="F31" s="16"/>
      <c r="G31" s="16"/>
      <c r="H31" s="16"/>
      <c r="I31" s="16"/>
    </row>
    <row r="32" spans="1:9" x14ac:dyDescent="0.25">
      <c r="A32" t="s">
        <v>7</v>
      </c>
      <c r="B32" t="s">
        <v>81</v>
      </c>
      <c r="C32" t="s">
        <v>84</v>
      </c>
      <c r="D32" t="s">
        <v>83</v>
      </c>
      <c r="E32" t="s">
        <v>82</v>
      </c>
      <c r="F32" t="s">
        <v>85</v>
      </c>
      <c r="G32" t="s">
        <v>86</v>
      </c>
      <c r="H32" t="s">
        <v>87</v>
      </c>
      <c r="I32" t="s">
        <v>88</v>
      </c>
    </row>
    <row r="33" spans="1:9" x14ac:dyDescent="0.25">
      <c r="A33" t="s">
        <v>41</v>
      </c>
      <c r="B33">
        <v>4</v>
      </c>
      <c r="D33">
        <v>1</v>
      </c>
      <c r="E33">
        <v>2</v>
      </c>
      <c r="F33">
        <f t="shared" ref="F33:F42" si="1">SUM(B33:E33)</f>
        <v>7</v>
      </c>
      <c r="G33" s="5">
        <f>IF(Table13[[#This Row],[True Positive]]+Table13[[#This Row],[False Negative]]=0,"N/A",Table13[[#This Row],[True Positive]]/(Table13[[#This Row],[True Positive]]+Table13[[#This Row],[False Negative]]))</f>
        <v>1</v>
      </c>
      <c r="H33" s="5">
        <f>Table13[[#This Row],[False Positive]]/(Table13[[#This Row],[False Positive]]+Table13[[#This Row],[True Negative]])</f>
        <v>0.66666666666666663</v>
      </c>
      <c r="I33" s="5">
        <f>(Table13[[#This Row],[True Posistive Rate]]+(1 - Table13[[#This Row],[False Positive Rate]])) - 1</f>
        <v>0.33333333333333348</v>
      </c>
    </row>
    <row r="34" spans="1:9" x14ac:dyDescent="0.25">
      <c r="A34" s="1" t="s">
        <v>42</v>
      </c>
      <c r="B34">
        <v>1</v>
      </c>
      <c r="D34">
        <v>2</v>
      </c>
      <c r="F34">
        <f t="shared" si="1"/>
        <v>3</v>
      </c>
      <c r="G34" s="5">
        <f>IF(Table13[[#This Row],[True Positive]]+Table13[[#This Row],[False Negative]]=0,"N/A",Table13[[#This Row],[True Positive]]/(Table13[[#This Row],[True Positive]]+Table13[[#This Row],[False Negative]]))</f>
        <v>1</v>
      </c>
      <c r="H34" s="5">
        <f>Table13[[#This Row],[False Positive]]/(Table13[[#This Row],[False Positive]]+Table13[[#This Row],[True Negative]])</f>
        <v>0</v>
      </c>
      <c r="I34" s="5">
        <f>(Table13[[#This Row],[True Posistive Rate]]+(1 - Table13[[#This Row],[False Positive Rate]])) - 1</f>
        <v>1</v>
      </c>
    </row>
    <row r="35" spans="1:9" x14ac:dyDescent="0.25">
      <c r="A35" s="1" t="s">
        <v>121</v>
      </c>
      <c r="C35">
        <v>5</v>
      </c>
      <c r="D35">
        <v>2</v>
      </c>
      <c r="F35">
        <f t="shared" si="1"/>
        <v>7</v>
      </c>
      <c r="G35" s="5">
        <f>IF(Table13[[#This Row],[True Positive]]+Table13[[#This Row],[False Negative]]=0,"N/A",Table13[[#This Row],[True Positive]]/(Table13[[#This Row],[True Positive]]+Table13[[#This Row],[False Negative]]))</f>
        <v>0</v>
      </c>
      <c r="H35" s="5">
        <f>Table13[[#This Row],[False Positive]]/(Table13[[#This Row],[False Positive]]+Table13[[#This Row],[True Negative]])</f>
        <v>0</v>
      </c>
      <c r="I35" s="5">
        <f>(Table13[[#This Row],[True Posistive Rate]]+(1 - Table13[[#This Row],[False Positive Rate]])) - 1</f>
        <v>0</v>
      </c>
    </row>
    <row r="36" spans="1:9" x14ac:dyDescent="0.25">
      <c r="A36" s="1" t="s">
        <v>43</v>
      </c>
      <c r="B36">
        <v>5</v>
      </c>
      <c r="D36">
        <v>1</v>
      </c>
      <c r="E36">
        <v>1</v>
      </c>
      <c r="F36">
        <f t="shared" si="1"/>
        <v>7</v>
      </c>
      <c r="G36" s="5">
        <f>IF(Table13[[#This Row],[True Positive]]+Table13[[#This Row],[False Negative]]=0,"N/A",Table13[[#This Row],[True Positive]]/(Table13[[#This Row],[True Positive]]+Table13[[#This Row],[False Negative]]))</f>
        <v>1</v>
      </c>
      <c r="H36" s="5">
        <f>Table13[[#This Row],[False Positive]]/(Table13[[#This Row],[False Positive]]+Table13[[#This Row],[True Negative]])</f>
        <v>0.5</v>
      </c>
      <c r="I36" s="5">
        <f>(Table13[[#This Row],[True Posistive Rate]]+(1 - Table13[[#This Row],[False Positive Rate]])) - 1</f>
        <v>0.5</v>
      </c>
    </row>
    <row r="37" spans="1:9" x14ac:dyDescent="0.25">
      <c r="A37" s="1" t="s">
        <v>78</v>
      </c>
      <c r="C37" s="2">
        <v>1</v>
      </c>
      <c r="D37">
        <v>2</v>
      </c>
      <c r="F37">
        <f t="shared" si="1"/>
        <v>3</v>
      </c>
      <c r="G37" s="5">
        <f>IF(Table13[[#This Row],[True Positive]]+Table13[[#This Row],[False Negative]]=0,"N/A",Table13[[#This Row],[True Positive]]/(Table13[[#This Row],[True Positive]]+Table13[[#This Row],[False Negative]]))</f>
        <v>0</v>
      </c>
      <c r="H37" s="5">
        <f>Table13[[#This Row],[False Positive]]/(Table13[[#This Row],[False Positive]]+Table13[[#This Row],[True Negative]])</f>
        <v>0</v>
      </c>
      <c r="I37" s="5">
        <f>(Table13[[#This Row],[True Posistive Rate]]+(1 - Table13[[#This Row],[False Positive Rate]])) - 1</f>
        <v>0</v>
      </c>
    </row>
    <row r="38" spans="1:9" x14ac:dyDescent="0.25">
      <c r="A38" s="1" t="s">
        <v>79</v>
      </c>
      <c r="B38">
        <v>1</v>
      </c>
      <c r="D38">
        <v>1</v>
      </c>
      <c r="E38">
        <v>1</v>
      </c>
      <c r="F38">
        <f t="shared" si="1"/>
        <v>3</v>
      </c>
      <c r="G38" s="5">
        <f>IF(Table13[[#This Row],[True Positive]]+Table13[[#This Row],[False Negative]]=0,"N/A",Table13[[#This Row],[True Positive]]/(Table13[[#This Row],[True Positive]]+Table13[[#This Row],[False Negative]]))</f>
        <v>1</v>
      </c>
      <c r="H38" s="5">
        <f>Table13[[#This Row],[False Positive]]/(Table13[[#This Row],[False Positive]]+Table13[[#This Row],[True Negative]])</f>
        <v>0.5</v>
      </c>
      <c r="I38" s="5">
        <f>(Table13[[#This Row],[True Posistive Rate]]+(1 - Table13[[#This Row],[False Positive Rate]])) - 1</f>
        <v>0.5</v>
      </c>
    </row>
    <row r="39" spans="1:9" x14ac:dyDescent="0.25">
      <c r="A39" s="1" t="s">
        <v>103</v>
      </c>
      <c r="C39">
        <v>1</v>
      </c>
      <c r="D39" s="14">
        <v>1E-100</v>
      </c>
      <c r="F39">
        <f t="shared" si="1"/>
        <v>1</v>
      </c>
      <c r="G39" s="5">
        <f>IF(Table13[[#This Row],[True Positive]]+Table13[[#This Row],[False Negative]]=0,"N/A",Table13[[#This Row],[True Positive]]/(Table13[[#This Row],[True Positive]]+Table13[[#This Row],[False Negative]]))</f>
        <v>0</v>
      </c>
      <c r="H39" s="5">
        <f>Table13[[#This Row],[False Positive]]/(Table13[[#This Row],[False Positive]]+Table13[[#This Row],[True Negative]])</f>
        <v>0</v>
      </c>
      <c r="I39" s="5">
        <f>(Table13[[#This Row],[True Posistive Rate]]+(1 - Table13[[#This Row],[False Positive Rate]])) - 1</f>
        <v>0</v>
      </c>
    </row>
    <row r="40" spans="1:9" x14ac:dyDescent="0.25">
      <c r="A40" s="1" t="s">
        <v>44</v>
      </c>
      <c r="B40">
        <v>3</v>
      </c>
      <c r="D40">
        <v>1</v>
      </c>
      <c r="E40">
        <v>2</v>
      </c>
      <c r="F40">
        <f t="shared" si="1"/>
        <v>6</v>
      </c>
      <c r="G40" s="5">
        <f>IF(Table13[[#This Row],[True Positive]]+Table13[[#This Row],[False Negative]]=0,"N/A",Table13[[#This Row],[True Positive]]/(Table13[[#This Row],[True Positive]]+Table13[[#This Row],[False Negative]]))</f>
        <v>1</v>
      </c>
      <c r="H40" s="5">
        <f>Table13[[#This Row],[False Positive]]/(Table13[[#This Row],[False Positive]]+Table13[[#This Row],[True Negative]])</f>
        <v>0.66666666666666663</v>
      </c>
      <c r="I40" s="5">
        <f>(Table13[[#This Row],[True Posistive Rate]]+(1 - Table13[[#This Row],[False Positive Rate]])) - 1</f>
        <v>0.33333333333333348</v>
      </c>
    </row>
    <row r="41" spans="1:9" x14ac:dyDescent="0.25">
      <c r="A41" s="1" t="s">
        <v>45</v>
      </c>
      <c r="B41">
        <v>3</v>
      </c>
      <c r="D41">
        <v>1</v>
      </c>
      <c r="E41">
        <v>1</v>
      </c>
      <c r="F41">
        <f t="shared" si="1"/>
        <v>5</v>
      </c>
      <c r="G41" s="5">
        <f>IF(Table13[[#This Row],[True Positive]]+Table13[[#This Row],[False Negative]]=0,"N/A",Table13[[#This Row],[True Positive]]/(Table13[[#This Row],[True Positive]]+Table13[[#This Row],[False Negative]]))</f>
        <v>1</v>
      </c>
      <c r="H41" s="5">
        <f>Table13[[#This Row],[False Positive]]/(Table13[[#This Row],[False Positive]]+Table13[[#This Row],[True Negative]])</f>
        <v>0.5</v>
      </c>
      <c r="I41" s="5">
        <f>(Table13[[#This Row],[True Posistive Rate]]+(1 - Table13[[#This Row],[False Positive Rate]])) - 1</f>
        <v>0.5</v>
      </c>
    </row>
    <row r="42" spans="1:9" x14ac:dyDescent="0.25">
      <c r="A42" s="1" t="s">
        <v>109</v>
      </c>
      <c r="C42">
        <v>1</v>
      </c>
      <c r="D42">
        <v>2</v>
      </c>
      <c r="F42">
        <f t="shared" si="1"/>
        <v>3</v>
      </c>
      <c r="G42" s="5">
        <f>IF(Table13[[#This Row],[True Positive]]+Table13[[#This Row],[False Negative]]=0,"N/A",Table13[[#This Row],[True Positive]]/(Table13[[#This Row],[True Positive]]+Table13[[#This Row],[False Negative]]))</f>
        <v>0</v>
      </c>
      <c r="H42" s="5">
        <f>Table13[[#This Row],[False Positive]]/(Table13[[#This Row],[False Positive]]+Table13[[#This Row],[True Negative]])</f>
        <v>0</v>
      </c>
      <c r="I42" s="5">
        <f>(Table13[[#This Row],[True Posistive Rate]]+(1 - Table13[[#This Row],[False Positive Rate]])) - 1</f>
        <v>0</v>
      </c>
    </row>
    <row r="43" spans="1:9" ht="15.75" thickBot="1" x14ac:dyDescent="0.3">
      <c r="A43" s="6" t="s">
        <v>85</v>
      </c>
      <c r="B43" s="7">
        <f>SUM(B33:B42)</f>
        <v>17</v>
      </c>
      <c r="C43" s="7">
        <f>SUM(C33:C42)</f>
        <v>8</v>
      </c>
      <c r="D43" s="7">
        <f>SUM(D33:D42)</f>
        <v>13</v>
      </c>
      <c r="E43" s="7">
        <f>SUM(E33:E42)</f>
        <v>7</v>
      </c>
      <c r="F43" s="7">
        <f>SUM(F33:F42)</f>
        <v>45</v>
      </c>
      <c r="G43" s="7">
        <f>AVERAGE(G33:G42)</f>
        <v>0.6</v>
      </c>
      <c r="H43" s="7">
        <f>AVERAGE(H33:H42)</f>
        <v>0.28333333333333333</v>
      </c>
      <c r="I43" s="7">
        <f>ROUND(AVERAGE(I33:I42) * 100, 0)</f>
        <v>32</v>
      </c>
    </row>
    <row r="44" spans="1:9" ht="15.75" thickTop="1" x14ac:dyDescent="0.25"/>
  </sheetData>
  <mergeCells count="2">
    <mergeCell ref="A31:I31"/>
    <mergeCell ref="A1:I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4"/>
  <sheetViews>
    <sheetView workbookViewId="0">
      <selection sqref="A1:I1"/>
    </sheetView>
  </sheetViews>
  <sheetFormatPr defaultColWidth="8.85546875" defaultRowHeight="15" x14ac:dyDescent="0.25"/>
  <cols>
    <col min="1" max="1" width="33.28515625" bestFit="1" customWidth="1"/>
    <col min="2" max="2" width="14.85546875" bestFit="1" customWidth="1"/>
    <col min="3" max="3" width="16.42578125" bestFit="1" customWidth="1"/>
    <col min="4" max="4" width="15.85546875" bestFit="1" customWidth="1"/>
    <col min="5" max="5" width="15.42578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12" bestFit="1" customWidth="1"/>
  </cols>
  <sheetData>
    <row r="1" spans="1:9" x14ac:dyDescent="0.2">
      <c r="A1" s="16" t="s">
        <v>89</v>
      </c>
      <c r="B1" s="16"/>
      <c r="C1" s="16"/>
      <c r="D1" s="16"/>
      <c r="E1" s="16"/>
      <c r="F1" s="16"/>
      <c r="G1" s="16"/>
      <c r="H1" s="16"/>
      <c r="I1" s="16"/>
    </row>
    <row r="2" spans="1:9" x14ac:dyDescent="0.2">
      <c r="A2" t="s">
        <v>7</v>
      </c>
      <c r="B2" t="s">
        <v>81</v>
      </c>
      <c r="C2" t="s">
        <v>84</v>
      </c>
      <c r="D2" t="s">
        <v>83</v>
      </c>
      <c r="E2" t="s">
        <v>82</v>
      </c>
      <c r="F2" t="s">
        <v>85</v>
      </c>
      <c r="G2" t="s">
        <v>86</v>
      </c>
      <c r="H2" t="s">
        <v>87</v>
      </c>
      <c r="I2" t="s">
        <v>88</v>
      </c>
    </row>
    <row r="3" spans="1:9" x14ac:dyDescent="0.2">
      <c r="A3" t="s">
        <v>41</v>
      </c>
      <c r="B3">
        <v>5</v>
      </c>
      <c r="C3" s="3"/>
      <c r="D3">
        <v>1</v>
      </c>
      <c r="E3">
        <v>1</v>
      </c>
      <c r="F3">
        <f t="shared" ref="F3:F10" si="0">SUM(B3:E3)</f>
        <v>7</v>
      </c>
      <c r="G3" s="5">
        <f>IF(Table1364[[#This Row],[True Positive]]+Table1364[[#This Row],[False Negative]]=0,"N/A",Table1364[[#This Row],[True Positive]]/(Table1364[[#This Row],[True Positive]]+Table1364[[#This Row],[False Negative]]))</f>
        <v>1</v>
      </c>
      <c r="H3" s="5">
        <f>Table1364[[#This Row],[False Positive]]/(Table1364[[#This Row],[False Positive]]+Table1364[[#This Row],[True Negative]])</f>
        <v>0.5</v>
      </c>
      <c r="I3" s="5">
        <f>(Table1364[[#This Row],[True Posistive Rate]]+(1 - Table1364[[#This Row],[False Positive Rate]])) - 1</f>
        <v>0.5</v>
      </c>
    </row>
    <row r="4" spans="1:9" x14ac:dyDescent="0.25">
      <c r="A4" s="1" t="s">
        <v>42</v>
      </c>
      <c r="B4">
        <v>2</v>
      </c>
      <c r="C4" s="4"/>
      <c r="E4">
        <v>1</v>
      </c>
      <c r="F4">
        <f t="shared" si="0"/>
        <v>3</v>
      </c>
      <c r="G4" s="5">
        <f>IF(Table1364[[#This Row],[True Positive]]+Table1364[[#This Row],[False Negative]]=0,"N/A",Table1364[[#This Row],[True Positive]]/(Table1364[[#This Row],[True Positive]]+Table1364[[#This Row],[False Negative]]))</f>
        <v>1</v>
      </c>
      <c r="H4" s="5">
        <f>Table1364[[#This Row],[False Positive]]/(Table1364[[#This Row],[False Positive]]+Table1364[[#This Row],[True Negative]])</f>
        <v>1</v>
      </c>
      <c r="I4" s="5">
        <f>(Table1364[[#This Row],[True Posistive Rate]]+(1 - Table1364[[#This Row],[False Positive Rate]])) - 1</f>
        <v>0</v>
      </c>
    </row>
    <row r="5" spans="1:9" x14ac:dyDescent="0.25">
      <c r="A5" s="12" t="s">
        <v>121</v>
      </c>
      <c r="C5" s="4">
        <v>5</v>
      </c>
      <c r="D5">
        <v>2</v>
      </c>
      <c r="F5">
        <f t="shared" si="0"/>
        <v>7</v>
      </c>
      <c r="G5" s="5">
        <f>IF(Table1364[[#This Row],[True Positive]]+Table1364[[#This Row],[False Negative]]=0,"N/A",Table1364[[#This Row],[True Positive]]/(Table1364[[#This Row],[True Positive]]+Table1364[[#This Row],[False Negative]]))</f>
        <v>0</v>
      </c>
      <c r="H5" s="5">
        <f>Table1364[[#This Row],[False Positive]]/(Table1364[[#This Row],[False Positive]]+Table1364[[#This Row],[True Negative]])</f>
        <v>0</v>
      </c>
      <c r="I5" s="5">
        <f>(Table1364[[#This Row],[True Posistive Rate]]+(1 - Table1364[[#This Row],[False Positive Rate]])) - 1</f>
        <v>0</v>
      </c>
    </row>
    <row r="6" spans="1:9" x14ac:dyDescent="0.25">
      <c r="A6" s="1" t="s">
        <v>43</v>
      </c>
      <c r="B6">
        <v>5</v>
      </c>
      <c r="D6">
        <v>1</v>
      </c>
      <c r="E6">
        <v>1</v>
      </c>
      <c r="F6">
        <f t="shared" si="0"/>
        <v>7</v>
      </c>
      <c r="G6" s="5">
        <f>IF(Table1364[[#This Row],[True Positive]]+Table1364[[#This Row],[False Negative]]=0,"N/A",Table1364[[#This Row],[True Positive]]/(Table1364[[#This Row],[True Positive]]+Table1364[[#This Row],[False Negative]]))</f>
        <v>1</v>
      </c>
      <c r="H6" s="5">
        <f>Table1364[[#This Row],[False Positive]]/(Table1364[[#This Row],[False Positive]]+Table1364[[#This Row],[True Negative]])</f>
        <v>0.5</v>
      </c>
      <c r="I6" s="5">
        <f>(Table1364[[#This Row],[True Posistive Rate]]+(1 - Table1364[[#This Row],[False Positive Rate]])) - 1</f>
        <v>0.5</v>
      </c>
    </row>
    <row r="7" spans="1:9" x14ac:dyDescent="0.25">
      <c r="A7" s="1" t="s">
        <v>78</v>
      </c>
      <c r="C7" s="2">
        <v>1</v>
      </c>
      <c r="D7">
        <v>2</v>
      </c>
      <c r="F7">
        <f t="shared" si="0"/>
        <v>3</v>
      </c>
      <c r="G7" s="5">
        <f>IF(Table1364[[#This Row],[True Positive]]+Table1364[[#This Row],[False Negative]]=0,"N/A",Table1364[[#This Row],[True Positive]]/(Table1364[[#This Row],[True Positive]]+Table1364[[#This Row],[False Negative]]))</f>
        <v>0</v>
      </c>
      <c r="H7" s="5">
        <f>Table1364[[#This Row],[False Positive]]/(Table1364[[#This Row],[False Positive]]+Table1364[[#This Row],[True Negative]])</f>
        <v>0</v>
      </c>
      <c r="I7" s="5">
        <f>(Table1364[[#This Row],[True Posistive Rate]]+(1 - Table1364[[#This Row],[False Positive Rate]])) - 1</f>
        <v>0</v>
      </c>
    </row>
    <row r="8" spans="1:9" x14ac:dyDescent="0.25">
      <c r="A8" s="1" t="s">
        <v>79</v>
      </c>
      <c r="C8">
        <v>1</v>
      </c>
      <c r="D8">
        <v>2</v>
      </c>
      <c r="F8">
        <f t="shared" si="0"/>
        <v>3</v>
      </c>
      <c r="G8" s="5">
        <f>IF(Table1364[[#This Row],[True Positive]]+Table1364[[#This Row],[False Negative]]=0,"N/A",Table1364[[#This Row],[True Positive]]/(Table1364[[#This Row],[True Positive]]+Table1364[[#This Row],[False Negative]]))</f>
        <v>0</v>
      </c>
      <c r="H8" s="5">
        <f>Table1364[[#This Row],[False Positive]]/(Table1364[[#This Row],[False Positive]]+Table1364[[#This Row],[True Negative]])</f>
        <v>0</v>
      </c>
      <c r="I8" s="5">
        <f>(Table1364[[#This Row],[True Posistive Rate]]+(1 - Table1364[[#This Row],[False Positive Rate]])) - 1</f>
        <v>0</v>
      </c>
    </row>
    <row r="9" spans="1:9" x14ac:dyDescent="0.25">
      <c r="A9" s="12" t="s">
        <v>103</v>
      </c>
      <c r="C9" s="15">
        <v>1E-100</v>
      </c>
      <c r="E9">
        <v>1</v>
      </c>
      <c r="F9">
        <f t="shared" si="0"/>
        <v>1</v>
      </c>
      <c r="G9" s="5">
        <f>IF(Table1364[[#This Row],[True Positive]]+Table1364[[#This Row],[False Negative]]=0,"N/A",Table1364[[#This Row],[True Positive]]/(Table1364[[#This Row],[True Positive]]+Table1364[[#This Row],[False Negative]]))</f>
        <v>0</v>
      </c>
      <c r="H9" s="5">
        <f>Table1364[[#This Row],[False Positive]]/(Table1364[[#This Row],[False Positive]]+Table1364[[#This Row],[True Negative]])</f>
        <v>1</v>
      </c>
      <c r="I9" s="5">
        <f>(Table1364[[#This Row],[True Posistive Rate]]+(1 - Table1364[[#This Row],[False Positive Rate]])) - 1</f>
        <v>-1</v>
      </c>
    </row>
    <row r="10" spans="1:9" x14ac:dyDescent="0.25">
      <c r="A10" s="1" t="s">
        <v>44</v>
      </c>
      <c r="C10" s="4">
        <v>3</v>
      </c>
      <c r="D10">
        <v>3</v>
      </c>
      <c r="F10">
        <f t="shared" si="0"/>
        <v>6</v>
      </c>
      <c r="G10" s="5">
        <f>IF(Table1364[[#This Row],[True Positive]]+Table1364[[#This Row],[False Negative]]=0,"N/A",Table1364[[#This Row],[True Positive]]/(Table1364[[#This Row],[True Positive]]+Table1364[[#This Row],[False Negative]]))</f>
        <v>0</v>
      </c>
      <c r="H10" s="5">
        <f>Table1364[[#This Row],[False Positive]]/(Table1364[[#This Row],[False Positive]]+Table1364[[#This Row],[True Negative]])</f>
        <v>0</v>
      </c>
      <c r="I10" s="5">
        <f>(Table1364[[#This Row],[True Posistive Rate]]+(1 - Table1364[[#This Row],[False Positive Rate]])) - 1</f>
        <v>0</v>
      </c>
    </row>
    <row r="11" spans="1:9" x14ac:dyDescent="0.25">
      <c r="A11" s="1" t="s">
        <v>45</v>
      </c>
      <c r="C11">
        <v>3</v>
      </c>
      <c r="D11">
        <v>2</v>
      </c>
      <c r="F11">
        <f>SUM(B11:E11)</f>
        <v>5</v>
      </c>
      <c r="G11" s="5">
        <f>IF(Table1364[[#This Row],[True Positive]]+Table1364[[#This Row],[False Negative]]=0,"N/A",Table1364[[#This Row],[True Positive]]/(Table1364[[#This Row],[True Positive]]+Table1364[[#This Row],[False Negative]]))</f>
        <v>0</v>
      </c>
      <c r="H11" s="5">
        <f>Table1364[[#This Row],[False Positive]]/(Table1364[[#This Row],[False Positive]]+Table1364[[#This Row],[True Negative]])</f>
        <v>0</v>
      </c>
      <c r="I11" s="5">
        <f>(Table1364[[#This Row],[True Posistive Rate]]+(1 - Table1364[[#This Row],[False Positive Rate]])) - 1</f>
        <v>0</v>
      </c>
    </row>
    <row r="12" spans="1:9" x14ac:dyDescent="0.25">
      <c r="A12" s="13" t="s">
        <v>109</v>
      </c>
      <c r="B12">
        <v>2</v>
      </c>
      <c r="E12">
        <v>1</v>
      </c>
      <c r="F12">
        <f>SUM(B12:E12)</f>
        <v>3</v>
      </c>
      <c r="G12" s="5">
        <f>IF(Table1364[[#This Row],[True Positive]]+Table1364[[#This Row],[False Negative]]=0,"N/A",Table1364[[#This Row],[True Positive]]/(Table1364[[#This Row],[True Positive]]+Table1364[[#This Row],[False Negative]]))</f>
        <v>1</v>
      </c>
      <c r="H12" s="5">
        <f>Table1364[[#This Row],[False Positive]]/(Table1364[[#This Row],[False Positive]]+Table1364[[#This Row],[True Negative]])</f>
        <v>1</v>
      </c>
      <c r="I12" s="5">
        <f>(Table1364[[#This Row],[True Posistive Rate]]+(1 - Table1364[[#This Row],[False Positive Rate]])) - 1</f>
        <v>0</v>
      </c>
    </row>
    <row r="13" spans="1:9" ht="15.75" thickBot="1" x14ac:dyDescent="0.3">
      <c r="A13" s="6" t="s">
        <v>85</v>
      </c>
      <c r="B13" s="7">
        <f>SUM(B3:B12)</f>
        <v>14</v>
      </c>
      <c r="C13" s="7">
        <f>SUM(C3:C12)</f>
        <v>13</v>
      </c>
      <c r="D13" s="7">
        <f>SUM(D3:D12)</f>
        <v>13</v>
      </c>
      <c r="E13" s="7">
        <f>SUM(E3:E12)</f>
        <v>5</v>
      </c>
      <c r="F13" s="7">
        <f>SUM(F3:F12)</f>
        <v>45</v>
      </c>
      <c r="G13" s="7">
        <f>AVERAGE(G3:G12)</f>
        <v>0.4</v>
      </c>
      <c r="H13" s="7">
        <f>AVERAGE(H3:H12)</f>
        <v>0.4</v>
      </c>
      <c r="I13" s="7">
        <f>ROUND(AVERAGE(I3:I12)*100, 0)</f>
        <v>0</v>
      </c>
    </row>
    <row r="14" spans="1:9" ht="15.75" thickTop="1" x14ac:dyDescent="0.25"/>
  </sheetData>
  <mergeCells count="1">
    <mergeCell ref="A1:I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9"/>
  <sheetViews>
    <sheetView workbookViewId="0">
      <selection sqref="A1:I1"/>
    </sheetView>
  </sheetViews>
  <sheetFormatPr defaultRowHeight="15" x14ac:dyDescent="0.25"/>
  <cols>
    <col min="1" max="1" width="38" bestFit="1" customWidth="1"/>
    <col min="2" max="2" width="14.85546875" bestFit="1" customWidth="1"/>
    <col min="3" max="3" width="16.42578125" bestFit="1" customWidth="1"/>
    <col min="4" max="4" width="15.85546875" bestFit="1" customWidth="1"/>
    <col min="5" max="5" width="15.5703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8.5703125" bestFit="1" customWidth="1"/>
  </cols>
  <sheetData>
    <row r="1" spans="1:9" x14ac:dyDescent="0.25">
      <c r="A1" s="16" t="s">
        <v>116</v>
      </c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t="s">
        <v>134</v>
      </c>
      <c r="B2" t="s">
        <v>81</v>
      </c>
      <c r="C2" t="s">
        <v>84</v>
      </c>
      <c r="D2" t="s">
        <v>83</v>
      </c>
      <c r="E2" t="s">
        <v>82</v>
      </c>
      <c r="F2" t="s">
        <v>85</v>
      </c>
      <c r="G2" t="s">
        <v>86</v>
      </c>
      <c r="H2" t="s">
        <v>87</v>
      </c>
      <c r="I2" t="s">
        <v>88</v>
      </c>
    </row>
    <row r="3" spans="1:9" x14ac:dyDescent="0.25">
      <c r="A3" s="1" t="s">
        <v>119</v>
      </c>
      <c r="B3">
        <v>2</v>
      </c>
      <c r="C3" s="3"/>
      <c r="E3">
        <v>2</v>
      </c>
      <c r="F3">
        <f t="shared" ref="F3:F5" si="0">SUM(B3:E3)</f>
        <v>4</v>
      </c>
      <c r="G3" s="5">
        <f>IF(Table1367[[#This Row],[True Positive]]+Table1367[[#This Row],[False Negative]]=0,"N/A",Table1367[[#This Row],[True Positive]]/(Table1367[[#This Row],[True Positive]]+Table1367[[#This Row],[False Negative]]))</f>
        <v>1</v>
      </c>
      <c r="H3" s="5">
        <f>Table1367[[#This Row],[False Positive]]/(Table1367[[#This Row],[False Positive]]+Table1367[[#This Row],[True Negative]])</f>
        <v>1</v>
      </c>
      <c r="I3" s="5">
        <f>(Table1367[[#This Row],[True Posistive Rate]]+(1 - Table1367[[#This Row],[False Positive Rate]])) - 1</f>
        <v>0</v>
      </c>
    </row>
    <row r="4" spans="1:9" x14ac:dyDescent="0.25">
      <c r="A4" s="1" t="s">
        <v>136</v>
      </c>
      <c r="C4">
        <v>2</v>
      </c>
      <c r="D4">
        <v>2</v>
      </c>
      <c r="F4">
        <f t="shared" si="0"/>
        <v>4</v>
      </c>
      <c r="G4" s="5">
        <f>IF(Table1367[[#This Row],[True Positive]]+Table1367[[#This Row],[False Negative]]=0,"N/A",Table1367[[#This Row],[True Positive]]/(Table1367[[#This Row],[True Positive]]+Table1367[[#This Row],[False Negative]]))</f>
        <v>0</v>
      </c>
      <c r="H4" s="5">
        <f>Table1367[[#This Row],[False Positive]]/(Table1367[[#This Row],[False Positive]]+Table1367[[#This Row],[True Negative]])</f>
        <v>0</v>
      </c>
      <c r="I4" s="5">
        <f>(Table1367[[#This Row],[True Posistive Rate]]+(1 - Table1367[[#This Row],[False Positive Rate]])) - 1</f>
        <v>0</v>
      </c>
    </row>
    <row r="5" spans="1:9" x14ac:dyDescent="0.25">
      <c r="A5" s="1" t="s">
        <v>118</v>
      </c>
      <c r="B5">
        <v>2</v>
      </c>
      <c r="C5" s="4"/>
      <c r="D5">
        <v>1</v>
      </c>
      <c r="E5">
        <v>2</v>
      </c>
      <c r="F5">
        <f t="shared" si="0"/>
        <v>5</v>
      </c>
      <c r="G5" s="5">
        <f>IF(Table1367[[#This Row],[True Positive]]+Table1367[[#This Row],[False Negative]]=0,"N/A",Table1367[[#This Row],[True Positive]]/(Table1367[[#This Row],[True Positive]]+Table1367[[#This Row],[False Negative]]))</f>
        <v>1</v>
      </c>
      <c r="H5" s="5">
        <f>Table1367[[#This Row],[False Positive]]/(Table1367[[#This Row],[False Positive]]+Table1367[[#This Row],[True Negative]])</f>
        <v>0.66666666666666663</v>
      </c>
      <c r="I5" s="5">
        <f>(Table1367[[#This Row],[True Posistive Rate]]+(1 - Table1367[[#This Row],[False Positive Rate]])) - 1</f>
        <v>0.33333333333333348</v>
      </c>
    </row>
    <row r="6" spans="1:9" x14ac:dyDescent="0.25">
      <c r="A6" s="1" t="s">
        <v>120</v>
      </c>
      <c r="B6">
        <v>2</v>
      </c>
      <c r="C6" s="4"/>
      <c r="D6">
        <v>1</v>
      </c>
      <c r="E6">
        <v>2</v>
      </c>
      <c r="F6">
        <f>SUM(B6:E6)</f>
        <v>5</v>
      </c>
      <c r="G6" s="5">
        <f>IF(Table1367[[#This Row],[True Positive]]+Table1367[[#This Row],[False Negative]]=0,"N/A",Table1367[[#This Row],[True Positive]]/(Table1367[[#This Row],[True Positive]]+Table1367[[#This Row],[False Negative]]))</f>
        <v>1</v>
      </c>
      <c r="H6" s="5">
        <f>Table1367[[#This Row],[False Positive]]/(Table1367[[#This Row],[False Positive]]+Table1367[[#This Row],[True Negative]])</f>
        <v>0.66666666666666663</v>
      </c>
      <c r="I6" s="5">
        <f>(Table1367[[#This Row],[True Posistive Rate]]+(1 - Table1367[[#This Row],[False Positive Rate]])) - 1</f>
        <v>0.33333333333333348</v>
      </c>
    </row>
    <row r="7" spans="1:9" x14ac:dyDescent="0.25">
      <c r="A7" s="1" t="s">
        <v>137</v>
      </c>
      <c r="C7">
        <v>3</v>
      </c>
      <c r="D7">
        <v>2</v>
      </c>
      <c r="F7">
        <f>SUM(B7:E7)</f>
        <v>5</v>
      </c>
      <c r="G7" s="5">
        <f>IF(Table1367[[#This Row],[True Positive]]+Table1367[[#This Row],[False Negative]]=0,"N/A",Table1367[[#This Row],[True Positive]]/(Table1367[[#This Row],[True Positive]]+Table1367[[#This Row],[False Negative]]))</f>
        <v>0</v>
      </c>
      <c r="H7" s="5">
        <f>Table1367[[#This Row],[False Positive]]/(Table1367[[#This Row],[False Positive]]+Table1367[[#This Row],[True Negative]])</f>
        <v>0</v>
      </c>
      <c r="I7" s="5">
        <f>(Table1367[[#This Row],[True Posistive Rate]]+(1 - Table1367[[#This Row],[False Positive Rate]])) - 1</f>
        <v>0</v>
      </c>
    </row>
    <row r="8" spans="1:9" ht="15.75" thickBot="1" x14ac:dyDescent="0.3">
      <c r="A8" s="6" t="s">
        <v>85</v>
      </c>
      <c r="B8" s="7">
        <f>SUM(B3:B7)</f>
        <v>6</v>
      </c>
      <c r="C8" s="7">
        <f>SUM(C3:C7)</f>
        <v>5</v>
      </c>
      <c r="D8" s="7">
        <f>SUM(D3:D7)</f>
        <v>6</v>
      </c>
      <c r="E8" s="7">
        <f>SUM(E3:E7)</f>
        <v>6</v>
      </c>
      <c r="F8" s="7">
        <f>SUM(F3:F7)</f>
        <v>23</v>
      </c>
      <c r="G8" s="7">
        <f>AVERAGE(G3:G7)</f>
        <v>0.6</v>
      </c>
      <c r="H8" s="7">
        <f>AVERAGE(H3:H7)</f>
        <v>0.46666666666666662</v>
      </c>
      <c r="I8" s="7">
        <f>ROUND(AVERAGE(I3:I7)*100, 0)</f>
        <v>13</v>
      </c>
    </row>
    <row r="9" spans="1:9" ht="15.75" thickTop="1" x14ac:dyDescent="0.25"/>
  </sheetData>
  <mergeCells count="1">
    <mergeCell ref="A1:I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9"/>
  <sheetViews>
    <sheetView workbookViewId="0">
      <selection sqref="A1:I1"/>
    </sheetView>
  </sheetViews>
  <sheetFormatPr defaultRowHeight="15" x14ac:dyDescent="0.25"/>
  <cols>
    <col min="1" max="1" width="38" bestFit="1" customWidth="1"/>
    <col min="2" max="2" width="14.85546875" bestFit="1" customWidth="1"/>
    <col min="3" max="3" width="16.42578125" bestFit="1" customWidth="1"/>
    <col min="4" max="4" width="15.85546875" bestFit="1" customWidth="1"/>
    <col min="5" max="5" width="15.5703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8.140625" bestFit="1" customWidth="1"/>
  </cols>
  <sheetData>
    <row r="1" spans="1:9" x14ac:dyDescent="0.25">
      <c r="A1" s="16" t="s">
        <v>116</v>
      </c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t="s">
        <v>134</v>
      </c>
      <c r="B2" t="s">
        <v>81</v>
      </c>
      <c r="C2" t="s">
        <v>84</v>
      </c>
      <c r="D2" t="s">
        <v>83</v>
      </c>
      <c r="E2" t="s">
        <v>82</v>
      </c>
      <c r="F2" t="s">
        <v>85</v>
      </c>
      <c r="G2" t="s">
        <v>86</v>
      </c>
      <c r="H2" t="s">
        <v>87</v>
      </c>
      <c r="I2" t="s">
        <v>88</v>
      </c>
    </row>
    <row r="3" spans="1:9" x14ac:dyDescent="0.25">
      <c r="A3" s="1" t="s">
        <v>119</v>
      </c>
      <c r="B3">
        <v>2</v>
      </c>
      <c r="C3" s="3"/>
      <c r="D3">
        <v>2</v>
      </c>
      <c r="F3">
        <f>SUM(B3:E3)</f>
        <v>4</v>
      </c>
      <c r="G3" s="5">
        <f>IF(Table13679[[#This Row],[True Positive]]+Table13679[[#This Row],[False Negative]]=0,"N/A",Table13679[[#This Row],[True Positive]]/(Table13679[[#This Row],[True Positive]]+Table13679[[#This Row],[False Negative]]))</f>
        <v>1</v>
      </c>
      <c r="H3" s="5">
        <f>Table13679[[#This Row],[False Positive]]/(Table13679[[#This Row],[False Positive]]+Table13679[[#This Row],[True Negative]])</f>
        <v>0</v>
      </c>
      <c r="I3" s="5">
        <f>(Table13679[[#This Row],[True Posistive Rate]]+(1 - Table13679[[#This Row],[False Positive Rate]])) - 1</f>
        <v>1</v>
      </c>
    </row>
    <row r="4" spans="1:9" x14ac:dyDescent="0.25">
      <c r="A4" s="1" t="s">
        <v>136</v>
      </c>
      <c r="C4">
        <v>2</v>
      </c>
      <c r="D4">
        <v>2</v>
      </c>
      <c r="F4">
        <f>SUM(B4:E4)</f>
        <v>4</v>
      </c>
      <c r="G4" s="5">
        <f>IF(Table13679[[#This Row],[True Positive]]+Table13679[[#This Row],[False Negative]]=0,"N/A",Table13679[[#This Row],[True Positive]]/(Table13679[[#This Row],[True Positive]]+Table13679[[#This Row],[False Negative]]))</f>
        <v>0</v>
      </c>
      <c r="H4" s="5">
        <f>Table13679[[#This Row],[False Positive]]/(Table13679[[#This Row],[False Positive]]+Table13679[[#This Row],[True Negative]])</f>
        <v>0</v>
      </c>
      <c r="I4" s="5">
        <f>(Table13679[[#This Row],[True Posistive Rate]]+(1 - Table13679[[#This Row],[False Positive Rate]])) - 1</f>
        <v>0</v>
      </c>
    </row>
    <row r="5" spans="1:9" x14ac:dyDescent="0.25">
      <c r="A5" s="1" t="s">
        <v>118</v>
      </c>
      <c r="B5">
        <v>2</v>
      </c>
      <c r="C5" s="4"/>
      <c r="D5">
        <v>3</v>
      </c>
      <c r="F5">
        <f>SUM(B5:E5)</f>
        <v>5</v>
      </c>
      <c r="G5" s="5">
        <f>IF(Table13679[[#This Row],[True Positive]]+Table13679[[#This Row],[False Negative]]=0,"N/A",Table13679[[#This Row],[True Positive]]/(Table13679[[#This Row],[True Positive]]+Table13679[[#This Row],[False Negative]]))</f>
        <v>1</v>
      </c>
      <c r="H5" s="5">
        <f>Table13679[[#This Row],[False Positive]]/(Table13679[[#This Row],[False Positive]]+Table13679[[#This Row],[True Negative]])</f>
        <v>0</v>
      </c>
      <c r="I5" s="5">
        <f>(Table13679[[#This Row],[True Posistive Rate]]+(1 - Table13679[[#This Row],[False Positive Rate]])) - 1</f>
        <v>1</v>
      </c>
    </row>
    <row r="6" spans="1:9" x14ac:dyDescent="0.25">
      <c r="A6" s="1" t="s">
        <v>120</v>
      </c>
      <c r="B6">
        <v>2</v>
      </c>
      <c r="C6" s="4"/>
      <c r="D6">
        <v>3</v>
      </c>
      <c r="F6">
        <f>SUM(B6:E6)</f>
        <v>5</v>
      </c>
      <c r="G6" s="5">
        <f>IF(Table13679[[#This Row],[True Positive]]+Table13679[[#This Row],[False Negative]]=0,"N/A",Table13679[[#This Row],[True Positive]]/(Table13679[[#This Row],[True Positive]]+Table13679[[#This Row],[False Negative]]))</f>
        <v>1</v>
      </c>
      <c r="H6" s="5">
        <f>Table13679[[#This Row],[False Positive]]/(Table13679[[#This Row],[False Positive]]+Table13679[[#This Row],[True Negative]])</f>
        <v>0</v>
      </c>
      <c r="I6" s="5">
        <f>(Table13679[[#This Row],[True Posistive Rate]]+(1 - Table13679[[#This Row],[False Positive Rate]])) - 1</f>
        <v>1</v>
      </c>
    </row>
    <row r="7" spans="1:9" x14ac:dyDescent="0.25">
      <c r="A7" s="1" t="s">
        <v>137</v>
      </c>
      <c r="C7" s="4">
        <v>3</v>
      </c>
      <c r="D7">
        <v>2</v>
      </c>
      <c r="F7">
        <f>SUM(B7:E7)</f>
        <v>5</v>
      </c>
      <c r="G7" s="5">
        <f>IF(Table13679[[#This Row],[True Positive]]+Table13679[[#This Row],[False Negative]]=0,"N/A",Table13679[[#This Row],[True Positive]]/(Table13679[[#This Row],[True Positive]]+Table13679[[#This Row],[False Negative]]))</f>
        <v>0</v>
      </c>
      <c r="H7" s="5">
        <f>Table13679[[#This Row],[False Positive]]/(Table13679[[#This Row],[False Positive]]+Table13679[[#This Row],[True Negative]])</f>
        <v>0</v>
      </c>
      <c r="I7" s="5">
        <f>(Table13679[[#This Row],[True Posistive Rate]]+(1 - Table13679[[#This Row],[False Positive Rate]])) - 1</f>
        <v>0</v>
      </c>
    </row>
    <row r="8" spans="1:9" ht="15.75" thickBot="1" x14ac:dyDescent="0.3">
      <c r="A8" s="6" t="s">
        <v>85</v>
      </c>
      <c r="B8" s="7">
        <f>SUM(B3:B7)</f>
        <v>6</v>
      </c>
      <c r="C8" s="7">
        <f>SUM(C3:C7)</f>
        <v>5</v>
      </c>
      <c r="D8" s="7">
        <f>SUM(D3:D7)</f>
        <v>12</v>
      </c>
      <c r="E8" s="7">
        <f>SUM(E3:E7)</f>
        <v>0</v>
      </c>
      <c r="F8" s="7">
        <f>SUM(F3:F7)</f>
        <v>23</v>
      </c>
      <c r="G8" s="7">
        <f>AVERAGE(G3:G7)</f>
        <v>0.6</v>
      </c>
      <c r="H8" s="7">
        <f>AVERAGE(H3:H7)</f>
        <v>0</v>
      </c>
      <c r="I8" s="7">
        <f>ROUND(AVERAGE(I3:I7)*100, 0)</f>
        <v>60</v>
      </c>
    </row>
    <row r="9" spans="1:9" ht="15.75" thickTop="1" x14ac:dyDescent="0.25"/>
  </sheetData>
  <mergeCells count="1">
    <mergeCell ref="A1:I1"/>
  </mergeCells>
  <pageMargins left="0.7" right="0.7" top="0.75" bottom="0.75" header="0.3" footer="0.3"/>
  <pageSetup paperSize="0" orientation="portrait" horizontalDpi="0" verticalDpi="0" copies="0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"/>
  <sheetViews>
    <sheetView workbookViewId="0">
      <selection sqref="A1:I1"/>
    </sheetView>
  </sheetViews>
  <sheetFormatPr defaultRowHeight="15" x14ac:dyDescent="0.25"/>
  <cols>
    <col min="1" max="1" width="60.7109375" bestFit="1" customWidth="1"/>
    <col min="2" max="2" width="14.85546875" bestFit="1" customWidth="1"/>
    <col min="3" max="3" width="16.42578125" bestFit="1" customWidth="1"/>
    <col min="4" max="4" width="15.85546875" bestFit="1" customWidth="1"/>
    <col min="5" max="5" width="15.5703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8.140625" bestFit="1" customWidth="1"/>
  </cols>
  <sheetData>
    <row r="1" spans="1:9" x14ac:dyDescent="0.25">
      <c r="A1" s="16" t="s">
        <v>117</v>
      </c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t="s">
        <v>135</v>
      </c>
      <c r="B2" t="s">
        <v>81</v>
      </c>
      <c r="C2" t="s">
        <v>84</v>
      </c>
      <c r="D2" t="s">
        <v>83</v>
      </c>
      <c r="E2" t="s">
        <v>82</v>
      </c>
      <c r="F2" t="s">
        <v>85</v>
      </c>
      <c r="G2" t="s">
        <v>86</v>
      </c>
      <c r="H2" t="s">
        <v>87</v>
      </c>
      <c r="I2" t="s">
        <v>88</v>
      </c>
    </row>
    <row r="3" spans="1:9" x14ac:dyDescent="0.25">
      <c r="A3" s="1" t="s">
        <v>122</v>
      </c>
      <c r="B3">
        <v>4</v>
      </c>
      <c r="C3" s="3"/>
      <c r="D3">
        <v>2</v>
      </c>
      <c r="E3">
        <v>4</v>
      </c>
      <c r="F3">
        <f t="shared" ref="F3:F4" si="0">SUM(B3:E3)</f>
        <v>10</v>
      </c>
      <c r="G3" s="5">
        <f>IF(Table13678[[#This Row],[True Positive]]+Table13678[[#This Row],[False Negative]]=0,"N/A",Table13678[[#This Row],[True Positive]]/(Table13678[[#This Row],[True Positive]]+Table13678[[#This Row],[False Negative]]))</f>
        <v>1</v>
      </c>
      <c r="H3" s="5">
        <f>Table13678[[#This Row],[False Positive]]/(Table13678[[#This Row],[False Positive]]+Table13678[[#This Row],[True Negative]])</f>
        <v>0.66666666666666663</v>
      </c>
      <c r="I3" s="5">
        <f>(Table13678[[#This Row],[True Posistive Rate]]+(1 - Table13678[[#This Row],[False Positive Rate]])) - 1</f>
        <v>0.33333333333333348</v>
      </c>
    </row>
    <row r="4" spans="1:9" x14ac:dyDescent="0.25">
      <c r="A4" s="1" t="s">
        <v>120</v>
      </c>
      <c r="B4">
        <v>2</v>
      </c>
      <c r="D4">
        <v>2</v>
      </c>
      <c r="E4">
        <v>4</v>
      </c>
      <c r="F4">
        <f t="shared" si="0"/>
        <v>8</v>
      </c>
      <c r="G4" s="5">
        <f>IF(Table13678[[#This Row],[True Positive]]+Table13678[[#This Row],[False Negative]]=0,"N/A",Table13678[[#This Row],[True Positive]]/(Table13678[[#This Row],[True Positive]]+Table13678[[#This Row],[False Negative]]))</f>
        <v>1</v>
      </c>
      <c r="H4" s="5">
        <f>Table13678[[#This Row],[False Positive]]/(Table13678[[#This Row],[False Positive]]+Table13678[[#This Row],[True Negative]])</f>
        <v>0.66666666666666663</v>
      </c>
      <c r="I4" s="5">
        <f>(Table13678[[#This Row],[True Posistive Rate]]+(1 - Table13678[[#This Row],[False Positive Rate]])) - 1</f>
        <v>0.33333333333333348</v>
      </c>
    </row>
    <row r="5" spans="1:9" ht="15.75" thickBot="1" x14ac:dyDescent="0.3">
      <c r="A5" s="6" t="s">
        <v>85</v>
      </c>
      <c r="B5" s="7">
        <f>SUM(B3:B4)</f>
        <v>6</v>
      </c>
      <c r="C5" s="7">
        <f t="shared" ref="C5" si="1">SUM(C3:C4)</f>
        <v>0</v>
      </c>
      <c r="D5" s="7">
        <f>SUM(D3:D4)</f>
        <v>4</v>
      </c>
      <c r="E5" s="7">
        <f>SUM(E3:E4)</f>
        <v>8</v>
      </c>
      <c r="F5" s="7">
        <f>SUM(F3:F4)</f>
        <v>18</v>
      </c>
      <c r="G5" s="7">
        <f>AVERAGE(G3:G4)</f>
        <v>1</v>
      </c>
      <c r="H5" s="7">
        <f>AVERAGE(H3:H4)</f>
        <v>0.66666666666666663</v>
      </c>
      <c r="I5" s="7">
        <f>ROUND(AVERAGE(I3:I4)*100, 0)</f>
        <v>33</v>
      </c>
    </row>
    <row r="6" spans="1:9" ht="15.75" thickTop="1" x14ac:dyDescent="0.25"/>
  </sheetData>
  <mergeCells count="1">
    <mergeCell ref="A1:I1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"/>
  <sheetViews>
    <sheetView workbookViewId="0">
      <selection sqref="A1:I1"/>
    </sheetView>
  </sheetViews>
  <sheetFormatPr defaultRowHeight="15" x14ac:dyDescent="0.25"/>
  <cols>
    <col min="1" max="1" width="60.7109375" bestFit="1" customWidth="1"/>
    <col min="2" max="2" width="14.85546875" bestFit="1" customWidth="1"/>
    <col min="3" max="3" width="16.42578125" bestFit="1" customWidth="1"/>
    <col min="4" max="4" width="15.85546875" bestFit="1" customWidth="1"/>
    <col min="5" max="5" width="15.5703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8.5703125" bestFit="1" customWidth="1"/>
  </cols>
  <sheetData>
    <row r="1" spans="1:9" x14ac:dyDescent="0.25">
      <c r="A1" s="16" t="s">
        <v>117</v>
      </c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t="s">
        <v>135</v>
      </c>
      <c r="B2" t="s">
        <v>81</v>
      </c>
      <c r="C2" t="s">
        <v>84</v>
      </c>
      <c r="D2" t="s">
        <v>83</v>
      </c>
      <c r="E2" t="s">
        <v>82</v>
      </c>
      <c r="F2" t="s">
        <v>85</v>
      </c>
      <c r="G2" t="s">
        <v>86</v>
      </c>
      <c r="H2" t="s">
        <v>87</v>
      </c>
      <c r="I2" t="s">
        <v>88</v>
      </c>
    </row>
    <row r="3" spans="1:9" x14ac:dyDescent="0.25">
      <c r="A3" s="1" t="s">
        <v>122</v>
      </c>
      <c r="B3">
        <f t="shared" ref="B3:B5" si="0">SUM(B1:B2)</f>
        <v>0</v>
      </c>
      <c r="C3">
        <v>4</v>
      </c>
      <c r="D3">
        <v>6</v>
      </c>
      <c r="E3">
        <f t="shared" ref="E3:E5" si="1">SUM(E1:E2)</f>
        <v>0</v>
      </c>
      <c r="F3">
        <f t="shared" ref="F3:F4" si="2">SUM(B3:E3)</f>
        <v>10</v>
      </c>
      <c r="G3" s="5">
        <f>IF(Table1367810[[#This Row],[True Positive]]+Table1367810[[#This Row],[False Negative]]=0,"N/A",Table1367810[[#This Row],[True Positive]]/(Table1367810[[#This Row],[True Positive]]+Table1367810[[#This Row],[False Negative]]))</f>
        <v>0</v>
      </c>
      <c r="H3" s="5">
        <f>Table1367810[[#This Row],[False Positive]]/(Table1367810[[#This Row],[False Positive]]+Table1367810[[#This Row],[True Negative]])</f>
        <v>0</v>
      </c>
      <c r="I3" s="5">
        <f>(Table1367810[[#This Row],[True Posistive Rate]]+(1 - Table1367810[[#This Row],[False Positive Rate]])) - 1</f>
        <v>0</v>
      </c>
    </row>
    <row r="4" spans="1:9" x14ac:dyDescent="0.25">
      <c r="A4" s="1" t="s">
        <v>120</v>
      </c>
      <c r="B4">
        <f t="shared" si="0"/>
        <v>0</v>
      </c>
      <c r="C4">
        <v>2</v>
      </c>
      <c r="D4">
        <v>3</v>
      </c>
      <c r="E4">
        <f t="shared" si="1"/>
        <v>0</v>
      </c>
      <c r="F4">
        <f t="shared" si="2"/>
        <v>5</v>
      </c>
      <c r="G4" s="5">
        <f>IF(Table1367810[[#This Row],[True Positive]]+Table1367810[[#This Row],[False Negative]]=0,"N/A",Table1367810[[#This Row],[True Positive]]/(Table1367810[[#This Row],[True Positive]]+Table1367810[[#This Row],[False Negative]]))</f>
        <v>0</v>
      </c>
      <c r="H4" s="5">
        <f>Table1367810[[#This Row],[False Positive]]/(Table1367810[[#This Row],[False Positive]]+Table1367810[[#This Row],[True Negative]])</f>
        <v>0</v>
      </c>
      <c r="I4" s="5">
        <f>(Table1367810[[#This Row],[True Posistive Rate]]+(1 - Table1367810[[#This Row],[False Positive Rate]])) - 1</f>
        <v>0</v>
      </c>
    </row>
    <row r="5" spans="1:9" ht="15.75" thickBot="1" x14ac:dyDescent="0.3">
      <c r="A5" s="6" t="s">
        <v>85</v>
      </c>
      <c r="B5" s="7">
        <f t="shared" si="0"/>
        <v>0</v>
      </c>
      <c r="C5" s="7">
        <f>SUM(C3:C4)</f>
        <v>6</v>
      </c>
      <c r="D5" s="7">
        <f>SUM(D3:D4)</f>
        <v>9</v>
      </c>
      <c r="E5" s="7">
        <f t="shared" si="1"/>
        <v>0</v>
      </c>
      <c r="F5" s="7">
        <f>SUM(F3:F4)</f>
        <v>15</v>
      </c>
      <c r="G5" s="7">
        <f>AVERAGE(G3:G4)</f>
        <v>0</v>
      </c>
      <c r="H5" s="7">
        <f>AVERAGE(H3:H4)</f>
        <v>0</v>
      </c>
      <c r="I5" s="7">
        <f>ROUND(AVERAGE(I3:I4)*100, 0)</f>
        <v>0</v>
      </c>
    </row>
    <row r="6" spans="1:9" ht="15.75" thickTop="1" x14ac:dyDescent="0.25"/>
  </sheetData>
  <mergeCells count="1">
    <mergeCell ref="A1:I1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40"/>
  <sheetViews>
    <sheetView workbookViewId="0"/>
  </sheetViews>
  <sheetFormatPr defaultColWidth="8.85546875" defaultRowHeight="15" x14ac:dyDescent="0.25"/>
  <cols>
    <col min="1" max="1" width="7.42578125" bestFit="1" customWidth="1"/>
    <col min="2" max="2" width="27.85546875" bestFit="1" customWidth="1"/>
    <col min="3" max="3" width="37.7109375" bestFit="1" customWidth="1"/>
    <col min="4" max="4" width="46.28515625" bestFit="1" customWidth="1"/>
    <col min="5" max="5" width="24.85546875" bestFit="1" customWidth="1"/>
    <col min="6" max="7" width="21.85546875" bestFit="1" customWidth="1"/>
    <col min="8" max="8" width="141.140625" bestFit="1" customWidth="1"/>
  </cols>
  <sheetData>
    <row r="1" spans="1:8" ht="30" x14ac:dyDescent="0.25">
      <c r="A1" s="8" t="s">
        <v>92</v>
      </c>
      <c r="B1" t="s">
        <v>7</v>
      </c>
      <c r="C1" t="s">
        <v>0</v>
      </c>
      <c r="D1" t="s">
        <v>11</v>
      </c>
      <c r="E1" s="8" t="s">
        <v>23</v>
      </c>
      <c r="F1" s="8" t="s">
        <v>93</v>
      </c>
      <c r="G1" s="8" t="s">
        <v>94</v>
      </c>
      <c r="H1" t="s">
        <v>6</v>
      </c>
    </row>
    <row r="2" spans="1:8" x14ac:dyDescent="0.25">
      <c r="A2" t="s">
        <v>91</v>
      </c>
      <c r="B2" t="s">
        <v>8</v>
      </c>
      <c r="C2" t="s">
        <v>9</v>
      </c>
      <c r="D2" t="s">
        <v>12</v>
      </c>
      <c r="E2" t="s">
        <v>10</v>
      </c>
      <c r="F2" t="s">
        <v>91</v>
      </c>
      <c r="G2" t="s">
        <v>91</v>
      </c>
      <c r="H2" t="s">
        <v>46</v>
      </c>
    </row>
    <row r="3" spans="1:8" x14ac:dyDescent="0.25">
      <c r="A3" t="s">
        <v>91</v>
      </c>
      <c r="B3" t="s">
        <v>8</v>
      </c>
      <c r="C3" t="s">
        <v>9</v>
      </c>
      <c r="D3" t="s">
        <v>13</v>
      </c>
      <c r="E3" t="s">
        <v>10</v>
      </c>
      <c r="F3" t="s">
        <v>91</v>
      </c>
      <c r="G3" t="s">
        <v>91</v>
      </c>
      <c r="H3" t="s">
        <v>47</v>
      </c>
    </row>
    <row r="4" spans="1:8" x14ac:dyDescent="0.25">
      <c r="A4" t="s">
        <v>91</v>
      </c>
      <c r="B4" t="s">
        <v>8</v>
      </c>
      <c r="C4" t="s">
        <v>9</v>
      </c>
      <c r="D4" t="s">
        <v>14</v>
      </c>
      <c r="E4" t="s">
        <v>10</v>
      </c>
      <c r="F4" t="s">
        <v>91</v>
      </c>
      <c r="G4" t="s">
        <v>91</v>
      </c>
      <c r="H4" t="s">
        <v>48</v>
      </c>
    </row>
    <row r="5" spans="1:8" x14ac:dyDescent="0.25">
      <c r="A5">
        <v>1</v>
      </c>
      <c r="B5" t="s">
        <v>41</v>
      </c>
      <c r="C5" t="s">
        <v>1</v>
      </c>
      <c r="D5" t="s">
        <v>17</v>
      </c>
      <c r="E5" t="s">
        <v>21</v>
      </c>
      <c r="F5" t="s">
        <v>96</v>
      </c>
      <c r="G5" t="s">
        <v>95</v>
      </c>
      <c r="H5" t="s">
        <v>49</v>
      </c>
    </row>
    <row r="6" spans="1:8" s="9" customFormat="1" x14ac:dyDescent="0.25">
      <c r="A6" s="9">
        <v>2</v>
      </c>
      <c r="B6" s="9" t="s">
        <v>110</v>
      </c>
      <c r="C6" s="9" t="s">
        <v>2</v>
      </c>
      <c r="D6" s="9" t="s">
        <v>18</v>
      </c>
      <c r="E6" s="9" t="s">
        <v>22</v>
      </c>
      <c r="F6" s="9" t="s">
        <v>96</v>
      </c>
      <c r="G6" s="9" t="s">
        <v>96</v>
      </c>
      <c r="H6" s="9" t="s">
        <v>50</v>
      </c>
    </row>
    <row r="7" spans="1:8" x14ac:dyDescent="0.25">
      <c r="A7">
        <v>3</v>
      </c>
      <c r="B7" t="s">
        <v>41</v>
      </c>
      <c r="C7" t="s">
        <v>3</v>
      </c>
      <c r="D7" t="s">
        <v>18</v>
      </c>
      <c r="E7" t="s">
        <v>22</v>
      </c>
      <c r="F7" t="s">
        <v>96</v>
      </c>
      <c r="G7" s="9" t="s">
        <v>96</v>
      </c>
      <c r="H7" t="s">
        <v>51</v>
      </c>
    </row>
    <row r="8" spans="1:8" x14ac:dyDescent="0.25">
      <c r="A8">
        <v>4</v>
      </c>
      <c r="B8" t="s">
        <v>41</v>
      </c>
      <c r="C8" t="s">
        <v>4</v>
      </c>
      <c r="D8" t="s">
        <v>15</v>
      </c>
      <c r="E8" t="s">
        <v>22</v>
      </c>
      <c r="F8" t="s">
        <v>95</v>
      </c>
      <c r="G8" s="9" t="s">
        <v>96</v>
      </c>
      <c r="H8" t="s">
        <v>52</v>
      </c>
    </row>
    <row r="9" spans="1:8" x14ac:dyDescent="0.25">
      <c r="A9">
        <v>5</v>
      </c>
      <c r="B9" t="s">
        <v>41</v>
      </c>
      <c r="C9" t="s">
        <v>4</v>
      </c>
      <c r="D9" t="s">
        <v>16</v>
      </c>
      <c r="E9" t="s">
        <v>21</v>
      </c>
      <c r="F9" t="s">
        <v>96</v>
      </c>
      <c r="G9" t="s">
        <v>95</v>
      </c>
      <c r="H9" t="s">
        <v>53</v>
      </c>
    </row>
    <row r="10" spans="1:8" x14ac:dyDescent="0.25">
      <c r="A10">
        <v>6</v>
      </c>
      <c r="B10" t="s">
        <v>41</v>
      </c>
      <c r="C10" t="s">
        <v>5</v>
      </c>
      <c r="D10" t="s">
        <v>19</v>
      </c>
      <c r="E10" t="s">
        <v>21</v>
      </c>
      <c r="F10" t="s">
        <v>96</v>
      </c>
      <c r="G10" t="s">
        <v>95</v>
      </c>
      <c r="H10" t="s">
        <v>54</v>
      </c>
    </row>
    <row r="11" spans="1:8" x14ac:dyDescent="0.25">
      <c r="A11">
        <v>7</v>
      </c>
      <c r="B11" t="s">
        <v>41</v>
      </c>
      <c r="C11" t="s">
        <v>5</v>
      </c>
      <c r="D11" t="s">
        <v>20</v>
      </c>
      <c r="E11" t="s">
        <v>21</v>
      </c>
      <c r="F11" t="s">
        <v>96</v>
      </c>
      <c r="G11" t="s">
        <v>95</v>
      </c>
      <c r="H11" t="s">
        <v>55</v>
      </c>
    </row>
    <row r="12" spans="1:8" x14ac:dyDescent="0.25">
      <c r="A12">
        <v>8</v>
      </c>
      <c r="B12" s="1" t="s">
        <v>42</v>
      </c>
      <c r="C12" t="s">
        <v>1</v>
      </c>
      <c r="D12" t="s">
        <v>24</v>
      </c>
      <c r="E12" t="s">
        <v>104</v>
      </c>
      <c r="F12" t="s">
        <v>105</v>
      </c>
      <c r="G12" t="s">
        <v>105</v>
      </c>
      <c r="H12" t="s">
        <v>107</v>
      </c>
    </row>
    <row r="13" spans="1:8" x14ac:dyDescent="0.25">
      <c r="A13">
        <v>9</v>
      </c>
      <c r="B13" s="1" t="s">
        <v>42</v>
      </c>
      <c r="C13" t="s">
        <v>1</v>
      </c>
      <c r="D13" t="s">
        <v>25</v>
      </c>
      <c r="E13" t="s">
        <v>21</v>
      </c>
      <c r="F13" t="s">
        <v>96</v>
      </c>
      <c r="G13" t="s">
        <v>95</v>
      </c>
      <c r="H13" t="s">
        <v>56</v>
      </c>
    </row>
    <row r="14" spans="1:8" x14ac:dyDescent="0.25">
      <c r="A14">
        <v>10</v>
      </c>
      <c r="B14" s="1" t="s">
        <v>42</v>
      </c>
      <c r="C14" t="s">
        <v>1</v>
      </c>
      <c r="D14" t="s">
        <v>26</v>
      </c>
      <c r="E14" t="s">
        <v>22</v>
      </c>
      <c r="F14" t="s">
        <v>96</v>
      </c>
      <c r="G14" t="s">
        <v>96</v>
      </c>
      <c r="H14" t="s">
        <v>57</v>
      </c>
    </row>
    <row r="15" spans="1:8" x14ac:dyDescent="0.25">
      <c r="A15">
        <v>11</v>
      </c>
      <c r="B15" s="1" t="s">
        <v>43</v>
      </c>
      <c r="C15" t="s">
        <v>1</v>
      </c>
      <c r="D15" t="s">
        <v>17</v>
      </c>
      <c r="E15" t="s">
        <v>21</v>
      </c>
      <c r="F15" t="s">
        <v>96</v>
      </c>
      <c r="G15" t="s">
        <v>95</v>
      </c>
      <c r="H15" t="s">
        <v>58</v>
      </c>
    </row>
    <row r="16" spans="1:8" x14ac:dyDescent="0.25">
      <c r="A16">
        <v>12</v>
      </c>
      <c r="B16" s="1" t="s">
        <v>43</v>
      </c>
      <c r="C16" t="s">
        <v>3</v>
      </c>
      <c r="D16" t="s">
        <v>27</v>
      </c>
      <c r="E16" t="s">
        <v>22</v>
      </c>
      <c r="F16" t="s">
        <v>96</v>
      </c>
      <c r="G16" t="s">
        <v>96</v>
      </c>
      <c r="H16" t="s">
        <v>59</v>
      </c>
    </row>
    <row r="17" spans="1:8" x14ac:dyDescent="0.25">
      <c r="A17">
        <v>13</v>
      </c>
      <c r="B17" s="1" t="s">
        <v>43</v>
      </c>
      <c r="C17" t="s">
        <v>3</v>
      </c>
      <c r="D17" t="s">
        <v>28</v>
      </c>
      <c r="E17" t="s">
        <v>21</v>
      </c>
      <c r="F17" t="s">
        <v>96</v>
      </c>
      <c r="G17" t="s">
        <v>95</v>
      </c>
      <c r="H17" t="s">
        <v>60</v>
      </c>
    </row>
    <row r="18" spans="1:8" x14ac:dyDescent="0.25">
      <c r="A18">
        <v>14</v>
      </c>
      <c r="B18" s="1" t="s">
        <v>43</v>
      </c>
      <c r="C18" t="s">
        <v>4</v>
      </c>
      <c r="D18" t="s">
        <v>15</v>
      </c>
      <c r="E18" t="s">
        <v>22</v>
      </c>
      <c r="F18" t="s">
        <v>96</v>
      </c>
      <c r="G18" t="s">
        <v>96</v>
      </c>
      <c r="H18" t="s">
        <v>61</v>
      </c>
    </row>
    <row r="19" spans="1:8" x14ac:dyDescent="0.25">
      <c r="A19">
        <v>15</v>
      </c>
      <c r="B19" s="1" t="s">
        <v>43</v>
      </c>
      <c r="C19" t="s">
        <v>4</v>
      </c>
      <c r="D19" t="s">
        <v>16</v>
      </c>
      <c r="E19" t="s">
        <v>21</v>
      </c>
      <c r="F19" t="s">
        <v>96</v>
      </c>
      <c r="G19" t="s">
        <v>95</v>
      </c>
      <c r="H19" t="s">
        <v>62</v>
      </c>
    </row>
    <row r="20" spans="1:8" x14ac:dyDescent="0.25">
      <c r="A20">
        <v>16</v>
      </c>
      <c r="B20" s="1" t="s">
        <v>43</v>
      </c>
      <c r="C20" t="s">
        <v>5</v>
      </c>
      <c r="D20" t="s">
        <v>19</v>
      </c>
      <c r="E20" t="s">
        <v>21</v>
      </c>
      <c r="F20" t="s">
        <v>96</v>
      </c>
      <c r="G20" t="s">
        <v>95</v>
      </c>
      <c r="H20" t="s">
        <v>63</v>
      </c>
    </row>
    <row r="21" spans="1:8" x14ac:dyDescent="0.25">
      <c r="A21">
        <v>17</v>
      </c>
      <c r="B21" s="1" t="s">
        <v>43</v>
      </c>
      <c r="C21" t="s">
        <v>5</v>
      </c>
      <c r="D21" t="s">
        <v>20</v>
      </c>
      <c r="E21" t="s">
        <v>21</v>
      </c>
      <c r="F21" t="s">
        <v>96</v>
      </c>
      <c r="G21" t="s">
        <v>95</v>
      </c>
      <c r="H21" t="s">
        <v>64</v>
      </c>
    </row>
    <row r="22" spans="1:8" x14ac:dyDescent="0.25">
      <c r="A22">
        <v>18</v>
      </c>
      <c r="B22" s="1" t="s">
        <v>78</v>
      </c>
      <c r="C22" t="s">
        <v>1</v>
      </c>
      <c r="D22" t="s">
        <v>29</v>
      </c>
      <c r="E22" s="2" t="s">
        <v>21</v>
      </c>
      <c r="F22" s="2" t="s">
        <v>95</v>
      </c>
      <c r="G22" t="s">
        <v>95</v>
      </c>
      <c r="H22" s="2" t="s">
        <v>65</v>
      </c>
    </row>
    <row r="23" spans="1:8" x14ac:dyDescent="0.25">
      <c r="A23">
        <v>19</v>
      </c>
      <c r="B23" s="1" t="s">
        <v>78</v>
      </c>
      <c r="C23" t="s">
        <v>1</v>
      </c>
      <c r="D23" t="s">
        <v>30</v>
      </c>
      <c r="E23" s="2" t="s">
        <v>22</v>
      </c>
      <c r="F23" s="2" t="s">
        <v>96</v>
      </c>
      <c r="G23" t="s">
        <v>96</v>
      </c>
      <c r="H23" s="2" t="s">
        <v>97</v>
      </c>
    </row>
    <row r="24" spans="1:8" x14ac:dyDescent="0.25">
      <c r="A24">
        <v>20</v>
      </c>
      <c r="B24" s="1" t="s">
        <v>78</v>
      </c>
      <c r="C24" t="s">
        <v>1</v>
      </c>
      <c r="D24" t="s">
        <v>80</v>
      </c>
      <c r="E24" s="2" t="s">
        <v>22</v>
      </c>
      <c r="F24" s="2" t="s">
        <v>96</v>
      </c>
      <c r="G24" t="s">
        <v>96</v>
      </c>
      <c r="H24" s="2" t="s">
        <v>98</v>
      </c>
    </row>
    <row r="25" spans="1:8" x14ac:dyDescent="0.25">
      <c r="A25">
        <v>21</v>
      </c>
      <c r="B25" s="1" t="s">
        <v>79</v>
      </c>
      <c r="C25" t="s">
        <v>1</v>
      </c>
      <c r="D25" t="s">
        <v>31</v>
      </c>
      <c r="E25" t="s">
        <v>21</v>
      </c>
      <c r="F25" t="s">
        <v>96</v>
      </c>
      <c r="G25" t="s">
        <v>95</v>
      </c>
      <c r="H25" t="s">
        <v>66</v>
      </c>
    </row>
    <row r="26" spans="1:8" x14ac:dyDescent="0.25">
      <c r="A26">
        <v>22</v>
      </c>
      <c r="B26" s="1" t="s">
        <v>79</v>
      </c>
      <c r="C26" t="s">
        <v>1</v>
      </c>
      <c r="D26" t="s">
        <v>32</v>
      </c>
      <c r="E26" t="s">
        <v>22</v>
      </c>
      <c r="F26" t="s">
        <v>95</v>
      </c>
      <c r="G26" t="s">
        <v>96</v>
      </c>
      <c r="H26" t="s">
        <v>67</v>
      </c>
    </row>
    <row r="27" spans="1:8" x14ac:dyDescent="0.25">
      <c r="A27">
        <v>23</v>
      </c>
      <c r="B27" s="1" t="s">
        <v>79</v>
      </c>
      <c r="C27" t="s">
        <v>1</v>
      </c>
      <c r="D27" t="s">
        <v>34</v>
      </c>
      <c r="E27" t="s">
        <v>22</v>
      </c>
      <c r="F27" t="s">
        <v>95</v>
      </c>
      <c r="G27" t="s">
        <v>96</v>
      </c>
      <c r="H27" t="s">
        <v>99</v>
      </c>
    </row>
    <row r="28" spans="1:8" x14ac:dyDescent="0.25">
      <c r="A28" t="s">
        <v>91</v>
      </c>
      <c r="B28" s="1" t="s">
        <v>79</v>
      </c>
      <c r="C28" t="s">
        <v>1</v>
      </c>
      <c r="D28" t="s">
        <v>33</v>
      </c>
      <c r="E28" t="s">
        <v>10</v>
      </c>
      <c r="F28" t="s">
        <v>91</v>
      </c>
      <c r="G28" t="s">
        <v>91</v>
      </c>
      <c r="H28" t="s">
        <v>100</v>
      </c>
    </row>
    <row r="29" spans="1:8" x14ac:dyDescent="0.25">
      <c r="A29">
        <v>24</v>
      </c>
      <c r="B29" s="1" t="s">
        <v>44</v>
      </c>
      <c r="C29" t="s">
        <v>1</v>
      </c>
      <c r="D29" t="s">
        <v>35</v>
      </c>
      <c r="E29" t="s">
        <v>21</v>
      </c>
      <c r="F29" t="s">
        <v>96</v>
      </c>
      <c r="G29" t="s">
        <v>95</v>
      </c>
      <c r="H29" t="s">
        <v>68</v>
      </c>
    </row>
    <row r="30" spans="1:8" x14ac:dyDescent="0.25">
      <c r="A30">
        <v>25</v>
      </c>
      <c r="B30" s="1" t="s">
        <v>44</v>
      </c>
      <c r="C30" t="s">
        <v>1</v>
      </c>
      <c r="D30" t="s">
        <v>36</v>
      </c>
      <c r="E30" t="s">
        <v>22</v>
      </c>
      <c r="F30" t="s">
        <v>95</v>
      </c>
      <c r="G30" t="s">
        <v>96</v>
      </c>
      <c r="H30" t="s">
        <v>101</v>
      </c>
    </row>
    <row r="31" spans="1:8" x14ac:dyDescent="0.25">
      <c r="A31" t="s">
        <v>91</v>
      </c>
      <c r="B31" s="1" t="s">
        <v>44</v>
      </c>
      <c r="C31" t="s">
        <v>1</v>
      </c>
      <c r="D31" t="s">
        <v>37</v>
      </c>
      <c r="E31" t="s">
        <v>10</v>
      </c>
      <c r="F31" t="s">
        <v>91</v>
      </c>
      <c r="G31" t="s">
        <v>91</v>
      </c>
      <c r="H31" t="s">
        <v>102</v>
      </c>
    </row>
    <row r="32" spans="1:8" x14ac:dyDescent="0.25">
      <c r="A32">
        <v>26</v>
      </c>
      <c r="B32" s="1" t="s">
        <v>44</v>
      </c>
      <c r="C32" t="s">
        <v>38</v>
      </c>
      <c r="D32" t="s">
        <v>17</v>
      </c>
      <c r="E32" t="s">
        <v>22</v>
      </c>
      <c r="F32" t="s">
        <v>96</v>
      </c>
      <c r="G32" t="s">
        <v>96</v>
      </c>
      <c r="H32" t="s">
        <v>69</v>
      </c>
    </row>
    <row r="33" spans="1:8" x14ac:dyDescent="0.25">
      <c r="A33">
        <v>27</v>
      </c>
      <c r="B33" s="1" t="s">
        <v>44</v>
      </c>
      <c r="C33" t="s">
        <v>39</v>
      </c>
      <c r="D33" t="s">
        <v>19</v>
      </c>
      <c r="E33" t="s">
        <v>21</v>
      </c>
      <c r="F33" t="s">
        <v>96</v>
      </c>
      <c r="G33" t="s">
        <v>95</v>
      </c>
      <c r="H33" t="s">
        <v>70</v>
      </c>
    </row>
    <row r="34" spans="1:8" x14ac:dyDescent="0.25">
      <c r="A34">
        <v>28</v>
      </c>
      <c r="B34" s="1" t="s">
        <v>44</v>
      </c>
      <c r="C34" t="s">
        <v>39</v>
      </c>
      <c r="D34" t="s">
        <v>20</v>
      </c>
      <c r="E34" t="s">
        <v>21</v>
      </c>
      <c r="F34" t="s">
        <v>96</v>
      </c>
      <c r="G34" t="s">
        <v>95</v>
      </c>
      <c r="H34" t="s">
        <v>71</v>
      </c>
    </row>
    <row r="35" spans="1:8" x14ac:dyDescent="0.25">
      <c r="A35">
        <v>29</v>
      </c>
      <c r="B35" s="1" t="s">
        <v>44</v>
      </c>
      <c r="C35" t="s">
        <v>40</v>
      </c>
      <c r="D35" t="s">
        <v>17</v>
      </c>
      <c r="E35" t="s">
        <v>22</v>
      </c>
      <c r="F35" t="s">
        <v>96</v>
      </c>
      <c r="G35" t="s">
        <v>96</v>
      </c>
      <c r="H35" t="s">
        <v>72</v>
      </c>
    </row>
    <row r="36" spans="1:8" x14ac:dyDescent="0.25">
      <c r="A36">
        <v>30</v>
      </c>
      <c r="B36" s="1" t="s">
        <v>45</v>
      </c>
      <c r="C36" t="s">
        <v>1</v>
      </c>
      <c r="D36" t="s">
        <v>17</v>
      </c>
      <c r="E36" t="s">
        <v>21</v>
      </c>
      <c r="F36" t="s">
        <v>96</v>
      </c>
      <c r="G36" t="s">
        <v>95</v>
      </c>
      <c r="H36" t="s">
        <v>73</v>
      </c>
    </row>
    <row r="37" spans="1:8" x14ac:dyDescent="0.25">
      <c r="A37">
        <v>31</v>
      </c>
      <c r="B37" s="1" t="s">
        <v>45</v>
      </c>
      <c r="C37" t="s">
        <v>3</v>
      </c>
      <c r="D37" t="s">
        <v>27</v>
      </c>
      <c r="E37" t="s">
        <v>22</v>
      </c>
      <c r="F37" t="s">
        <v>96</v>
      </c>
      <c r="G37" t="s">
        <v>96</v>
      </c>
      <c r="H37" t="s">
        <v>74</v>
      </c>
    </row>
    <row r="38" spans="1:8" x14ac:dyDescent="0.25">
      <c r="A38">
        <v>32</v>
      </c>
      <c r="B38" s="1" t="s">
        <v>45</v>
      </c>
      <c r="C38" t="s">
        <v>3</v>
      </c>
      <c r="D38" t="s">
        <v>28</v>
      </c>
      <c r="E38" t="s">
        <v>21</v>
      </c>
      <c r="F38" t="s">
        <v>96</v>
      </c>
      <c r="G38" t="s">
        <v>95</v>
      </c>
      <c r="H38" t="s">
        <v>75</v>
      </c>
    </row>
    <row r="39" spans="1:8" x14ac:dyDescent="0.25">
      <c r="A39">
        <v>33</v>
      </c>
      <c r="B39" s="1" t="s">
        <v>45</v>
      </c>
      <c r="C39" t="s">
        <v>4</v>
      </c>
      <c r="D39" t="s">
        <v>15</v>
      </c>
      <c r="E39" t="s">
        <v>22</v>
      </c>
      <c r="F39" t="s">
        <v>96</v>
      </c>
      <c r="G39" t="s">
        <v>96</v>
      </c>
      <c r="H39" t="s">
        <v>76</v>
      </c>
    </row>
    <row r="40" spans="1:8" x14ac:dyDescent="0.25">
      <c r="A40">
        <v>34</v>
      </c>
      <c r="B40" s="1" t="s">
        <v>45</v>
      </c>
      <c r="C40" t="s">
        <v>4</v>
      </c>
      <c r="D40" t="s">
        <v>16</v>
      </c>
      <c r="E40" t="s">
        <v>21</v>
      </c>
      <c r="F40" t="s">
        <v>96</v>
      </c>
      <c r="G40" t="s">
        <v>95</v>
      </c>
      <c r="H40" t="s">
        <v>77</v>
      </c>
    </row>
  </sheetData>
  <conditionalFormatting sqref="E1:E1048576">
    <cfRule type="containsText" dxfId="27" priority="2" operator="containsText" text="Unsafe (Safe">
      <formula>NOT(ISERROR(SEARCH("Unsafe (Safe",E1)))</formula>
    </cfRule>
    <cfRule type="containsText" dxfId="26" priority="5" operator="containsText" text="Unsafe">
      <formula>NOT(ISERROR(SEARCH("Unsafe",E1)))</formula>
    </cfRule>
    <cfRule type="containsText" dxfId="25" priority="6" operator="containsText" text="Safe">
      <formula>NOT(ISERROR(SEARCH("Safe",E1)))</formula>
    </cfRule>
  </conditionalFormatting>
  <conditionalFormatting sqref="F1:G1048576">
    <cfRule type="containsText" dxfId="24" priority="3" operator="containsText" text="Fail">
      <formula>NOT(ISERROR(SEARCH("Fail",F1)))</formula>
    </cfRule>
    <cfRule type="containsText" dxfId="23" priority="4" operator="containsText" text="Pass">
      <formula>NOT(ISERROR(SEARCH("Pass",F1)))</formula>
    </cfRule>
  </conditionalFormatting>
  <conditionalFormatting sqref="F1:G1048576">
    <cfRule type="containsText" dxfId="22" priority="1" operator="containsText" text="Fail (Pass">
      <formula>NOT(ISERROR(SEARCH("Fail (Pass",F1)))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Web Tests</vt:lpstr>
      <vt:lpstr>Fortify XXE Results</vt:lpstr>
      <vt:lpstr>Contrast XXE Results</vt:lpstr>
      <vt:lpstr>Fortify XPath Results</vt:lpstr>
      <vt:lpstr>Contrast XPath Results</vt:lpstr>
      <vt:lpstr>Fortify XQuery Results</vt:lpstr>
      <vt:lpstr>Contrast XQuery Results</vt:lpstr>
      <vt:lpstr>Command Line Tests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dfleming</dc:creator>
  <cp:lastModifiedBy>dfleming</cp:lastModifiedBy>
  <cp:lastPrinted>2017-05-23T21:14:08Z</cp:lastPrinted>
  <dcterms:created xsi:type="dcterms:W3CDTF">2017-05-23T19:19:25Z</dcterms:created>
  <dcterms:modified xsi:type="dcterms:W3CDTF">2017-09-25T19:24:27Z</dcterms:modified>
</cp:coreProperties>
</file>