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dwichers/git/security-unit-tests/xxetest/"/>
    </mc:Choice>
  </mc:AlternateContent>
  <bookViews>
    <workbookView xWindow="780" yWindow="460" windowWidth="24820" windowHeight="15540"/>
  </bookViews>
  <sheets>
    <sheet name="Java XXE Unit Tests" sheetId="1" r:id="rId1"/>
    <sheet name="Fortify Results" sheetId="2" r:id="rId2"/>
    <sheet name="Contrast Result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E10" i="3"/>
  <c r="D10" i="3"/>
  <c r="C10" i="3"/>
  <c r="B10" i="3"/>
  <c r="H9" i="3"/>
  <c r="G9" i="3"/>
  <c r="I9" i="3"/>
  <c r="F9" i="3"/>
  <c r="H8" i="3"/>
  <c r="G8" i="3"/>
  <c r="I8" i="3"/>
  <c r="F8" i="3"/>
  <c r="H7" i="3"/>
  <c r="G7" i="3"/>
  <c r="I7" i="3"/>
  <c r="F7" i="3"/>
  <c r="H6" i="3"/>
  <c r="G6" i="3"/>
  <c r="I6" i="3"/>
  <c r="F6" i="3"/>
  <c r="H5" i="3"/>
  <c r="G5" i="3"/>
  <c r="I5" i="3"/>
  <c r="F5" i="3"/>
  <c r="H4" i="3"/>
  <c r="I4" i="3"/>
  <c r="F4" i="3"/>
  <c r="H3" i="3"/>
  <c r="H10" i="3"/>
  <c r="G3" i="3"/>
  <c r="G10" i="3"/>
  <c r="F3" i="3"/>
  <c r="F10" i="3"/>
  <c r="I3" i="3"/>
  <c r="I10" i="3"/>
  <c r="C10" i="2"/>
  <c r="D10" i="2"/>
  <c r="E10" i="2"/>
  <c r="H9" i="2"/>
  <c r="H4" i="2"/>
  <c r="H5" i="2"/>
  <c r="H6" i="2"/>
  <c r="H7" i="2"/>
  <c r="H8" i="2"/>
  <c r="H3" i="2"/>
  <c r="G31" i="2"/>
  <c r="G32" i="2"/>
  <c r="G33" i="2"/>
  <c r="G34" i="2"/>
  <c r="G35" i="2"/>
  <c r="G36" i="2"/>
  <c r="G30" i="2"/>
  <c r="G3" i="2"/>
  <c r="G6" i="2"/>
  <c r="I6" i="2"/>
  <c r="G7" i="2"/>
  <c r="I7" i="2"/>
  <c r="G8" i="2"/>
  <c r="G9" i="2"/>
  <c r="I9" i="2"/>
  <c r="G4" i="2"/>
  <c r="G5" i="2"/>
  <c r="G10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I37" i="2"/>
  <c r="B10" i="2"/>
  <c r="F9" i="2"/>
  <c r="I8" i="2"/>
  <c r="F8" i="2"/>
  <c r="F7" i="2"/>
  <c r="F6" i="2"/>
  <c r="F5" i="2"/>
  <c r="I4" i="2"/>
  <c r="F4" i="2"/>
  <c r="F3" i="2"/>
  <c r="H37" i="2"/>
  <c r="G37" i="2"/>
  <c r="B37" i="2"/>
  <c r="E37" i="2"/>
  <c r="D37" i="2"/>
  <c r="C37" i="2"/>
  <c r="F30" i="2"/>
  <c r="F31" i="2"/>
  <c r="F32" i="2"/>
  <c r="F33" i="2"/>
  <c r="F34" i="2"/>
  <c r="F35" i="2"/>
  <c r="F36" i="2"/>
  <c r="H10" i="2"/>
  <c r="I5" i="2"/>
  <c r="F10" i="2"/>
  <c r="I3" i="2"/>
  <c r="F37" i="2"/>
  <c r="I10" i="2"/>
</calcChain>
</file>

<file path=xl/sharedStrings.xml><?xml version="1.0" encoding="utf-8"?>
<sst xmlns="http://schemas.openxmlformats.org/spreadsheetml/2006/main" count="260" uniqueCount="101">
  <si>
    <t>Filename</t>
  </si>
  <si>
    <t>DefaultSettingsXXEExpectedTest.java</t>
  </si>
  <si>
    <t>SetExpandEntityReferencesTest.java</t>
  </si>
  <si>
    <t>SetFeatureDisallowDoctypeDeclTest.java</t>
  </si>
  <si>
    <t>SetFeatureExternalGeneralEntitiesTest.java</t>
  </si>
  <si>
    <t>SetValidatingTest.java</t>
  </si>
  <si>
    <t>Test Description</t>
  </si>
  <si>
    <t>XML Parser</t>
  </si>
  <si>
    <t>Various</t>
  </si>
  <si>
    <t>AppTest.java</t>
  </si>
  <si>
    <t>Other</t>
  </si>
  <si>
    <t>Method</t>
  </si>
  <si>
    <t>testCreateDocumentBuilder()</t>
  </si>
  <si>
    <t>testCreateSAXParser()</t>
  </si>
  <si>
    <t>testCreateXMLInputFactory()</t>
  </si>
  <si>
    <t>testExternalEntitiesDisabled()</t>
  </si>
  <si>
    <t>testExternalEntitiesEnabled()</t>
  </si>
  <si>
    <t>testLoadSystemFile()</t>
  </si>
  <si>
    <t>testLoadSystemFilePrevention()</t>
  </si>
  <si>
    <t>testValidationDisabled()</t>
  </si>
  <si>
    <t>testValidationEnabled()</t>
  </si>
  <si>
    <t>Unsafe</t>
  </si>
  <si>
    <t>Safe</t>
  </si>
  <si>
    <t>Testing if…</t>
  </si>
  <si>
    <t>test1JAXBContextUnmarshaller()</t>
  </si>
  <si>
    <t>test2UnsafeJAXBContextUnmarshaller()</t>
  </si>
  <si>
    <t>test3SafeJAXBContextUnmarshaller()</t>
  </si>
  <si>
    <t>testDisallowDoctypeDeclOn()</t>
  </si>
  <si>
    <t>testDisallowDoctypeDeclOff()</t>
  </si>
  <si>
    <t>testXMLUsingSchemaFactory()</t>
  </si>
  <si>
    <t>testSafeXMLUsingSchemaFactory()</t>
  </si>
  <si>
    <t>test1UnsafeTransformerFactory()</t>
  </si>
  <si>
    <t>test2SafeTransformerFactory()</t>
  </si>
  <si>
    <t>test4Java8JAXP1_5PropertiesSupportInTransformerFactory()</t>
  </si>
  <si>
    <t>test3ACCESS_EXTERNAL_DTDSupportInTransformerFactory()</t>
  </si>
  <si>
    <t>test1UnsafeXMLInputFactory()</t>
  </si>
  <si>
    <t>test2ACCESS_EXTERNAL_DTDSupportInXMLInputFactory()</t>
  </si>
  <si>
    <t>test3Java8JAXP1_5PropertiesSupportInXMLInputFactory()</t>
  </si>
  <si>
    <t>SetPropertyIsSupportingExternalEntitiesTest.java</t>
  </si>
  <si>
    <t>SetPropertyIsValidatingTest.java</t>
  </si>
  <si>
    <t>SetPropertySupportDTDTest.java</t>
  </si>
  <si>
    <r>
      <t>javax.xml.parsers.</t>
    </r>
    <r>
      <rPr>
        <b/>
        <sz val="11"/>
        <color theme="1"/>
        <rFont val="Calibri"/>
        <family val="2"/>
        <scheme val="minor"/>
      </rPr>
      <t>DocumentBuilder</t>
    </r>
  </si>
  <si>
    <r>
      <t>javax.xml.parsers.</t>
    </r>
    <r>
      <rPr>
        <b/>
        <sz val="11"/>
        <color rgb="FF9C0006"/>
        <rFont val="Calibri"/>
        <family val="2"/>
        <scheme val="minor"/>
      </rPr>
      <t>DocumentBuilder</t>
    </r>
  </si>
  <si>
    <r>
      <t>javax.xml.bind.</t>
    </r>
    <r>
      <rPr>
        <b/>
        <sz val="11"/>
        <color theme="1"/>
        <rFont val="Calibri"/>
        <family val="2"/>
        <scheme val="minor"/>
      </rPr>
      <t>JAXBContext</t>
    </r>
  </si>
  <si>
    <r>
      <t>javax.xml.parsers.</t>
    </r>
    <r>
      <rPr>
        <b/>
        <sz val="11"/>
        <color theme="1"/>
        <rFont val="Calibri"/>
        <family val="2"/>
        <scheme val="minor"/>
      </rPr>
      <t>SAXParser</t>
    </r>
  </si>
  <si>
    <r>
      <t>javax.xml.stream.</t>
    </r>
    <r>
      <rPr>
        <b/>
        <sz val="11"/>
        <color theme="1"/>
        <rFont val="Calibri"/>
        <family val="2"/>
        <scheme val="minor"/>
      </rPr>
      <t>XMLInputFactory</t>
    </r>
  </si>
  <si>
    <r>
      <t>org.xml.sax.</t>
    </r>
    <r>
      <rPr>
        <b/>
        <sz val="11"/>
        <color theme="1"/>
        <rFont val="Calibri"/>
        <family val="2"/>
        <scheme val="minor"/>
      </rPr>
      <t>XMLReader</t>
    </r>
  </si>
  <si>
    <t>Proves that a DocumentBuilder object can be created succesfully from a DocumentBuilderFactory object</t>
  </si>
  <si>
    <t>Proves that a SAXParser object can be created succesfully from a SAXParserFactory object</t>
  </si>
  <si>
    <t>Proves that an XMLStreamReader object can be created succesfully from XMLInputFactory object</t>
  </si>
  <si>
    <t>Proves that DocumentBuilderFactory is unsafe by default</t>
  </si>
  <si>
    <t>Proves that disabling entity expansion for the DocumentBuilderFactory makes the DocumentBuilder safe, but it doesn't work even though it's supposed to</t>
  </si>
  <si>
    <t>Proves that disallowing DOCTYPE declarations for the DocumentBuilderFactory makes the DocumentBuilder safe</t>
  </si>
  <si>
    <t>Proves that disabling external general entities for the DocumentBuilderFactory makes the DocumentBuilder safe</t>
  </si>
  <si>
    <t>Proves that enabling external general entities for the DocumentBuilderFactory leaves the DocumentBuilder unsafe</t>
  </si>
  <si>
    <t>Proves that disabling validation for the DocumentBuilderFactory leaves the DocumentBuilder unsafe</t>
  </si>
  <si>
    <t>Proves that enabling validation for the DocumentBuilderFactory leaves the DocumentBuilder unsafe</t>
  </si>
  <si>
    <t>Proves that XML deserialized using a JAXB Unmarshaller is unsafe when unmarshalled directly from File (Safe in 1.8)</t>
  </si>
  <si>
    <t>Proves that XML deserialized using a JAXB Unmarshaller is unsafe when unmarshalled through an XMLStreamReader from an unsafe XMLInputFactory</t>
  </si>
  <si>
    <t>Proves that XML deserialized using a JAXB Unmarshaller is safe when unmarshalled through an XMLStreamReader from a safe XMLInputFactory</t>
  </si>
  <si>
    <t>Proves that SAXParserFactory is unsafe by default</t>
  </si>
  <si>
    <t>Proves that disallowing DOCTYPE declarations for the SAXParserFactory makes the SAXParser safe</t>
  </si>
  <si>
    <t>Proves that allowing DOCTYPE declarations for the SAXParserFactory leaves the SAXParser unsafe</t>
  </si>
  <si>
    <t>Proves that disabling external general entities for the SAXParserFactory makes the SAXParser safe</t>
  </si>
  <si>
    <t>Proves that enabling external general entities for the SAXParserFactory leaves the SAXParser unsafe</t>
  </si>
  <si>
    <t>Proves that disabling validation for the SAXParserFactory leaves the SAXParser unsafe</t>
  </si>
  <si>
    <t>Proves that enabling validation for the SAXParserFactory leaves the SAXParser unsafe</t>
  </si>
  <si>
    <t>Proves that SchemaFactory is unsafe by default</t>
  </si>
  <si>
    <t>Proves that setting SchemaFactory's ACCESS_EXTERNAL_DTD and ACCESS_EXTERNAL_SCHEMA properties makes the Validator safe</t>
  </si>
  <si>
    <t>Proves that TransformerFactory is unsafe by default</t>
  </si>
  <si>
    <t>Proves that disabling support for DTD in an XMLInputFactory and then transforming the XML through a safe reader from the XMLInputFactory is safe</t>
  </si>
  <si>
    <t>Proves that setting TransformerFactory's ACCESS_EXTERNAL_DTD attribute to null makes the Transformer safe in Java 1.8</t>
  </si>
  <si>
    <t>Proves that TransformerFactory has the ACCESS_EXTERNAL_DTD and ACCESS_EXTERNAL_STYLESHEET attributes in Java 1.8 and that they can be set to null</t>
  </si>
  <si>
    <t>Proves that XMLInputFactory is unsafe by default</t>
  </si>
  <si>
    <t>Proves that setting XMLInputFactory's ACCESS_EXTERNAL_DTD attribute to null makes the XMLStreamReader safe in Java 1.8</t>
  </si>
  <si>
    <t>Proves that XMLInputFactory has the ACCESS_EXTERNAL_DTD and ACCESS_EXTERNAL_STYLESHEET attributes in Java 1.8 and that they can be set to null</t>
  </si>
  <si>
    <t>Proves that setting XMLInputFactory's IS_SUPPORTING_EXTERNAL_ENTITIES attribute to false makes the XMLStreamReader safe</t>
  </si>
  <si>
    <t>Proves that disabling validation for the XMLInputFactory leaves the XMLStreamReader unsafe</t>
  </si>
  <si>
    <t>Proves that enabling validation for the XMLInputFactory leaves the XMLStreamReader unsafe</t>
  </si>
  <si>
    <t>Proves that disabling DTD support for the XMLInputFactory makes the XMLStreamReader safe</t>
  </si>
  <si>
    <t>Proves that XMLReader is unsafe by default</t>
  </si>
  <si>
    <t>Proves that disallowing DOCTYPE declarations for the XMLReader makes it safe</t>
  </si>
  <si>
    <t>Proves that allowing DOCTYPE declarations for the XMLReader leaves it unsafe</t>
  </si>
  <si>
    <t>Proves that disabling external general and parameter entities makes the XMLReader safe</t>
  </si>
  <si>
    <t>Proves that enabling external general and parameter entities leaves the XMLReader unsafe</t>
  </si>
  <si>
    <r>
      <t>javax.xml.validation.</t>
    </r>
    <r>
      <rPr>
        <b/>
        <sz val="11"/>
        <color theme="1"/>
        <rFont val="Calibri"/>
        <family val="2"/>
        <scheme val="minor"/>
      </rPr>
      <t>Schema</t>
    </r>
  </si>
  <si>
    <r>
      <t>javax.xml.transform.</t>
    </r>
    <r>
      <rPr>
        <b/>
        <sz val="11"/>
        <color theme="1"/>
        <rFont val="Calibri"/>
        <family val="2"/>
        <scheme val="minor"/>
      </rPr>
      <t>Transformer</t>
    </r>
  </si>
  <si>
    <t>testSafeXMLUsingValidator()</t>
  </si>
  <si>
    <t>Proves that setting Validator's ACCESS_EXTERNAL_DTD and ACCESS_EXTERNAL_SCHEMA properties makes the Validator safe</t>
  </si>
  <si>
    <t>True Positive</t>
  </si>
  <si>
    <t>False Positive</t>
  </si>
  <si>
    <t>True Negative</t>
  </si>
  <si>
    <t>False Negative</t>
  </si>
  <si>
    <t>Total</t>
  </si>
  <si>
    <t>True Posistive Rate</t>
  </si>
  <si>
    <t>False Positive Rate</t>
  </si>
  <si>
    <t>Score</t>
  </si>
  <si>
    <t>XML External Entity (XXE) Injection</t>
  </si>
  <si>
    <t>XML Entity Expansion (XEE) Injection</t>
  </si>
  <si>
    <t>N/A</t>
  </si>
  <si>
    <t>XXE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</si>
</sst>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1" applyNumberFormat="0" applyFill="0" applyAlignment="0" applyProtection="0"/>
  </cellStyleXfs>
  <cellXfs count="11">
    <xf numFmtId="0" fontId="0" fillId="0" borderId="0" xfId="0"/>
    <xf numFmtId="0" fontId="0" fillId="0" borderId="0" xfId="0" applyBorder="1"/>
    <xf numFmtId="0" fontId="2" fillId="0" borderId="0" xfId="0" applyFont="1"/>
    <xf numFmtId="0" fontId="1" fillId="2" borderId="0" xfId="1"/>
    <xf numFmtId="0" fontId="0" fillId="3" borderId="0" xfId="0" applyFont="1" applyFill="1"/>
    <xf numFmtId="0" fontId="0" fillId="0" borderId="0" xfId="0" applyFont="1"/>
    <xf numFmtId="0" fontId="0" fillId="0" borderId="0" xfId="0" applyNumberFormat="1"/>
    <xf numFmtId="0" fontId="4" fillId="0" borderId="1" xfId="2"/>
    <xf numFmtId="0" fontId="4" fillId="0" borderId="1" xfId="2" applyNumberFormat="1"/>
    <xf numFmtId="0" fontId="4" fillId="0" borderId="0" xfId="0" applyFont="1" applyAlignment="1">
      <alignment horizontal="center"/>
    </xf>
    <xf numFmtId="0" fontId="0" fillId="0" borderId="0" xfId="0" applyAlignment="1">
      <alignment wrapText="1"/>
    </xf>
  </cellXfs>
  <cellStyles count="3">
    <cellStyle name="Bad" xfId="1" builtinId="27"/>
    <cellStyle name="Normal" xfId="0" builtinId="0"/>
    <cellStyle name="Total" xfId="2" builtinId="2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Results'!$H$37</c:f>
              <c:numCache>
                <c:formatCode>General</c:formatCode>
                <c:ptCount val="1"/>
                <c:pt idx="0">
                  <c:v>0.404761904761905</c:v>
                </c:pt>
              </c:numCache>
            </c:numRef>
          </c:xVal>
          <c:yVal>
            <c:numRef>
              <c:f>'Fortify Results'!$G$37</c:f>
              <c:numCache>
                <c:formatCode>General</c:formatCode>
                <c:ptCount val="1"/>
                <c:pt idx="0">
                  <c:v>0.857142857142857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09168"/>
        <c:axId val="1099512560"/>
      </c:scatterChart>
      <c:valAx>
        <c:axId val="1099509168"/>
        <c:scaling>
          <c:orientation val="minMax"/>
          <c:max val="1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512560"/>
        <c:crosses val="autoZero"/>
        <c:crossBetween val="midCat"/>
        <c:majorUnit val="0.1"/>
      </c:valAx>
      <c:valAx>
        <c:axId val="109951256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50916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'Fortify Results'!$H$10</c:f>
              <c:numCache>
                <c:formatCode>General</c:formatCode>
                <c:ptCount val="1"/>
                <c:pt idx="0">
                  <c:v>0.333333333333333</c:v>
                </c:pt>
              </c:numCache>
            </c:numRef>
          </c:xVal>
          <c:yVal>
            <c:numRef>
              <c:f>'Fortify Results'!$G$10</c:f>
              <c:numCache>
                <c:formatCode>General</c:formatCode>
                <c:ptCount val="1"/>
                <c:pt idx="0">
                  <c:v>0.857142857142857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38080"/>
        <c:axId val="1099541472"/>
      </c:scatterChart>
      <c:valAx>
        <c:axId val="1099538080"/>
        <c:scaling>
          <c:orientation val="minMax"/>
          <c:max val="1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541472"/>
        <c:crosses val="autoZero"/>
        <c:crossBetween val="midCat"/>
        <c:majorUnit val="0.1"/>
      </c:valAx>
      <c:valAx>
        <c:axId val="1099541472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538080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xVal>
            <c:numRef>
              <c:f>'Contrast Results'!$H$10</c:f>
              <c:numCache>
                <c:formatCode>General</c:formatCode>
                <c:ptCount val="1"/>
                <c:pt idx="0">
                  <c:v>0.0714285714285714</c:v>
                </c:pt>
              </c:numCache>
            </c:numRef>
          </c:xVal>
          <c:yVal>
            <c:numRef>
              <c:f>'Contrast Results'!$G$10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xVal>
          <c:yVal>
            <c:numLit>
              <c:formatCode>General</c:formatCode>
              <c:ptCount val="2"/>
              <c:pt idx="0">
                <c:v>0.0</c:v>
              </c:pt>
              <c:pt idx="1">
                <c:v>1.0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99136"/>
        <c:axId val="1014126320"/>
      </c:scatterChart>
      <c:valAx>
        <c:axId val="1014699136"/>
        <c:scaling>
          <c:orientation val="minMax"/>
          <c:max val="1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126320"/>
        <c:crosses val="autoZero"/>
        <c:crossBetween val="midCat"/>
        <c:majorUnit val="0.1"/>
      </c:valAx>
      <c:valAx>
        <c:axId val="1014126320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4699136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38</xdr:row>
      <xdr:rowOff>52387</xdr:rowOff>
    </xdr:from>
    <xdr:to>
      <xdr:col>1</xdr:col>
      <xdr:colOff>753072</xdr:colOff>
      <xdr:row>52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11</xdr:row>
      <xdr:rowOff>52387</xdr:rowOff>
    </xdr:from>
    <xdr:to>
      <xdr:col>1</xdr:col>
      <xdr:colOff>753072</xdr:colOff>
      <xdr:row>25</xdr:row>
      <xdr:rowOff>128587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52387</xdr:rowOff>
    </xdr:from>
    <xdr:to>
      <xdr:col>1</xdr:col>
      <xdr:colOff>753072</xdr:colOff>
      <xdr:row>25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F40">
  <autoFilter ref="A1:F40"/>
  <tableColumns count="6">
    <tableColumn id="8" name="XXE Tests"/>
    <tableColumn id="3" name="XML Parser" totalsRowLabel="Total"/>
    <tableColumn id="1" name="Filename"/>
    <tableColumn id="6" name="Method"/>
    <tableColumn id="5" name="Testing if…"/>
    <tableColumn id="2" name="Test Description" totalsRowFunction="count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9:I37">
  <autoFilter ref="A29:I37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11"/>
    <tableColumn id="4" name="True Posistive Rate" dataDxfId="10"/>
    <tableColumn id="8" name="False Positive Rate" dataDxfId="9"/>
    <tableColumn id="9" name="Score" dataDxfId="8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5" name="Table136" displayName="Table136" ref="A2:I10">
  <autoFilter ref="A2:I10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7"/>
    <tableColumn id="4" name="True Posistive Rate" dataDxfId="6"/>
    <tableColumn id="8" name="False Positive Rate" dataDxfId="5"/>
    <tableColumn id="9" name="Score" dataDxfId="4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3" name="Table1364" displayName="Table1364" ref="A2:I10">
  <autoFilter ref="A2:I10"/>
  <tableColumns count="9">
    <tableColumn id="3" name="XML Parser" totalsRowLabel="Total"/>
    <tableColumn id="1" name="True Positive"/>
    <tableColumn id="5" name="False Negative"/>
    <tableColumn id="7" name="True Negative"/>
    <tableColumn id="6" name="False Positive"/>
    <tableColumn id="2" name="Total" totalsRowFunction="count" dataDxfId="3"/>
    <tableColumn id="4" name="True Posistive Rate" dataDxfId="2"/>
    <tableColumn id="8" name="False Positive Rate" dataDxfId="1"/>
    <tableColumn id="9" name="Score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5" x14ac:dyDescent="0.2"/>
  <cols>
    <col min="1" max="1" width="7.5" bestFit="1" customWidth="1"/>
    <col min="2" max="2" width="27.83203125" bestFit="1" customWidth="1"/>
    <col min="3" max="3" width="37.6640625" bestFit="1" customWidth="1"/>
    <col min="4" max="4" width="46.33203125" bestFit="1" customWidth="1"/>
    <col min="5" max="5" width="12" bestFit="1" customWidth="1"/>
    <col min="6" max="6" width="141.83203125" bestFit="1" customWidth="1"/>
  </cols>
  <sheetData>
    <row r="1" spans="1:6" ht="30" x14ac:dyDescent="0.2">
      <c r="A1" s="10" t="s">
        <v>100</v>
      </c>
      <c r="B1" t="s">
        <v>7</v>
      </c>
      <c r="C1" t="s">
        <v>0</v>
      </c>
      <c r="D1" t="s">
        <v>11</v>
      </c>
      <c r="E1" s="10" t="s">
        <v>23</v>
      </c>
      <c r="F1" t="s">
        <v>6</v>
      </c>
    </row>
    <row r="2" spans="1:6" x14ac:dyDescent="0.2">
      <c r="A2" t="s">
        <v>99</v>
      </c>
      <c r="B2" t="s">
        <v>8</v>
      </c>
      <c r="C2" t="s">
        <v>9</v>
      </c>
      <c r="D2" t="s">
        <v>12</v>
      </c>
      <c r="E2" t="s">
        <v>10</v>
      </c>
      <c r="F2" t="s">
        <v>47</v>
      </c>
    </row>
    <row r="3" spans="1:6" x14ac:dyDescent="0.2">
      <c r="A3" t="s">
        <v>99</v>
      </c>
      <c r="B3" t="s">
        <v>8</v>
      </c>
      <c r="C3" t="s">
        <v>9</v>
      </c>
      <c r="D3" t="s">
        <v>13</v>
      </c>
      <c r="E3" t="s">
        <v>10</v>
      </c>
      <c r="F3" t="s">
        <v>48</v>
      </c>
    </row>
    <row r="4" spans="1:6" x14ac:dyDescent="0.2">
      <c r="A4" t="s">
        <v>99</v>
      </c>
      <c r="B4" t="s">
        <v>8</v>
      </c>
      <c r="C4" t="s">
        <v>9</v>
      </c>
      <c r="D4" t="s">
        <v>14</v>
      </c>
      <c r="E4" t="s">
        <v>10</v>
      </c>
      <c r="F4" t="s">
        <v>49</v>
      </c>
    </row>
    <row r="5" spans="1:6" x14ac:dyDescent="0.2">
      <c r="A5">
        <v>1</v>
      </c>
      <c r="B5" t="s">
        <v>41</v>
      </c>
      <c r="C5" t="s">
        <v>1</v>
      </c>
      <c r="D5" t="s">
        <v>17</v>
      </c>
      <c r="E5" t="s">
        <v>21</v>
      </c>
      <c r="F5" t="s">
        <v>50</v>
      </c>
    </row>
    <row r="6" spans="1:6" x14ac:dyDescent="0.2">
      <c r="A6" s="3">
        <v>2</v>
      </c>
      <c r="B6" s="3" t="s">
        <v>42</v>
      </c>
      <c r="C6" s="3" t="s">
        <v>2</v>
      </c>
      <c r="D6" s="3" t="s">
        <v>18</v>
      </c>
      <c r="E6" s="3" t="s">
        <v>22</v>
      </c>
      <c r="F6" s="3" t="s">
        <v>51</v>
      </c>
    </row>
    <row r="7" spans="1:6" x14ac:dyDescent="0.2">
      <c r="A7">
        <v>3</v>
      </c>
      <c r="B7" t="s">
        <v>41</v>
      </c>
      <c r="C7" t="s">
        <v>3</v>
      </c>
      <c r="D7" t="s">
        <v>18</v>
      </c>
      <c r="E7" t="s">
        <v>22</v>
      </c>
      <c r="F7" t="s">
        <v>52</v>
      </c>
    </row>
    <row r="8" spans="1:6" x14ac:dyDescent="0.2">
      <c r="A8">
        <v>4</v>
      </c>
      <c r="B8" t="s">
        <v>41</v>
      </c>
      <c r="C8" t="s">
        <v>4</v>
      </c>
      <c r="D8" t="s">
        <v>15</v>
      </c>
      <c r="E8" t="s">
        <v>22</v>
      </c>
      <c r="F8" t="s">
        <v>53</v>
      </c>
    </row>
    <row r="9" spans="1:6" x14ac:dyDescent="0.2">
      <c r="A9">
        <v>5</v>
      </c>
      <c r="B9" t="s">
        <v>41</v>
      </c>
      <c r="C9" t="s">
        <v>4</v>
      </c>
      <c r="D9" t="s">
        <v>16</v>
      </c>
      <c r="E9" t="s">
        <v>21</v>
      </c>
      <c r="F9" t="s">
        <v>54</v>
      </c>
    </row>
    <row r="10" spans="1:6" x14ac:dyDescent="0.2">
      <c r="A10">
        <v>6</v>
      </c>
      <c r="B10" t="s">
        <v>41</v>
      </c>
      <c r="C10" t="s">
        <v>5</v>
      </c>
      <c r="D10" t="s">
        <v>19</v>
      </c>
      <c r="E10" t="s">
        <v>21</v>
      </c>
      <c r="F10" t="s">
        <v>55</v>
      </c>
    </row>
    <row r="11" spans="1:6" x14ac:dyDescent="0.2">
      <c r="A11">
        <v>7</v>
      </c>
      <c r="B11" t="s">
        <v>41</v>
      </c>
      <c r="C11" t="s">
        <v>5</v>
      </c>
      <c r="D11" t="s">
        <v>20</v>
      </c>
      <c r="E11" t="s">
        <v>21</v>
      </c>
      <c r="F11" t="s">
        <v>56</v>
      </c>
    </row>
    <row r="12" spans="1:6" x14ac:dyDescent="0.2">
      <c r="A12">
        <v>8</v>
      </c>
      <c r="B12" s="1" t="s">
        <v>43</v>
      </c>
      <c r="C12" t="s">
        <v>1</v>
      </c>
      <c r="D12" t="s">
        <v>24</v>
      </c>
      <c r="E12" t="s">
        <v>21</v>
      </c>
      <c r="F12" t="s">
        <v>57</v>
      </c>
    </row>
    <row r="13" spans="1:6" x14ac:dyDescent="0.2">
      <c r="A13">
        <v>9</v>
      </c>
      <c r="B13" s="1" t="s">
        <v>43</v>
      </c>
      <c r="C13" t="s">
        <v>1</v>
      </c>
      <c r="D13" t="s">
        <v>25</v>
      </c>
      <c r="E13" t="s">
        <v>21</v>
      </c>
      <c r="F13" t="s">
        <v>58</v>
      </c>
    </row>
    <row r="14" spans="1:6" x14ac:dyDescent="0.2">
      <c r="A14">
        <v>10</v>
      </c>
      <c r="B14" s="1" t="s">
        <v>43</v>
      </c>
      <c r="C14" t="s">
        <v>1</v>
      </c>
      <c r="D14" t="s">
        <v>26</v>
      </c>
      <c r="E14" t="s">
        <v>22</v>
      </c>
      <c r="F14" t="s">
        <v>59</v>
      </c>
    </row>
    <row r="15" spans="1:6" x14ac:dyDescent="0.2">
      <c r="A15">
        <v>11</v>
      </c>
      <c r="B15" s="1" t="s">
        <v>44</v>
      </c>
      <c r="C15" t="s">
        <v>1</v>
      </c>
      <c r="D15" t="s">
        <v>17</v>
      </c>
      <c r="E15" t="s">
        <v>21</v>
      </c>
      <c r="F15" t="s">
        <v>60</v>
      </c>
    </row>
    <row r="16" spans="1:6" x14ac:dyDescent="0.2">
      <c r="A16">
        <v>12</v>
      </c>
      <c r="B16" s="1" t="s">
        <v>44</v>
      </c>
      <c r="C16" t="s">
        <v>3</v>
      </c>
      <c r="D16" t="s">
        <v>27</v>
      </c>
      <c r="E16" t="s">
        <v>22</v>
      </c>
      <c r="F16" t="s">
        <v>61</v>
      </c>
    </row>
    <row r="17" spans="1:6" x14ac:dyDescent="0.2">
      <c r="A17">
        <v>13</v>
      </c>
      <c r="B17" s="1" t="s">
        <v>44</v>
      </c>
      <c r="C17" t="s">
        <v>3</v>
      </c>
      <c r="D17" t="s">
        <v>28</v>
      </c>
      <c r="E17" t="s">
        <v>21</v>
      </c>
      <c r="F17" t="s">
        <v>62</v>
      </c>
    </row>
    <row r="18" spans="1:6" x14ac:dyDescent="0.2">
      <c r="A18">
        <v>14</v>
      </c>
      <c r="B18" s="1" t="s">
        <v>44</v>
      </c>
      <c r="C18" t="s">
        <v>4</v>
      </c>
      <c r="D18" t="s">
        <v>15</v>
      </c>
      <c r="E18" t="s">
        <v>22</v>
      </c>
      <c r="F18" t="s">
        <v>63</v>
      </c>
    </row>
    <row r="19" spans="1:6" x14ac:dyDescent="0.2">
      <c r="A19">
        <v>15</v>
      </c>
      <c r="B19" s="1" t="s">
        <v>44</v>
      </c>
      <c r="C19" t="s">
        <v>4</v>
      </c>
      <c r="D19" t="s">
        <v>16</v>
      </c>
      <c r="E19" t="s">
        <v>21</v>
      </c>
      <c r="F19" t="s">
        <v>64</v>
      </c>
    </row>
    <row r="20" spans="1:6" x14ac:dyDescent="0.2">
      <c r="A20">
        <v>16</v>
      </c>
      <c r="B20" s="1" t="s">
        <v>44</v>
      </c>
      <c r="C20" t="s">
        <v>5</v>
      </c>
      <c r="D20" t="s">
        <v>19</v>
      </c>
      <c r="E20" t="s">
        <v>21</v>
      </c>
      <c r="F20" t="s">
        <v>65</v>
      </c>
    </row>
    <row r="21" spans="1:6" x14ac:dyDescent="0.2">
      <c r="A21">
        <v>17</v>
      </c>
      <c r="B21" s="1" t="s">
        <v>44</v>
      </c>
      <c r="C21" t="s">
        <v>5</v>
      </c>
      <c r="D21" t="s">
        <v>20</v>
      </c>
      <c r="E21" t="s">
        <v>21</v>
      </c>
      <c r="F21" t="s">
        <v>66</v>
      </c>
    </row>
    <row r="22" spans="1:6" x14ac:dyDescent="0.2">
      <c r="A22">
        <v>18</v>
      </c>
      <c r="B22" s="1" t="s">
        <v>85</v>
      </c>
      <c r="C22" t="s">
        <v>1</v>
      </c>
      <c r="D22" t="s">
        <v>29</v>
      </c>
      <c r="E22" s="2" t="s">
        <v>21</v>
      </c>
      <c r="F22" s="2" t="s">
        <v>67</v>
      </c>
    </row>
    <row r="23" spans="1:6" x14ac:dyDescent="0.2">
      <c r="A23">
        <v>19</v>
      </c>
      <c r="B23" s="1" t="s">
        <v>85</v>
      </c>
      <c r="C23" t="s">
        <v>1</v>
      </c>
      <c r="D23" t="s">
        <v>30</v>
      </c>
      <c r="E23" s="2" t="s">
        <v>22</v>
      </c>
      <c r="F23" s="2" t="s">
        <v>68</v>
      </c>
    </row>
    <row r="24" spans="1:6" x14ac:dyDescent="0.2">
      <c r="A24">
        <v>20</v>
      </c>
      <c r="B24" s="1" t="s">
        <v>85</v>
      </c>
      <c r="C24" t="s">
        <v>1</v>
      </c>
      <c r="D24" t="s">
        <v>87</v>
      </c>
      <c r="E24" s="2" t="s">
        <v>22</v>
      </c>
      <c r="F24" s="2" t="s">
        <v>88</v>
      </c>
    </row>
    <row r="25" spans="1:6" x14ac:dyDescent="0.2">
      <c r="A25">
        <v>21</v>
      </c>
      <c r="B25" s="1" t="s">
        <v>86</v>
      </c>
      <c r="C25" t="s">
        <v>1</v>
      </c>
      <c r="D25" t="s">
        <v>31</v>
      </c>
      <c r="E25" t="s">
        <v>21</v>
      </c>
      <c r="F25" t="s">
        <v>69</v>
      </c>
    </row>
    <row r="26" spans="1:6" x14ac:dyDescent="0.2">
      <c r="A26">
        <v>22</v>
      </c>
      <c r="B26" s="1" t="s">
        <v>86</v>
      </c>
      <c r="C26" t="s">
        <v>1</v>
      </c>
      <c r="D26" t="s">
        <v>32</v>
      </c>
      <c r="E26" t="s">
        <v>22</v>
      </c>
      <c r="F26" t="s">
        <v>70</v>
      </c>
    </row>
    <row r="27" spans="1:6" x14ac:dyDescent="0.2">
      <c r="A27">
        <v>23</v>
      </c>
      <c r="B27" s="1" t="s">
        <v>86</v>
      </c>
      <c r="C27" t="s">
        <v>1</v>
      </c>
      <c r="D27" t="s">
        <v>34</v>
      </c>
      <c r="E27" t="s">
        <v>22</v>
      </c>
      <c r="F27" t="s">
        <v>71</v>
      </c>
    </row>
    <row r="28" spans="1:6" x14ac:dyDescent="0.2">
      <c r="A28" t="s">
        <v>99</v>
      </c>
      <c r="B28" s="1" t="s">
        <v>86</v>
      </c>
      <c r="C28" t="s">
        <v>1</v>
      </c>
      <c r="D28" t="s">
        <v>33</v>
      </c>
      <c r="E28" t="s">
        <v>10</v>
      </c>
      <c r="F28" t="s">
        <v>72</v>
      </c>
    </row>
    <row r="29" spans="1:6" x14ac:dyDescent="0.2">
      <c r="A29">
        <v>24</v>
      </c>
      <c r="B29" s="1" t="s">
        <v>45</v>
      </c>
      <c r="C29" t="s">
        <v>1</v>
      </c>
      <c r="D29" t="s">
        <v>35</v>
      </c>
      <c r="E29" t="s">
        <v>21</v>
      </c>
      <c r="F29" t="s">
        <v>73</v>
      </c>
    </row>
    <row r="30" spans="1:6" x14ac:dyDescent="0.2">
      <c r="A30">
        <v>25</v>
      </c>
      <c r="B30" s="1" t="s">
        <v>45</v>
      </c>
      <c r="C30" t="s">
        <v>1</v>
      </c>
      <c r="D30" t="s">
        <v>36</v>
      </c>
      <c r="E30" t="s">
        <v>22</v>
      </c>
      <c r="F30" t="s">
        <v>74</v>
      </c>
    </row>
    <row r="31" spans="1:6" x14ac:dyDescent="0.2">
      <c r="A31" t="s">
        <v>99</v>
      </c>
      <c r="B31" s="1" t="s">
        <v>45</v>
      </c>
      <c r="C31" t="s">
        <v>1</v>
      </c>
      <c r="D31" t="s">
        <v>37</v>
      </c>
      <c r="E31" t="s">
        <v>10</v>
      </c>
      <c r="F31" t="s">
        <v>75</v>
      </c>
    </row>
    <row r="32" spans="1:6" x14ac:dyDescent="0.2">
      <c r="A32">
        <v>26</v>
      </c>
      <c r="B32" s="1" t="s">
        <v>45</v>
      </c>
      <c r="C32" t="s">
        <v>38</v>
      </c>
      <c r="D32" t="s">
        <v>17</v>
      </c>
      <c r="E32" t="s">
        <v>22</v>
      </c>
      <c r="F32" t="s">
        <v>76</v>
      </c>
    </row>
    <row r="33" spans="1:6" x14ac:dyDescent="0.2">
      <c r="A33">
        <v>27</v>
      </c>
      <c r="B33" s="1" t="s">
        <v>45</v>
      </c>
      <c r="C33" t="s">
        <v>39</v>
      </c>
      <c r="D33" t="s">
        <v>19</v>
      </c>
      <c r="E33" t="s">
        <v>21</v>
      </c>
      <c r="F33" t="s">
        <v>77</v>
      </c>
    </row>
    <row r="34" spans="1:6" x14ac:dyDescent="0.2">
      <c r="A34">
        <v>28</v>
      </c>
      <c r="B34" s="1" t="s">
        <v>45</v>
      </c>
      <c r="C34" t="s">
        <v>39</v>
      </c>
      <c r="D34" t="s">
        <v>20</v>
      </c>
      <c r="E34" t="s">
        <v>21</v>
      </c>
      <c r="F34" t="s">
        <v>78</v>
      </c>
    </row>
    <row r="35" spans="1:6" x14ac:dyDescent="0.2">
      <c r="A35">
        <v>29</v>
      </c>
      <c r="B35" s="1" t="s">
        <v>45</v>
      </c>
      <c r="C35" t="s">
        <v>40</v>
      </c>
      <c r="D35" t="s">
        <v>17</v>
      </c>
      <c r="E35" t="s">
        <v>22</v>
      </c>
      <c r="F35" t="s">
        <v>79</v>
      </c>
    </row>
    <row r="36" spans="1:6" x14ac:dyDescent="0.2">
      <c r="A36">
        <v>30</v>
      </c>
      <c r="B36" s="1" t="s">
        <v>46</v>
      </c>
      <c r="C36" t="s">
        <v>1</v>
      </c>
      <c r="D36" t="s">
        <v>17</v>
      </c>
      <c r="E36" t="s">
        <v>21</v>
      </c>
      <c r="F36" t="s">
        <v>80</v>
      </c>
    </row>
    <row r="37" spans="1:6" x14ac:dyDescent="0.2">
      <c r="A37">
        <v>31</v>
      </c>
      <c r="B37" s="1" t="s">
        <v>46</v>
      </c>
      <c r="C37" t="s">
        <v>3</v>
      </c>
      <c r="D37" t="s">
        <v>27</v>
      </c>
      <c r="E37" t="s">
        <v>22</v>
      </c>
      <c r="F37" t="s">
        <v>81</v>
      </c>
    </row>
    <row r="38" spans="1:6" x14ac:dyDescent="0.2">
      <c r="A38">
        <v>32</v>
      </c>
      <c r="B38" s="1" t="s">
        <v>46</v>
      </c>
      <c r="C38" t="s">
        <v>3</v>
      </c>
      <c r="D38" t="s">
        <v>28</v>
      </c>
      <c r="E38" t="s">
        <v>21</v>
      </c>
      <c r="F38" t="s">
        <v>82</v>
      </c>
    </row>
    <row r="39" spans="1:6" x14ac:dyDescent="0.2">
      <c r="A39">
        <v>33</v>
      </c>
      <c r="B39" s="1" t="s">
        <v>46</v>
      </c>
      <c r="C39" t="s">
        <v>4</v>
      </c>
      <c r="D39" t="s">
        <v>15</v>
      </c>
      <c r="E39" t="s">
        <v>22</v>
      </c>
      <c r="F39" t="s">
        <v>83</v>
      </c>
    </row>
    <row r="40" spans="1:6" x14ac:dyDescent="0.2">
      <c r="A40">
        <v>34</v>
      </c>
      <c r="B40" s="1" t="s">
        <v>46</v>
      </c>
      <c r="C40" t="s">
        <v>4</v>
      </c>
      <c r="D40" t="s">
        <v>16</v>
      </c>
      <c r="E40" t="s">
        <v>21</v>
      </c>
      <c r="F40" t="s">
        <v>84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33.33203125" bestFit="1" customWidth="1"/>
    <col min="2" max="2" width="14.83203125" bestFit="1" customWidth="1"/>
    <col min="3" max="3" width="16.5" bestFit="1" customWidth="1"/>
    <col min="4" max="4" width="15.83203125" bestFit="1" customWidth="1"/>
    <col min="5" max="5" width="15.5" bestFit="1" customWidth="1"/>
    <col min="6" max="6" width="7.6640625" bestFit="1" customWidth="1"/>
    <col min="7" max="7" width="20.5" bestFit="1" customWidth="1"/>
    <col min="8" max="8" width="20.1640625" bestFit="1" customWidth="1"/>
    <col min="9" max="9" width="12" bestFit="1" customWidth="1"/>
    <col min="10" max="10" width="15.5" bestFit="1" customWidth="1"/>
    <col min="11" max="11" width="15.83203125" bestFit="1" customWidth="1"/>
    <col min="12" max="12" width="16.5" bestFit="1" customWidth="1"/>
    <col min="13" max="13" width="7.6640625" bestFit="1" customWidth="1"/>
  </cols>
  <sheetData>
    <row r="1" spans="1:9" x14ac:dyDescent="0.2">
      <c r="A1" s="9" t="s">
        <v>97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t="s">
        <v>7</v>
      </c>
      <c r="B2" t="s">
        <v>89</v>
      </c>
      <c r="C2" t="s">
        <v>92</v>
      </c>
      <c r="D2" t="s">
        <v>91</v>
      </c>
      <c r="E2" t="s">
        <v>90</v>
      </c>
      <c r="F2" t="s">
        <v>93</v>
      </c>
      <c r="G2" t="s">
        <v>94</v>
      </c>
      <c r="H2" t="s">
        <v>95</v>
      </c>
      <c r="I2" t="s">
        <v>96</v>
      </c>
    </row>
    <row r="3" spans="1:9" x14ac:dyDescent="0.2">
      <c r="A3" t="s">
        <v>41</v>
      </c>
      <c r="B3">
        <v>5</v>
      </c>
      <c r="C3" s="4"/>
      <c r="D3">
        <v>1</v>
      </c>
      <c r="E3">
        <v>1</v>
      </c>
      <c r="F3">
        <f t="shared" ref="F3:F9" si="0">SUM(B3:E3)</f>
        <v>7</v>
      </c>
      <c r="G3" s="6">
        <f>IF(Table136[[#This Row],[True Positive]]+Table136[[#This Row],[False Negative]]=0,"N/A",Table136[[#This Row],[True Positive]]/(Table136[[#This Row],[True Positive]]+Table136[[#This Row],[False Negative]]))</f>
        <v>1</v>
      </c>
      <c r="H3" s="6">
        <f>Table136[[#This Row],[False Positive]]/(Table136[[#This Row],[False Positive]]+Table136[[#This Row],[True Negative]])</f>
        <v>0.5</v>
      </c>
      <c r="I3" s="6">
        <f>(Table136[[#This Row],[True Posistive Rate]]+(1 - Table136[[#This Row],[False Positive Rate]])) - 1</f>
        <v>0.5</v>
      </c>
    </row>
    <row r="4" spans="1:9" x14ac:dyDescent="0.2">
      <c r="A4" s="1" t="s">
        <v>43</v>
      </c>
      <c r="B4">
        <v>1</v>
      </c>
      <c r="C4" s="5"/>
      <c r="D4">
        <v>1</v>
      </c>
      <c r="E4">
        <v>1</v>
      </c>
      <c r="F4">
        <f t="shared" si="0"/>
        <v>3</v>
      </c>
      <c r="G4" s="6">
        <f>IF(Table136[[#This Row],[True Positive]]+Table136[[#This Row],[False Negative]]=0,"N/A",Table136[[#This Row],[True Positive]]/(Table136[[#This Row],[True Positive]]+Table136[[#This Row],[False Negative]]))</f>
        <v>1</v>
      </c>
      <c r="H4" s="6">
        <f>Table136[[#This Row],[False Positive]]/(Table136[[#This Row],[False Positive]]+Table136[[#This Row],[True Negative]])</f>
        <v>0.5</v>
      </c>
      <c r="I4" s="6">
        <f>(Table136[[#This Row],[True Posistive Rate]]+(1 - Table136[[#This Row],[False Positive Rate]])) - 1</f>
        <v>0.5</v>
      </c>
    </row>
    <row r="5" spans="1:9" x14ac:dyDescent="0.2">
      <c r="A5" s="1" t="s">
        <v>44</v>
      </c>
      <c r="B5">
        <v>5</v>
      </c>
      <c r="C5" s="4"/>
      <c r="D5">
        <v>2</v>
      </c>
      <c r="F5">
        <f t="shared" si="0"/>
        <v>7</v>
      </c>
      <c r="G5" s="6">
        <f>IF(Table136[[#This Row],[True Positive]]+Table136[[#This Row],[False Negative]]=0,"N/A",Table136[[#This Row],[True Positive]]/(Table136[[#This Row],[True Positive]]+Table136[[#This Row],[False Negative]]))</f>
        <v>1</v>
      </c>
      <c r="H5" s="6">
        <f>Table136[[#This Row],[False Positive]]/(Table136[[#This Row],[False Positive]]+Table136[[#This Row],[True Negative]])</f>
        <v>0</v>
      </c>
      <c r="I5" s="6">
        <f>(Table136[[#This Row],[True Posistive Rate]]+(1 - Table136[[#This Row],[False Positive Rate]])) - 1</f>
        <v>1</v>
      </c>
    </row>
    <row r="6" spans="1:9" x14ac:dyDescent="0.2">
      <c r="A6" s="1" t="s">
        <v>85</v>
      </c>
      <c r="C6" s="2">
        <v>1</v>
      </c>
      <c r="D6">
        <v>2</v>
      </c>
      <c r="F6" s="2">
        <f t="shared" si="0"/>
        <v>3</v>
      </c>
      <c r="G6" s="6">
        <f>IF(Table136[[#This Row],[True Positive]]+Table136[[#This Row],[False Negative]]=0,"N/A",Table136[[#This Row],[True Positive]]/(Table136[[#This Row],[True Positive]]+Table136[[#This Row],[False Negative]]))</f>
        <v>0</v>
      </c>
      <c r="H6" s="6">
        <f>Table136[[#This Row],[False Positive]]/(Table136[[#This Row],[False Positive]]+Table136[[#This Row],[True Negative]])</f>
        <v>0</v>
      </c>
      <c r="I6" s="6">
        <f>(Table136[[#This Row],[True Posistive Rate]]+(1 - Table136[[#This Row],[False Positive Rate]])) - 1</f>
        <v>0</v>
      </c>
    </row>
    <row r="7" spans="1:9" x14ac:dyDescent="0.2">
      <c r="A7" s="1" t="s">
        <v>86</v>
      </c>
      <c r="B7">
        <v>1</v>
      </c>
      <c r="C7" s="4"/>
      <c r="E7">
        <v>2</v>
      </c>
      <c r="F7">
        <f t="shared" si="0"/>
        <v>3</v>
      </c>
      <c r="G7" s="6">
        <f>IF(Table136[[#This Row],[True Positive]]+Table136[[#This Row],[False Negative]]=0,"N/A",Table136[[#This Row],[True Positive]]/(Table136[[#This Row],[True Positive]]+Table136[[#This Row],[False Negative]]))</f>
        <v>1</v>
      </c>
      <c r="H7" s="6">
        <f>Table136[[#This Row],[False Positive]]/(Table136[[#This Row],[False Positive]]+Table136[[#This Row],[True Negative]])</f>
        <v>1</v>
      </c>
      <c r="I7" s="6">
        <f>(Table136[[#This Row],[True Posistive Rate]]+(1 - Table136[[#This Row],[False Positive Rate]])) - 1</f>
        <v>0</v>
      </c>
    </row>
    <row r="8" spans="1:9" x14ac:dyDescent="0.2">
      <c r="A8" s="1" t="s">
        <v>45</v>
      </c>
      <c r="B8">
        <v>3</v>
      </c>
      <c r="C8" s="5"/>
      <c r="D8">
        <v>2</v>
      </c>
      <c r="E8">
        <v>1</v>
      </c>
      <c r="F8">
        <f t="shared" si="0"/>
        <v>6</v>
      </c>
      <c r="G8" s="6">
        <f>IF(Table136[[#This Row],[True Positive]]+Table136[[#This Row],[False Negative]]=0,"N/A",Table136[[#This Row],[True Positive]]/(Table136[[#This Row],[True Positive]]+Table136[[#This Row],[False Negative]]))</f>
        <v>1</v>
      </c>
      <c r="H8" s="6">
        <f>Table136[[#This Row],[False Positive]]/(Table136[[#This Row],[False Positive]]+Table136[[#This Row],[True Negative]])</f>
        <v>0.33333333333333331</v>
      </c>
      <c r="I8" s="6">
        <f>(Table136[[#This Row],[True Posistive Rate]]+(1 - Table136[[#This Row],[False Positive Rate]])) - 1</f>
        <v>0.66666666666666674</v>
      </c>
    </row>
    <row r="9" spans="1:9" x14ac:dyDescent="0.2">
      <c r="A9" s="1" t="s">
        <v>46</v>
      </c>
      <c r="B9">
        <v>3</v>
      </c>
      <c r="C9" s="4"/>
      <c r="D9">
        <v>2</v>
      </c>
      <c r="F9">
        <f t="shared" si="0"/>
        <v>5</v>
      </c>
      <c r="G9" s="6">
        <f>IF(Table136[[#This Row],[True Positive]]+Table136[[#This Row],[False Negative]]=0,"N/A",Table136[[#This Row],[True Positive]]/(Table136[[#This Row],[True Positive]]+Table136[[#This Row],[False Negative]]))</f>
        <v>1</v>
      </c>
      <c r="H9" s="6">
        <f>Table136[[#This Row],[False Positive]]/(Table136[[#This Row],[False Positive]]+Table136[[#This Row],[True Negative]])</f>
        <v>0</v>
      </c>
      <c r="I9" s="6">
        <f>(Table136[[#This Row],[True Posistive Rate]]+(1 - Table136[[#This Row],[False Positive Rate]])) - 1</f>
        <v>1</v>
      </c>
    </row>
    <row r="10" spans="1:9" ht="16" thickBot="1" x14ac:dyDescent="0.25">
      <c r="A10" s="7" t="s">
        <v>93</v>
      </c>
      <c r="B10" s="8">
        <f t="shared" ref="B10" si="1">SUM(B3:B9)</f>
        <v>18</v>
      </c>
      <c r="C10" s="8">
        <f t="shared" ref="C10" si="2">SUM(C3:C9)</f>
        <v>1</v>
      </c>
      <c r="D10" s="8">
        <f t="shared" ref="D10" si="3">SUM(D3:D9)</f>
        <v>10</v>
      </c>
      <c r="E10" s="8">
        <f t="shared" ref="E10" si="4">SUM(E3:E9)</f>
        <v>5</v>
      </c>
      <c r="F10" s="8">
        <f>SUM(F3:F9)</f>
        <v>34</v>
      </c>
      <c r="G10" s="8">
        <f>AVERAGE(G3:G9)</f>
        <v>0.8571428571428571</v>
      </c>
      <c r="H10" s="8">
        <f t="shared" ref="H10" si="5">AVERAGE(H3:H9)</f>
        <v>0.33333333333333337</v>
      </c>
      <c r="I10" s="8">
        <f>ROUND(AVERAGE(I3:I9)*100, 0)</f>
        <v>52</v>
      </c>
    </row>
    <row r="11" spans="1:9" ht="16" thickTop="1" x14ac:dyDescent="0.2"/>
    <row r="28" spans="1:9" x14ac:dyDescent="0.2">
      <c r="A28" s="9" t="s">
        <v>98</v>
      </c>
      <c r="B28" s="9"/>
      <c r="C28" s="9"/>
      <c r="D28" s="9"/>
      <c r="E28" s="9"/>
      <c r="F28" s="9"/>
      <c r="G28" s="9"/>
      <c r="H28" s="9"/>
      <c r="I28" s="9"/>
    </row>
    <row r="29" spans="1:9" x14ac:dyDescent="0.2">
      <c r="A29" t="s">
        <v>7</v>
      </c>
      <c r="B29" t="s">
        <v>89</v>
      </c>
      <c r="C29" t="s">
        <v>92</v>
      </c>
      <c r="D29" t="s">
        <v>91</v>
      </c>
      <c r="E29" t="s">
        <v>90</v>
      </c>
      <c r="F29" t="s">
        <v>93</v>
      </c>
      <c r="G29" t="s">
        <v>94</v>
      </c>
      <c r="H29" t="s">
        <v>95</v>
      </c>
      <c r="I29" t="s">
        <v>96</v>
      </c>
    </row>
    <row r="30" spans="1:9" x14ac:dyDescent="0.2">
      <c r="A30" t="s">
        <v>41</v>
      </c>
      <c r="B30">
        <v>4</v>
      </c>
      <c r="D30">
        <v>1</v>
      </c>
      <c r="E30">
        <v>2</v>
      </c>
      <c r="F30">
        <f t="shared" ref="F30:F36" si="6">SUM(B30:E30)</f>
        <v>7</v>
      </c>
      <c r="G30" s="6">
        <f>IF(Table13[[#This Row],[True Positive]]+Table13[[#This Row],[False Negative]]=0,"N/A",Table13[[#This Row],[True Positive]]/(Table13[[#This Row],[True Positive]]+Table13[[#This Row],[False Negative]]))</f>
        <v>1</v>
      </c>
      <c r="H30" s="6">
        <f>Table13[[#This Row],[False Positive]]/(Table13[[#This Row],[False Positive]]+Table13[[#This Row],[True Negative]])</f>
        <v>0.66666666666666663</v>
      </c>
      <c r="I30" s="6">
        <f>(Table13[[#This Row],[True Posistive Rate]]+(1 - Table13[[#This Row],[False Positive Rate]])) - 1</f>
        <v>0.33333333333333348</v>
      </c>
    </row>
    <row r="31" spans="1:9" x14ac:dyDescent="0.2">
      <c r="A31" s="1" t="s">
        <v>43</v>
      </c>
      <c r="B31">
        <v>1</v>
      </c>
      <c r="D31">
        <v>2</v>
      </c>
      <c r="F31">
        <f t="shared" si="6"/>
        <v>3</v>
      </c>
      <c r="G31" s="6">
        <f>IF(Table13[[#This Row],[True Positive]]+Table13[[#This Row],[False Negative]]=0,"N/A",Table13[[#This Row],[True Positive]]/(Table13[[#This Row],[True Positive]]+Table13[[#This Row],[False Negative]]))</f>
        <v>1</v>
      </c>
      <c r="H31" s="6">
        <f>Table13[[#This Row],[False Positive]]/(Table13[[#This Row],[False Positive]]+Table13[[#This Row],[True Negative]])</f>
        <v>0</v>
      </c>
      <c r="I31" s="6">
        <f>(Table13[[#This Row],[True Posistive Rate]]+(1 - Table13[[#This Row],[False Positive Rate]])) - 1</f>
        <v>1</v>
      </c>
    </row>
    <row r="32" spans="1:9" x14ac:dyDescent="0.2">
      <c r="A32" s="1" t="s">
        <v>44</v>
      </c>
      <c r="B32">
        <v>5</v>
      </c>
      <c r="D32">
        <v>1</v>
      </c>
      <c r="E32">
        <v>1</v>
      </c>
      <c r="F32">
        <f t="shared" si="6"/>
        <v>7</v>
      </c>
      <c r="G32" s="6">
        <f>IF(Table13[[#This Row],[True Positive]]+Table13[[#This Row],[False Negative]]=0,"N/A",Table13[[#This Row],[True Positive]]/(Table13[[#This Row],[True Positive]]+Table13[[#This Row],[False Negative]]))</f>
        <v>1</v>
      </c>
      <c r="H32" s="6">
        <f>Table13[[#This Row],[False Positive]]/(Table13[[#This Row],[False Positive]]+Table13[[#This Row],[True Negative]])</f>
        <v>0.5</v>
      </c>
      <c r="I32" s="6">
        <f>(Table13[[#This Row],[True Posistive Rate]]+(1 - Table13[[#This Row],[False Positive Rate]])) - 1</f>
        <v>0.5</v>
      </c>
    </row>
    <row r="33" spans="1:9" x14ac:dyDescent="0.2">
      <c r="A33" s="1" t="s">
        <v>85</v>
      </c>
      <c r="C33" s="2">
        <v>1</v>
      </c>
      <c r="D33">
        <v>2</v>
      </c>
      <c r="F33" s="2">
        <f t="shared" si="6"/>
        <v>3</v>
      </c>
      <c r="G33" s="6">
        <f>IF(Table13[[#This Row],[True Positive]]+Table13[[#This Row],[False Negative]]=0,"N/A",Table13[[#This Row],[True Positive]]/(Table13[[#This Row],[True Positive]]+Table13[[#This Row],[False Negative]]))</f>
        <v>0</v>
      </c>
      <c r="H33" s="6">
        <f>Table13[[#This Row],[False Positive]]/(Table13[[#This Row],[False Positive]]+Table13[[#This Row],[True Negative]])</f>
        <v>0</v>
      </c>
      <c r="I33" s="6">
        <f>(Table13[[#This Row],[True Posistive Rate]]+(1 - Table13[[#This Row],[False Positive Rate]])) - 1</f>
        <v>0</v>
      </c>
    </row>
    <row r="34" spans="1:9" x14ac:dyDescent="0.2">
      <c r="A34" s="1" t="s">
        <v>86</v>
      </c>
      <c r="B34">
        <v>1</v>
      </c>
      <c r="D34">
        <v>1</v>
      </c>
      <c r="E34">
        <v>1</v>
      </c>
      <c r="F34">
        <f t="shared" si="6"/>
        <v>3</v>
      </c>
      <c r="G34" s="6">
        <f>IF(Table13[[#This Row],[True Positive]]+Table13[[#This Row],[False Negative]]=0,"N/A",Table13[[#This Row],[True Positive]]/(Table13[[#This Row],[True Positive]]+Table13[[#This Row],[False Negative]]))</f>
        <v>1</v>
      </c>
      <c r="H34" s="6">
        <f>Table13[[#This Row],[False Positive]]/(Table13[[#This Row],[False Positive]]+Table13[[#This Row],[True Negative]])</f>
        <v>0.5</v>
      </c>
      <c r="I34" s="6">
        <f>(Table13[[#This Row],[True Posistive Rate]]+(1 - Table13[[#This Row],[False Positive Rate]])) - 1</f>
        <v>0.5</v>
      </c>
    </row>
    <row r="35" spans="1:9" x14ac:dyDescent="0.2">
      <c r="A35" s="1" t="s">
        <v>45</v>
      </c>
      <c r="B35">
        <v>3</v>
      </c>
      <c r="D35">
        <v>1</v>
      </c>
      <c r="E35">
        <v>2</v>
      </c>
      <c r="F35">
        <f t="shared" si="6"/>
        <v>6</v>
      </c>
      <c r="G35" s="6">
        <f>IF(Table13[[#This Row],[True Positive]]+Table13[[#This Row],[False Negative]]=0,"N/A",Table13[[#This Row],[True Positive]]/(Table13[[#This Row],[True Positive]]+Table13[[#This Row],[False Negative]]))</f>
        <v>1</v>
      </c>
      <c r="H35" s="6">
        <f>Table13[[#This Row],[False Positive]]/(Table13[[#This Row],[False Positive]]+Table13[[#This Row],[True Negative]])</f>
        <v>0.66666666666666663</v>
      </c>
      <c r="I35" s="6">
        <f>(Table13[[#This Row],[True Posistive Rate]]+(1 - Table13[[#This Row],[False Positive Rate]])) - 1</f>
        <v>0.33333333333333348</v>
      </c>
    </row>
    <row r="36" spans="1:9" x14ac:dyDescent="0.2">
      <c r="A36" s="1" t="s">
        <v>46</v>
      </c>
      <c r="B36">
        <v>3</v>
      </c>
      <c r="D36">
        <v>1</v>
      </c>
      <c r="E36">
        <v>1</v>
      </c>
      <c r="F36">
        <f t="shared" si="6"/>
        <v>5</v>
      </c>
      <c r="G36" s="6">
        <f>IF(Table13[[#This Row],[True Positive]]+Table13[[#This Row],[False Negative]]=0,"N/A",Table13[[#This Row],[True Positive]]/(Table13[[#This Row],[True Positive]]+Table13[[#This Row],[False Negative]]))</f>
        <v>1</v>
      </c>
      <c r="H36" s="6">
        <f>Table13[[#This Row],[False Positive]]/(Table13[[#This Row],[False Positive]]+Table13[[#This Row],[True Negative]])</f>
        <v>0.5</v>
      </c>
      <c r="I36" s="6">
        <f>(Table13[[#This Row],[True Posistive Rate]]+(1 - Table13[[#This Row],[False Positive Rate]])) - 1</f>
        <v>0.5</v>
      </c>
    </row>
    <row r="37" spans="1:9" ht="16" thickBot="1" x14ac:dyDescent="0.25">
      <c r="A37" s="7" t="s">
        <v>93</v>
      </c>
      <c r="B37" s="8">
        <f t="shared" ref="B37:E37" si="7">SUM(B30:B36)</f>
        <v>17</v>
      </c>
      <c r="C37" s="8">
        <f>SUM(C30:C36)</f>
        <v>1</v>
      </c>
      <c r="D37" s="8">
        <f>SUM(D30:D36)</f>
        <v>9</v>
      </c>
      <c r="E37" s="8">
        <f t="shared" si="7"/>
        <v>7</v>
      </c>
      <c r="F37" s="8">
        <f>SUM(F30:F36)</f>
        <v>34</v>
      </c>
      <c r="G37" s="8">
        <f>AVERAGE(G30:G36)</f>
        <v>0.8571428571428571</v>
      </c>
      <c r="H37" s="8">
        <f t="shared" ref="H37" si="8">AVERAGE(H30:H36)</f>
        <v>0.40476190476190471</v>
      </c>
      <c r="I37" s="8">
        <f>ROUND(AVERAGE(I30:I36) * 100, 0)</f>
        <v>45</v>
      </c>
    </row>
    <row r="38" spans="1:9" ht="16" thickTop="1" x14ac:dyDescent="0.2"/>
  </sheetData>
  <mergeCells count="2">
    <mergeCell ref="A28:I28"/>
    <mergeCell ref="A1:I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33.33203125" bestFit="1" customWidth="1"/>
    <col min="2" max="2" width="14.83203125" bestFit="1" customWidth="1"/>
    <col min="3" max="3" width="16.5" bestFit="1" customWidth="1"/>
    <col min="4" max="4" width="15.83203125" bestFit="1" customWidth="1"/>
    <col min="5" max="5" width="15.5" bestFit="1" customWidth="1"/>
    <col min="6" max="6" width="7.6640625" bestFit="1" customWidth="1"/>
    <col min="7" max="7" width="20.5" bestFit="1" customWidth="1"/>
    <col min="8" max="8" width="20.1640625" bestFit="1" customWidth="1"/>
    <col min="9" max="9" width="12" bestFit="1" customWidth="1"/>
  </cols>
  <sheetData>
    <row r="1" spans="1:9" x14ac:dyDescent="0.2">
      <c r="A1" s="9" t="s">
        <v>97</v>
      </c>
      <c r="B1" s="9"/>
      <c r="C1" s="9"/>
      <c r="D1" s="9"/>
      <c r="E1" s="9"/>
      <c r="F1" s="9"/>
      <c r="G1" s="9"/>
      <c r="H1" s="9"/>
      <c r="I1" s="9"/>
    </row>
    <row r="2" spans="1:9" x14ac:dyDescent="0.2">
      <c r="A2" t="s">
        <v>7</v>
      </c>
      <c r="B2" t="s">
        <v>89</v>
      </c>
      <c r="C2" t="s">
        <v>92</v>
      </c>
      <c r="D2" t="s">
        <v>91</v>
      </c>
      <c r="E2" t="s">
        <v>90</v>
      </c>
      <c r="F2" t="s">
        <v>93</v>
      </c>
      <c r="G2" t="s">
        <v>94</v>
      </c>
      <c r="H2" t="s">
        <v>95</v>
      </c>
      <c r="I2" t="s">
        <v>96</v>
      </c>
    </row>
    <row r="3" spans="1:9" x14ac:dyDescent="0.2">
      <c r="A3" t="s">
        <v>41</v>
      </c>
      <c r="C3" s="4">
        <v>5</v>
      </c>
      <c r="D3">
        <v>2</v>
      </c>
      <c r="F3">
        <f t="shared" ref="F3:F9" si="0">SUM(B3:E3)</f>
        <v>7</v>
      </c>
      <c r="G3" s="6">
        <f>IF(Table1364[[#This Row],[True Positive]]+Table1364[[#This Row],[False Negative]]=0,"N/A",Table1364[[#This Row],[True Positive]]/(Table1364[[#This Row],[True Positive]]+Table1364[[#This Row],[False Negative]]))</f>
        <v>0</v>
      </c>
      <c r="H3" s="6">
        <f>Table1364[[#This Row],[False Positive]]/(Table1364[[#This Row],[False Positive]]+Table1364[[#This Row],[True Negative]])</f>
        <v>0</v>
      </c>
      <c r="I3" s="6">
        <f>(Table1364[[#This Row],[True Posistive Rate]]+(1 - Table1364[[#This Row],[False Positive Rate]])) - 1</f>
        <v>0</v>
      </c>
    </row>
    <row r="4" spans="1:9" x14ac:dyDescent="0.2">
      <c r="A4" s="1" t="s">
        <v>43</v>
      </c>
      <c r="C4" s="5">
        <v>1</v>
      </c>
      <c r="D4">
        <v>1</v>
      </c>
      <c r="E4">
        <v>1</v>
      </c>
      <c r="F4">
        <f t="shared" si="0"/>
        <v>3</v>
      </c>
      <c r="G4" s="6">
        <f>IF(Table1364[[#This Row],[True Positive]]+Table1364[[#This Row],[False Negative]]=0,"N/A",Table1364[[#This Row],[True Positive]]/(Table1364[[#This Row],[True Positive]]+Table1364[[#This Row],[False Negative]]))</f>
        <v>0</v>
      </c>
      <c r="H4" s="6">
        <f>Table1364[[#This Row],[False Positive]]/(Table1364[[#This Row],[False Positive]]+Table1364[[#This Row],[True Negative]])</f>
        <v>0.5</v>
      </c>
      <c r="I4" s="6">
        <f>(Table1364[[#This Row],[True Posistive Rate]]+(1 - Table1364[[#This Row],[False Positive Rate]])) - 1</f>
        <v>-0.5</v>
      </c>
    </row>
    <row r="5" spans="1:9" x14ac:dyDescent="0.2">
      <c r="A5" s="1" t="s">
        <v>44</v>
      </c>
      <c r="C5" s="4">
        <v>5</v>
      </c>
      <c r="D5">
        <v>2</v>
      </c>
      <c r="F5">
        <f t="shared" si="0"/>
        <v>7</v>
      </c>
      <c r="G5" s="6">
        <f>IF(Table1364[[#This Row],[True Positive]]+Table1364[[#This Row],[False Negative]]=0,"N/A",Table1364[[#This Row],[True Positive]]/(Table1364[[#This Row],[True Positive]]+Table1364[[#This Row],[False Negative]]))</f>
        <v>0</v>
      </c>
      <c r="H5" s="6">
        <f>Table1364[[#This Row],[False Positive]]/(Table1364[[#This Row],[False Positive]]+Table1364[[#This Row],[True Negative]])</f>
        <v>0</v>
      </c>
      <c r="I5" s="6">
        <f>(Table1364[[#This Row],[True Posistive Rate]]+(1 - Table1364[[#This Row],[False Positive Rate]])) - 1</f>
        <v>0</v>
      </c>
    </row>
    <row r="6" spans="1:9" x14ac:dyDescent="0.2">
      <c r="A6" s="1" t="s">
        <v>85</v>
      </c>
      <c r="C6" s="2">
        <v>1</v>
      </c>
      <c r="D6">
        <v>2</v>
      </c>
      <c r="F6" s="2">
        <f t="shared" si="0"/>
        <v>3</v>
      </c>
      <c r="G6" s="6">
        <f>IF(Table1364[[#This Row],[True Positive]]+Table1364[[#This Row],[False Negative]]=0,"N/A",Table1364[[#This Row],[True Positive]]/(Table1364[[#This Row],[True Positive]]+Table1364[[#This Row],[False Negative]]))</f>
        <v>0</v>
      </c>
      <c r="H6" s="6">
        <f>Table1364[[#This Row],[False Positive]]/(Table1364[[#This Row],[False Positive]]+Table1364[[#This Row],[True Negative]])</f>
        <v>0</v>
      </c>
      <c r="I6" s="6">
        <f>(Table1364[[#This Row],[True Posistive Rate]]+(1 - Table1364[[#This Row],[False Positive Rate]])) - 1</f>
        <v>0</v>
      </c>
    </row>
    <row r="7" spans="1:9" x14ac:dyDescent="0.2">
      <c r="A7" s="1" t="s">
        <v>86</v>
      </c>
      <c r="C7" s="4">
        <v>1</v>
      </c>
      <c r="D7">
        <v>2</v>
      </c>
      <c r="F7">
        <f t="shared" si="0"/>
        <v>3</v>
      </c>
      <c r="G7" s="6">
        <f>IF(Table1364[[#This Row],[True Positive]]+Table1364[[#This Row],[False Negative]]=0,"N/A",Table1364[[#This Row],[True Positive]]/(Table1364[[#This Row],[True Positive]]+Table1364[[#This Row],[False Negative]]))</f>
        <v>0</v>
      </c>
      <c r="H7" s="6">
        <f>Table1364[[#This Row],[False Positive]]/(Table1364[[#This Row],[False Positive]]+Table1364[[#This Row],[True Negative]])</f>
        <v>0</v>
      </c>
      <c r="I7" s="6">
        <f>(Table1364[[#This Row],[True Posistive Rate]]+(1 - Table1364[[#This Row],[False Positive Rate]])) - 1</f>
        <v>0</v>
      </c>
    </row>
    <row r="8" spans="1:9" x14ac:dyDescent="0.2">
      <c r="A8" s="1" t="s">
        <v>45</v>
      </c>
      <c r="C8" s="5">
        <v>3</v>
      </c>
      <c r="D8">
        <v>3</v>
      </c>
      <c r="F8">
        <f t="shared" si="0"/>
        <v>6</v>
      </c>
      <c r="G8" s="6">
        <f>IF(Table1364[[#This Row],[True Positive]]+Table1364[[#This Row],[False Negative]]=0,"N/A",Table1364[[#This Row],[True Positive]]/(Table1364[[#This Row],[True Positive]]+Table1364[[#This Row],[False Negative]]))</f>
        <v>0</v>
      </c>
      <c r="H8" s="6">
        <f>Table1364[[#This Row],[False Positive]]/(Table1364[[#This Row],[False Positive]]+Table1364[[#This Row],[True Negative]])</f>
        <v>0</v>
      </c>
      <c r="I8" s="6">
        <f>(Table1364[[#This Row],[True Posistive Rate]]+(1 - Table1364[[#This Row],[False Positive Rate]])) - 1</f>
        <v>0</v>
      </c>
    </row>
    <row r="9" spans="1:9" x14ac:dyDescent="0.2">
      <c r="A9" s="1" t="s">
        <v>46</v>
      </c>
      <c r="C9" s="4">
        <v>3</v>
      </c>
      <c r="D9">
        <v>2</v>
      </c>
      <c r="F9">
        <f t="shared" si="0"/>
        <v>5</v>
      </c>
      <c r="G9" s="6">
        <f>IF(Table1364[[#This Row],[True Positive]]+Table1364[[#This Row],[False Negative]]=0,"N/A",Table1364[[#This Row],[True Positive]]/(Table1364[[#This Row],[True Positive]]+Table1364[[#This Row],[False Negative]]))</f>
        <v>0</v>
      </c>
      <c r="H9" s="6">
        <f>Table1364[[#This Row],[False Positive]]/(Table1364[[#This Row],[False Positive]]+Table1364[[#This Row],[True Negative]])</f>
        <v>0</v>
      </c>
      <c r="I9" s="6">
        <f>(Table1364[[#This Row],[True Posistive Rate]]+(1 - Table1364[[#This Row],[False Positive Rate]])) - 1</f>
        <v>0</v>
      </c>
    </row>
    <row r="10" spans="1:9" ht="16" thickBot="1" x14ac:dyDescent="0.25">
      <c r="A10" s="7" t="s">
        <v>93</v>
      </c>
      <c r="B10" s="8">
        <f t="shared" ref="B10:E10" si="1">SUM(B3:B9)</f>
        <v>0</v>
      </c>
      <c r="C10" s="8">
        <f t="shared" si="1"/>
        <v>19</v>
      </c>
      <c r="D10" s="8">
        <f t="shared" si="1"/>
        <v>14</v>
      </c>
      <c r="E10" s="8">
        <f t="shared" si="1"/>
        <v>1</v>
      </c>
      <c r="F10" s="8">
        <f>SUM(F3:F9)</f>
        <v>34</v>
      </c>
      <c r="G10" s="8">
        <f>AVERAGE(G3:G9)</f>
        <v>0</v>
      </c>
      <c r="H10" s="8">
        <f t="shared" ref="H10" si="2">AVERAGE(H3:H9)</f>
        <v>7.1428571428571425E-2</v>
      </c>
      <c r="I10" s="8">
        <f>ROUND(AVERAGE(I3:I9)*100, 0)</f>
        <v>-7</v>
      </c>
    </row>
    <row r="11" spans="1:9" ht="16" thickTop="1" x14ac:dyDescent="0.2"/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Java XXE Unit Tests</vt:lpstr>
      <vt:lpstr>Fortify Results</vt:lpstr>
      <vt:lpstr>Contrast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dfleming</dc:creator>
  <cp:lastModifiedBy>Microsoft Office User</cp:lastModifiedBy>
  <cp:lastPrinted>2017-05-23T21:14:08Z</cp:lastPrinted>
  <dcterms:created xsi:type="dcterms:W3CDTF">2017-05-23T19:19:25Z</dcterms:created>
  <dcterms:modified xsi:type="dcterms:W3CDTF">2017-06-07T20:25:49Z</dcterms:modified>
</cp:coreProperties>
</file>