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1"/>
  </bookViews>
  <sheets>
    <sheet name="Model 1" sheetId="1" r:id="rId1"/>
    <sheet name="Model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2" l="1"/>
  <c r="Y4" i="2" s="1"/>
  <c r="X5" i="2"/>
  <c r="Y5" i="2"/>
  <c r="X6" i="2"/>
  <c r="Y6" i="2" s="1"/>
  <c r="X7" i="2"/>
  <c r="Y7" i="2"/>
  <c r="X8" i="2"/>
  <c r="Y8" i="2" s="1"/>
  <c r="X9" i="2"/>
  <c r="Y9" i="2"/>
  <c r="X10" i="2"/>
  <c r="Y10" i="2" s="1"/>
  <c r="X11" i="2"/>
  <c r="Y11" i="2"/>
  <c r="X12" i="2"/>
  <c r="Y12" i="2" s="1"/>
  <c r="X13" i="2"/>
  <c r="Y13" i="2"/>
  <c r="Y2" i="2"/>
  <c r="X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F2" i="2"/>
  <c r="E39" i="2"/>
  <c r="Y14" i="2" l="1"/>
  <c r="Y15" i="2"/>
  <c r="C12" i="2"/>
  <c r="E40" i="2"/>
  <c r="F40" i="2" s="1"/>
  <c r="G40" i="2"/>
  <c r="H40" i="2" s="1"/>
  <c r="I40" i="2"/>
  <c r="J40" i="2" s="1"/>
  <c r="K40" i="2"/>
  <c r="L40" i="2" s="1"/>
  <c r="M40" i="2"/>
  <c r="N40" i="2" s="1"/>
  <c r="O40" i="2"/>
  <c r="P40" i="2" s="1"/>
  <c r="Q40" i="2"/>
  <c r="R40" i="2" s="1"/>
  <c r="S40" i="2"/>
  <c r="T40" i="2" s="1"/>
  <c r="U40" i="2"/>
  <c r="V40" i="2" s="1"/>
  <c r="W40" i="2"/>
  <c r="X40" i="2" s="1"/>
  <c r="Y40" i="2"/>
  <c r="Z40" i="2" s="1"/>
  <c r="AA40" i="2"/>
  <c r="AB40" i="2" s="1"/>
  <c r="AC40" i="2"/>
  <c r="AD40" i="2" s="1"/>
  <c r="AE40" i="2"/>
  <c r="AF40" i="2" s="1"/>
  <c r="AG40" i="2"/>
  <c r="AH40" i="2" s="1"/>
  <c r="AI40" i="2"/>
  <c r="AJ40" i="2" s="1"/>
  <c r="AK40" i="2"/>
  <c r="AL40" i="2" s="1"/>
  <c r="E41" i="2"/>
  <c r="F41" i="2" s="1"/>
  <c r="G41" i="2"/>
  <c r="H41" i="2" s="1"/>
  <c r="I41" i="2"/>
  <c r="J41" i="2" s="1"/>
  <c r="K41" i="2"/>
  <c r="L41" i="2" s="1"/>
  <c r="M41" i="2"/>
  <c r="N41" i="2" s="1"/>
  <c r="O41" i="2"/>
  <c r="P41" i="2" s="1"/>
  <c r="Q41" i="2"/>
  <c r="R41" i="2" s="1"/>
  <c r="S41" i="2"/>
  <c r="T41" i="2" s="1"/>
  <c r="U41" i="2"/>
  <c r="V41" i="2" s="1"/>
  <c r="W41" i="2"/>
  <c r="X41" i="2" s="1"/>
  <c r="Y41" i="2"/>
  <c r="Z41" i="2" s="1"/>
  <c r="AA41" i="2"/>
  <c r="AB41" i="2" s="1"/>
  <c r="AC41" i="2"/>
  <c r="AD41" i="2" s="1"/>
  <c r="AE41" i="2"/>
  <c r="AF41" i="2" s="1"/>
  <c r="AG41" i="2"/>
  <c r="AH41" i="2" s="1"/>
  <c r="AI41" i="2"/>
  <c r="AJ41" i="2" s="1"/>
  <c r="AK41" i="2"/>
  <c r="AL41" i="2" s="1"/>
  <c r="E42" i="2"/>
  <c r="F42" i="2" s="1"/>
  <c r="G42" i="2"/>
  <c r="H42" i="2" s="1"/>
  <c r="I42" i="2"/>
  <c r="J42" i="2" s="1"/>
  <c r="K42" i="2"/>
  <c r="L42" i="2" s="1"/>
  <c r="M42" i="2"/>
  <c r="N42" i="2" s="1"/>
  <c r="O42" i="2"/>
  <c r="P42" i="2" s="1"/>
  <c r="Q42" i="2"/>
  <c r="R42" i="2" s="1"/>
  <c r="S42" i="2"/>
  <c r="T42" i="2" s="1"/>
  <c r="U42" i="2"/>
  <c r="V42" i="2" s="1"/>
  <c r="W42" i="2"/>
  <c r="X42" i="2" s="1"/>
  <c r="Y42" i="2"/>
  <c r="Z42" i="2" s="1"/>
  <c r="AA42" i="2"/>
  <c r="AB42" i="2" s="1"/>
  <c r="AC42" i="2"/>
  <c r="AD42" i="2" s="1"/>
  <c r="AE42" i="2"/>
  <c r="AF42" i="2" s="1"/>
  <c r="AG42" i="2"/>
  <c r="AH42" i="2" s="1"/>
  <c r="AI42" i="2"/>
  <c r="AJ42" i="2" s="1"/>
  <c r="AK42" i="2"/>
  <c r="AL42" i="2" s="1"/>
  <c r="E43" i="2"/>
  <c r="F43" i="2" s="1"/>
  <c r="G43" i="2"/>
  <c r="H43" i="2" s="1"/>
  <c r="I43" i="2"/>
  <c r="J43" i="2" s="1"/>
  <c r="K43" i="2"/>
  <c r="L43" i="2" s="1"/>
  <c r="M43" i="2"/>
  <c r="N43" i="2" s="1"/>
  <c r="O43" i="2"/>
  <c r="P43" i="2" s="1"/>
  <c r="Q43" i="2"/>
  <c r="R43" i="2" s="1"/>
  <c r="S43" i="2"/>
  <c r="T43" i="2" s="1"/>
  <c r="U43" i="2"/>
  <c r="V43" i="2" s="1"/>
  <c r="W43" i="2"/>
  <c r="X43" i="2" s="1"/>
  <c r="Y43" i="2"/>
  <c r="Z43" i="2" s="1"/>
  <c r="AA43" i="2"/>
  <c r="AB43" i="2" s="1"/>
  <c r="AC43" i="2"/>
  <c r="AD43" i="2" s="1"/>
  <c r="AE43" i="2"/>
  <c r="AF43" i="2" s="1"/>
  <c r="AG43" i="2"/>
  <c r="AH43" i="2" s="1"/>
  <c r="AI43" i="2"/>
  <c r="AJ43" i="2" s="1"/>
  <c r="AK43" i="2"/>
  <c r="AL43" i="2" s="1"/>
  <c r="E44" i="2"/>
  <c r="F44" i="2" s="1"/>
  <c r="G44" i="2"/>
  <c r="H44" i="2" s="1"/>
  <c r="I44" i="2"/>
  <c r="J44" i="2" s="1"/>
  <c r="K44" i="2"/>
  <c r="L44" i="2" s="1"/>
  <c r="M44" i="2"/>
  <c r="N44" i="2" s="1"/>
  <c r="O44" i="2"/>
  <c r="P44" i="2" s="1"/>
  <c r="Q44" i="2"/>
  <c r="R44" i="2" s="1"/>
  <c r="S44" i="2"/>
  <c r="T44" i="2" s="1"/>
  <c r="U44" i="2"/>
  <c r="V44" i="2" s="1"/>
  <c r="W44" i="2"/>
  <c r="X44" i="2" s="1"/>
  <c r="Y44" i="2"/>
  <c r="Z44" i="2" s="1"/>
  <c r="AA44" i="2"/>
  <c r="AB44" i="2" s="1"/>
  <c r="AC44" i="2"/>
  <c r="AD44" i="2" s="1"/>
  <c r="AE44" i="2"/>
  <c r="AF44" i="2" s="1"/>
  <c r="AG44" i="2"/>
  <c r="AH44" i="2" s="1"/>
  <c r="AI44" i="2"/>
  <c r="AJ44" i="2" s="1"/>
  <c r="AK44" i="2"/>
  <c r="AL44" i="2" s="1"/>
  <c r="E45" i="2"/>
  <c r="F45" i="2" s="1"/>
  <c r="G45" i="2"/>
  <c r="H45" i="2" s="1"/>
  <c r="I45" i="2"/>
  <c r="J45" i="2" s="1"/>
  <c r="K45" i="2"/>
  <c r="L45" i="2" s="1"/>
  <c r="M45" i="2"/>
  <c r="N45" i="2" s="1"/>
  <c r="O45" i="2"/>
  <c r="P45" i="2" s="1"/>
  <c r="Q45" i="2"/>
  <c r="R45" i="2" s="1"/>
  <c r="S45" i="2"/>
  <c r="T45" i="2" s="1"/>
  <c r="U45" i="2"/>
  <c r="V45" i="2" s="1"/>
  <c r="W45" i="2"/>
  <c r="X45" i="2" s="1"/>
  <c r="Y45" i="2"/>
  <c r="Z45" i="2" s="1"/>
  <c r="AA45" i="2"/>
  <c r="AB45" i="2" s="1"/>
  <c r="AC45" i="2"/>
  <c r="AD45" i="2" s="1"/>
  <c r="AE45" i="2"/>
  <c r="AF45" i="2" s="1"/>
  <c r="AG45" i="2"/>
  <c r="AH45" i="2" s="1"/>
  <c r="AI45" i="2"/>
  <c r="AJ45" i="2" s="1"/>
  <c r="AK45" i="2"/>
  <c r="AL45" i="2" s="1"/>
  <c r="E46" i="2"/>
  <c r="F46" i="2" s="1"/>
  <c r="G46" i="2"/>
  <c r="H46" i="2" s="1"/>
  <c r="I46" i="2"/>
  <c r="J46" i="2" s="1"/>
  <c r="K46" i="2"/>
  <c r="L46" i="2" s="1"/>
  <c r="M46" i="2"/>
  <c r="N46" i="2" s="1"/>
  <c r="O46" i="2"/>
  <c r="P46" i="2" s="1"/>
  <c r="Q46" i="2"/>
  <c r="R46" i="2" s="1"/>
  <c r="S46" i="2"/>
  <c r="T46" i="2" s="1"/>
  <c r="U46" i="2"/>
  <c r="V46" i="2" s="1"/>
  <c r="W46" i="2"/>
  <c r="X46" i="2" s="1"/>
  <c r="Y46" i="2"/>
  <c r="Z46" i="2" s="1"/>
  <c r="AA46" i="2"/>
  <c r="AB46" i="2" s="1"/>
  <c r="AC46" i="2"/>
  <c r="AD46" i="2" s="1"/>
  <c r="AE46" i="2"/>
  <c r="AF46" i="2" s="1"/>
  <c r="AG46" i="2"/>
  <c r="AH46" i="2" s="1"/>
  <c r="AI46" i="2"/>
  <c r="AJ46" i="2" s="1"/>
  <c r="AK46" i="2"/>
  <c r="AL46" i="2" s="1"/>
  <c r="E47" i="2"/>
  <c r="F47" i="2" s="1"/>
  <c r="G47" i="2"/>
  <c r="H47" i="2" s="1"/>
  <c r="I47" i="2"/>
  <c r="J47" i="2" s="1"/>
  <c r="K47" i="2"/>
  <c r="L47" i="2" s="1"/>
  <c r="M47" i="2"/>
  <c r="N47" i="2" s="1"/>
  <c r="O47" i="2"/>
  <c r="P47" i="2" s="1"/>
  <c r="Q47" i="2"/>
  <c r="R47" i="2" s="1"/>
  <c r="S47" i="2"/>
  <c r="T47" i="2" s="1"/>
  <c r="U47" i="2"/>
  <c r="V47" i="2" s="1"/>
  <c r="W47" i="2"/>
  <c r="X47" i="2" s="1"/>
  <c r="Y47" i="2"/>
  <c r="Z47" i="2" s="1"/>
  <c r="AA47" i="2"/>
  <c r="AB47" i="2" s="1"/>
  <c r="AC47" i="2"/>
  <c r="AD47" i="2" s="1"/>
  <c r="AE47" i="2"/>
  <c r="AF47" i="2" s="1"/>
  <c r="AG47" i="2"/>
  <c r="AH47" i="2" s="1"/>
  <c r="AI47" i="2"/>
  <c r="AJ47" i="2" s="1"/>
  <c r="AK47" i="2"/>
  <c r="AL47" i="2" s="1"/>
  <c r="E48" i="2"/>
  <c r="F48" i="2" s="1"/>
  <c r="G48" i="2"/>
  <c r="H48" i="2" s="1"/>
  <c r="I48" i="2"/>
  <c r="J48" i="2" s="1"/>
  <c r="K48" i="2"/>
  <c r="L48" i="2" s="1"/>
  <c r="M48" i="2"/>
  <c r="N48" i="2" s="1"/>
  <c r="O48" i="2"/>
  <c r="P48" i="2" s="1"/>
  <c r="Q48" i="2"/>
  <c r="R48" i="2" s="1"/>
  <c r="S48" i="2"/>
  <c r="T48" i="2" s="1"/>
  <c r="U48" i="2"/>
  <c r="V48" i="2" s="1"/>
  <c r="W48" i="2"/>
  <c r="X48" i="2" s="1"/>
  <c r="Y48" i="2"/>
  <c r="Z48" i="2" s="1"/>
  <c r="AA48" i="2"/>
  <c r="AB48" i="2" s="1"/>
  <c r="AC48" i="2"/>
  <c r="AD48" i="2" s="1"/>
  <c r="AE48" i="2"/>
  <c r="AF48" i="2" s="1"/>
  <c r="AG48" i="2"/>
  <c r="AH48" i="2" s="1"/>
  <c r="AI48" i="2"/>
  <c r="AJ48" i="2" s="1"/>
  <c r="AK48" i="2"/>
  <c r="AL48" i="2" s="1"/>
  <c r="E49" i="2"/>
  <c r="F49" i="2" s="1"/>
  <c r="G49" i="2"/>
  <c r="H49" i="2" s="1"/>
  <c r="I49" i="2"/>
  <c r="J49" i="2" s="1"/>
  <c r="K49" i="2"/>
  <c r="L49" i="2" s="1"/>
  <c r="M49" i="2"/>
  <c r="N49" i="2" s="1"/>
  <c r="O49" i="2"/>
  <c r="P49" i="2" s="1"/>
  <c r="Q49" i="2"/>
  <c r="R49" i="2" s="1"/>
  <c r="S49" i="2"/>
  <c r="T49" i="2" s="1"/>
  <c r="U49" i="2"/>
  <c r="V49" i="2" s="1"/>
  <c r="W49" i="2"/>
  <c r="X49" i="2" s="1"/>
  <c r="Y49" i="2"/>
  <c r="Z49" i="2" s="1"/>
  <c r="AA49" i="2"/>
  <c r="AB49" i="2" s="1"/>
  <c r="AC49" i="2"/>
  <c r="AD49" i="2" s="1"/>
  <c r="AE49" i="2"/>
  <c r="AF49" i="2" s="1"/>
  <c r="AG49" i="2"/>
  <c r="AH49" i="2" s="1"/>
  <c r="AI49" i="2"/>
  <c r="AJ49" i="2" s="1"/>
  <c r="AK49" i="2"/>
  <c r="AL49" i="2" s="1"/>
  <c r="E50" i="2"/>
  <c r="F50" i="2" s="1"/>
  <c r="G50" i="2"/>
  <c r="H50" i="2" s="1"/>
  <c r="I50" i="2"/>
  <c r="J50" i="2" s="1"/>
  <c r="K50" i="2"/>
  <c r="L50" i="2" s="1"/>
  <c r="M50" i="2"/>
  <c r="N50" i="2" s="1"/>
  <c r="O50" i="2"/>
  <c r="P50" i="2" s="1"/>
  <c r="Q50" i="2"/>
  <c r="R50" i="2" s="1"/>
  <c r="S50" i="2"/>
  <c r="T50" i="2" s="1"/>
  <c r="U50" i="2"/>
  <c r="V50" i="2" s="1"/>
  <c r="W50" i="2"/>
  <c r="X50" i="2" s="1"/>
  <c r="Y50" i="2"/>
  <c r="Z50" i="2" s="1"/>
  <c r="AA50" i="2"/>
  <c r="AB50" i="2" s="1"/>
  <c r="AC50" i="2"/>
  <c r="AD50" i="2" s="1"/>
  <c r="AE50" i="2"/>
  <c r="AF50" i="2" s="1"/>
  <c r="AG50" i="2"/>
  <c r="AH50" i="2" s="1"/>
  <c r="AI50" i="2"/>
  <c r="AJ50" i="2" s="1"/>
  <c r="AK50" i="2"/>
  <c r="AL50" i="2" s="1"/>
  <c r="E51" i="2"/>
  <c r="F51" i="2" s="1"/>
  <c r="G51" i="2"/>
  <c r="H51" i="2" s="1"/>
  <c r="I51" i="2"/>
  <c r="J51" i="2" s="1"/>
  <c r="K51" i="2"/>
  <c r="L51" i="2" s="1"/>
  <c r="M51" i="2"/>
  <c r="N51" i="2" s="1"/>
  <c r="O51" i="2"/>
  <c r="P51" i="2" s="1"/>
  <c r="Q51" i="2"/>
  <c r="R51" i="2" s="1"/>
  <c r="S51" i="2"/>
  <c r="T51" i="2" s="1"/>
  <c r="U51" i="2"/>
  <c r="V51" i="2" s="1"/>
  <c r="W51" i="2"/>
  <c r="X51" i="2" s="1"/>
  <c r="Y51" i="2"/>
  <c r="Z51" i="2" s="1"/>
  <c r="AA51" i="2"/>
  <c r="AB51" i="2" s="1"/>
  <c r="AC51" i="2"/>
  <c r="AD51" i="2" s="1"/>
  <c r="AE51" i="2"/>
  <c r="AF51" i="2" s="1"/>
  <c r="AG51" i="2"/>
  <c r="AH51" i="2" s="1"/>
  <c r="AI51" i="2"/>
  <c r="AJ51" i="2" s="1"/>
  <c r="AK51" i="2"/>
  <c r="AL51" i="2" s="1"/>
  <c r="E52" i="2"/>
  <c r="F52" i="2" s="1"/>
  <c r="G52" i="2"/>
  <c r="H52" i="2" s="1"/>
  <c r="I52" i="2"/>
  <c r="J52" i="2" s="1"/>
  <c r="K52" i="2"/>
  <c r="L52" i="2" s="1"/>
  <c r="M52" i="2"/>
  <c r="N52" i="2" s="1"/>
  <c r="O52" i="2"/>
  <c r="P52" i="2" s="1"/>
  <c r="Q52" i="2"/>
  <c r="R52" i="2" s="1"/>
  <c r="S52" i="2"/>
  <c r="T52" i="2" s="1"/>
  <c r="U52" i="2"/>
  <c r="V52" i="2" s="1"/>
  <c r="W52" i="2"/>
  <c r="X52" i="2" s="1"/>
  <c r="Y52" i="2"/>
  <c r="Z52" i="2" s="1"/>
  <c r="AA52" i="2"/>
  <c r="AB52" i="2" s="1"/>
  <c r="AC52" i="2"/>
  <c r="AD52" i="2" s="1"/>
  <c r="AE52" i="2"/>
  <c r="AF52" i="2" s="1"/>
  <c r="AG52" i="2"/>
  <c r="AH52" i="2" s="1"/>
  <c r="AI52" i="2"/>
  <c r="AJ52" i="2" s="1"/>
  <c r="AK52" i="2"/>
  <c r="AL52" i="2" s="1"/>
  <c r="E53" i="2"/>
  <c r="F53" i="2" s="1"/>
  <c r="G53" i="2"/>
  <c r="H53" i="2" s="1"/>
  <c r="I53" i="2"/>
  <c r="J53" i="2" s="1"/>
  <c r="K53" i="2"/>
  <c r="L53" i="2" s="1"/>
  <c r="M53" i="2"/>
  <c r="N53" i="2" s="1"/>
  <c r="O53" i="2"/>
  <c r="P53" i="2" s="1"/>
  <c r="Q53" i="2"/>
  <c r="R53" i="2" s="1"/>
  <c r="S53" i="2"/>
  <c r="T53" i="2" s="1"/>
  <c r="U53" i="2"/>
  <c r="V53" i="2" s="1"/>
  <c r="W53" i="2"/>
  <c r="X53" i="2" s="1"/>
  <c r="Y53" i="2"/>
  <c r="Z53" i="2" s="1"/>
  <c r="AA53" i="2"/>
  <c r="AB53" i="2" s="1"/>
  <c r="AC53" i="2"/>
  <c r="AD53" i="2" s="1"/>
  <c r="AE53" i="2"/>
  <c r="AF53" i="2" s="1"/>
  <c r="AG53" i="2"/>
  <c r="AH53" i="2" s="1"/>
  <c r="AI53" i="2"/>
  <c r="AJ53" i="2" s="1"/>
  <c r="AK53" i="2"/>
  <c r="AL53" i="2" s="1"/>
  <c r="E54" i="2"/>
  <c r="F54" i="2" s="1"/>
  <c r="G54" i="2"/>
  <c r="H54" i="2" s="1"/>
  <c r="I54" i="2"/>
  <c r="J54" i="2" s="1"/>
  <c r="K54" i="2"/>
  <c r="L54" i="2" s="1"/>
  <c r="M54" i="2"/>
  <c r="N54" i="2" s="1"/>
  <c r="O54" i="2"/>
  <c r="P54" i="2" s="1"/>
  <c r="Q54" i="2"/>
  <c r="R54" i="2" s="1"/>
  <c r="S54" i="2"/>
  <c r="T54" i="2" s="1"/>
  <c r="U54" i="2"/>
  <c r="V54" i="2" s="1"/>
  <c r="W54" i="2"/>
  <c r="X54" i="2" s="1"/>
  <c r="Y54" i="2"/>
  <c r="Z54" i="2" s="1"/>
  <c r="AA54" i="2"/>
  <c r="AB54" i="2" s="1"/>
  <c r="AC54" i="2"/>
  <c r="AD54" i="2" s="1"/>
  <c r="AE54" i="2"/>
  <c r="AF54" i="2" s="1"/>
  <c r="AG54" i="2"/>
  <c r="AH54" i="2" s="1"/>
  <c r="AI54" i="2"/>
  <c r="AJ54" i="2" s="1"/>
  <c r="AK54" i="2"/>
  <c r="AL54" i="2" s="1"/>
  <c r="E55" i="2"/>
  <c r="F55" i="2" s="1"/>
  <c r="G55" i="2"/>
  <c r="H55" i="2" s="1"/>
  <c r="I55" i="2"/>
  <c r="J55" i="2" s="1"/>
  <c r="K55" i="2"/>
  <c r="L55" i="2" s="1"/>
  <c r="M55" i="2"/>
  <c r="N55" i="2" s="1"/>
  <c r="O55" i="2"/>
  <c r="P55" i="2" s="1"/>
  <c r="Q55" i="2"/>
  <c r="R55" i="2" s="1"/>
  <c r="S55" i="2"/>
  <c r="T55" i="2" s="1"/>
  <c r="U55" i="2"/>
  <c r="V55" i="2" s="1"/>
  <c r="W55" i="2"/>
  <c r="X55" i="2" s="1"/>
  <c r="Y55" i="2"/>
  <c r="Z55" i="2" s="1"/>
  <c r="AA55" i="2"/>
  <c r="AB55" i="2" s="1"/>
  <c r="AC55" i="2"/>
  <c r="AD55" i="2" s="1"/>
  <c r="AE55" i="2"/>
  <c r="AF55" i="2" s="1"/>
  <c r="AG55" i="2"/>
  <c r="AH55" i="2" s="1"/>
  <c r="AI55" i="2"/>
  <c r="AJ55" i="2" s="1"/>
  <c r="AK55" i="2"/>
  <c r="AL55" i="2" s="1"/>
  <c r="E56" i="2"/>
  <c r="F56" i="2" s="1"/>
  <c r="G56" i="2"/>
  <c r="H56" i="2" s="1"/>
  <c r="I56" i="2"/>
  <c r="J56" i="2" s="1"/>
  <c r="K56" i="2"/>
  <c r="L56" i="2" s="1"/>
  <c r="M56" i="2"/>
  <c r="N56" i="2" s="1"/>
  <c r="O56" i="2"/>
  <c r="P56" i="2" s="1"/>
  <c r="Q56" i="2"/>
  <c r="R56" i="2" s="1"/>
  <c r="S56" i="2"/>
  <c r="T56" i="2" s="1"/>
  <c r="U56" i="2"/>
  <c r="V56" i="2" s="1"/>
  <c r="W56" i="2"/>
  <c r="X56" i="2" s="1"/>
  <c r="Y56" i="2"/>
  <c r="Z56" i="2" s="1"/>
  <c r="AA56" i="2"/>
  <c r="AB56" i="2" s="1"/>
  <c r="AC56" i="2"/>
  <c r="AD56" i="2" s="1"/>
  <c r="AE56" i="2"/>
  <c r="AF56" i="2" s="1"/>
  <c r="AG56" i="2"/>
  <c r="AH56" i="2" s="1"/>
  <c r="AI56" i="2"/>
  <c r="AJ56" i="2" s="1"/>
  <c r="AK56" i="2"/>
  <c r="AL56" i="2" s="1"/>
  <c r="G39" i="2"/>
  <c r="H39" i="2" s="1"/>
  <c r="I39" i="2"/>
  <c r="J39" i="2" s="1"/>
  <c r="K39" i="2"/>
  <c r="L39" i="2" s="1"/>
  <c r="M39" i="2"/>
  <c r="N39" i="2" s="1"/>
  <c r="O39" i="2"/>
  <c r="P39" i="2" s="1"/>
  <c r="Q39" i="2"/>
  <c r="R39" i="2" s="1"/>
  <c r="S39" i="2"/>
  <c r="T39" i="2" s="1"/>
  <c r="U39" i="2"/>
  <c r="V39" i="2" s="1"/>
  <c r="W39" i="2"/>
  <c r="X39" i="2" s="1"/>
  <c r="Y39" i="2"/>
  <c r="Z39" i="2" s="1"/>
  <c r="AA39" i="2"/>
  <c r="AB39" i="2" s="1"/>
  <c r="AC39" i="2"/>
  <c r="AD39" i="2" s="1"/>
  <c r="AE39" i="2"/>
  <c r="AF39" i="2" s="1"/>
  <c r="AG39" i="2"/>
  <c r="AH39" i="2" s="1"/>
  <c r="AI39" i="2"/>
  <c r="AJ39" i="2" s="1"/>
  <c r="AK39" i="2"/>
  <c r="AL39" i="2" s="1"/>
  <c r="F39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F38" i="2"/>
  <c r="E38" i="2"/>
  <c r="F5" i="2"/>
  <c r="G5" i="2" s="1"/>
  <c r="H5" i="2"/>
  <c r="I5" i="2"/>
  <c r="J5" i="2"/>
  <c r="K5" i="2" s="1"/>
  <c r="L5" i="2"/>
  <c r="M5" i="2"/>
  <c r="N5" i="2"/>
  <c r="O5" i="2" s="1"/>
  <c r="P5" i="2"/>
  <c r="Q5" i="2"/>
  <c r="R5" i="2"/>
  <c r="S5" i="2" s="1"/>
  <c r="T5" i="2"/>
  <c r="U5" i="2"/>
  <c r="V5" i="2"/>
  <c r="W5" i="2" s="1"/>
  <c r="F6" i="2"/>
  <c r="G6" i="2" s="1"/>
  <c r="H6" i="2"/>
  <c r="I6" i="2" s="1"/>
  <c r="J6" i="2"/>
  <c r="K6" i="2"/>
  <c r="L6" i="2"/>
  <c r="M6" i="2" s="1"/>
  <c r="N6" i="2"/>
  <c r="O6" i="2"/>
  <c r="P6" i="2"/>
  <c r="Q6" i="2" s="1"/>
  <c r="R6" i="2"/>
  <c r="S6" i="2"/>
  <c r="T6" i="2"/>
  <c r="U6" i="2" s="1"/>
  <c r="V6" i="2"/>
  <c r="W6" i="2"/>
  <c r="F7" i="2"/>
  <c r="G7" i="2" s="1"/>
  <c r="H7" i="2"/>
  <c r="I7" i="2" s="1"/>
  <c r="J7" i="2"/>
  <c r="K7" i="2"/>
  <c r="L7" i="2"/>
  <c r="M7" i="2" s="1"/>
  <c r="N7" i="2"/>
  <c r="O7" i="2"/>
  <c r="P7" i="2"/>
  <c r="Q7" i="2" s="1"/>
  <c r="R7" i="2"/>
  <c r="S7" i="2"/>
  <c r="T7" i="2"/>
  <c r="U7" i="2" s="1"/>
  <c r="V7" i="2"/>
  <c r="W7" i="2"/>
  <c r="F8" i="2"/>
  <c r="G8" i="2" s="1"/>
  <c r="H8" i="2"/>
  <c r="I8" i="2"/>
  <c r="J8" i="2"/>
  <c r="K8" i="2" s="1"/>
  <c r="L8" i="2"/>
  <c r="M8" i="2"/>
  <c r="N8" i="2"/>
  <c r="O8" i="2" s="1"/>
  <c r="P8" i="2"/>
  <c r="Q8" i="2"/>
  <c r="R8" i="2"/>
  <c r="S8" i="2" s="1"/>
  <c r="T8" i="2"/>
  <c r="U8" i="2"/>
  <c r="V8" i="2"/>
  <c r="W8" i="2" s="1"/>
  <c r="F9" i="2"/>
  <c r="G9" i="2" s="1"/>
  <c r="H9" i="2"/>
  <c r="I9" i="2"/>
  <c r="J9" i="2"/>
  <c r="K9" i="2" s="1"/>
  <c r="L9" i="2"/>
  <c r="M9" i="2"/>
  <c r="N9" i="2"/>
  <c r="O9" i="2" s="1"/>
  <c r="P9" i="2"/>
  <c r="Q9" i="2"/>
  <c r="R9" i="2"/>
  <c r="S9" i="2" s="1"/>
  <c r="T9" i="2"/>
  <c r="U9" i="2"/>
  <c r="V9" i="2"/>
  <c r="W9" i="2" s="1"/>
  <c r="F10" i="2"/>
  <c r="G10" i="2" s="1"/>
  <c r="H10" i="2"/>
  <c r="I10" i="2" s="1"/>
  <c r="J10" i="2"/>
  <c r="K10" i="2"/>
  <c r="L10" i="2"/>
  <c r="M10" i="2" s="1"/>
  <c r="N10" i="2"/>
  <c r="O10" i="2"/>
  <c r="P10" i="2"/>
  <c r="Q10" i="2" s="1"/>
  <c r="R10" i="2"/>
  <c r="S10" i="2"/>
  <c r="T10" i="2"/>
  <c r="U10" i="2" s="1"/>
  <c r="V10" i="2"/>
  <c r="W10" i="2"/>
  <c r="F11" i="2"/>
  <c r="G11" i="2" s="1"/>
  <c r="H11" i="2"/>
  <c r="I11" i="2" s="1"/>
  <c r="J11" i="2"/>
  <c r="K11" i="2"/>
  <c r="L11" i="2"/>
  <c r="M11" i="2" s="1"/>
  <c r="N11" i="2"/>
  <c r="O11" i="2"/>
  <c r="P11" i="2"/>
  <c r="Q11" i="2" s="1"/>
  <c r="R11" i="2"/>
  <c r="S11" i="2"/>
  <c r="T11" i="2"/>
  <c r="U11" i="2" s="1"/>
  <c r="V11" i="2"/>
  <c r="W11" i="2"/>
  <c r="F12" i="2"/>
  <c r="G12" i="2" s="1"/>
  <c r="H12" i="2"/>
  <c r="I12" i="2"/>
  <c r="J12" i="2"/>
  <c r="K12" i="2" s="1"/>
  <c r="L12" i="2"/>
  <c r="M12" i="2"/>
  <c r="N12" i="2"/>
  <c r="O12" i="2" s="1"/>
  <c r="P12" i="2"/>
  <c r="Q12" i="2"/>
  <c r="R12" i="2"/>
  <c r="S12" i="2" s="1"/>
  <c r="T12" i="2"/>
  <c r="U12" i="2"/>
  <c r="V12" i="2"/>
  <c r="W12" i="2" s="1"/>
  <c r="F13" i="2"/>
  <c r="G13" i="2" s="1"/>
  <c r="H13" i="2"/>
  <c r="I13" i="2" s="1"/>
  <c r="J13" i="2"/>
  <c r="K13" i="2" s="1"/>
  <c r="L13" i="2"/>
  <c r="M13" i="2" s="1"/>
  <c r="N13" i="2"/>
  <c r="O13" i="2" s="1"/>
  <c r="P13" i="2"/>
  <c r="Q13" i="2" s="1"/>
  <c r="R13" i="2"/>
  <c r="S13" i="2" s="1"/>
  <c r="T13" i="2"/>
  <c r="U13" i="2" s="1"/>
  <c r="V13" i="2"/>
  <c r="W13" i="2" s="1"/>
  <c r="H4" i="2"/>
  <c r="I4" i="2"/>
  <c r="J4" i="2"/>
  <c r="K4" i="2" s="1"/>
  <c r="L4" i="2"/>
  <c r="M4" i="2"/>
  <c r="N4" i="2"/>
  <c r="O4" i="2" s="1"/>
  <c r="P4" i="2"/>
  <c r="Q4" i="2"/>
  <c r="R4" i="2"/>
  <c r="S4" i="2" s="1"/>
  <c r="T4" i="2"/>
  <c r="U4" i="2"/>
  <c r="V4" i="2"/>
  <c r="W4" i="2" s="1"/>
  <c r="F4" i="2"/>
  <c r="G4" i="2" s="1"/>
  <c r="F4" i="1"/>
  <c r="D20" i="1"/>
  <c r="F5" i="1" l="1"/>
  <c r="F21" i="1"/>
  <c r="F20" i="1"/>
  <c r="G38" i="1"/>
  <c r="H38" i="1"/>
  <c r="I38" i="1"/>
  <c r="J38" i="1"/>
  <c r="K38" i="1"/>
  <c r="L38" i="1"/>
  <c r="M38" i="1"/>
  <c r="N38" i="1"/>
  <c r="O38" i="1"/>
  <c r="P38" i="1"/>
  <c r="O55" i="1" s="1"/>
  <c r="P55" i="1" s="1"/>
  <c r="Q38" i="1"/>
  <c r="R38" i="1"/>
  <c r="S38" i="1"/>
  <c r="T38" i="1"/>
  <c r="U38" i="1"/>
  <c r="V38" i="1"/>
  <c r="U54" i="1" s="1"/>
  <c r="V54" i="1" s="1"/>
  <c r="W38" i="1"/>
  <c r="X38" i="1"/>
  <c r="Y38" i="1"/>
  <c r="Z38" i="1"/>
  <c r="AA38" i="1"/>
  <c r="AB38" i="1"/>
  <c r="AC38" i="1"/>
  <c r="AD38" i="1"/>
  <c r="AC55" i="1" s="1"/>
  <c r="AD55" i="1" s="1"/>
  <c r="AE38" i="1"/>
  <c r="AF38" i="1"/>
  <c r="AE55" i="1" s="1"/>
  <c r="AF55" i="1" s="1"/>
  <c r="AG38" i="1"/>
  <c r="AH38" i="1"/>
  <c r="AI38" i="1"/>
  <c r="AJ38" i="1"/>
  <c r="AI56" i="1" s="1"/>
  <c r="AJ56" i="1" s="1"/>
  <c r="AK38" i="1"/>
  <c r="AL38" i="1"/>
  <c r="F38" i="1"/>
  <c r="E43" i="1" s="1"/>
  <c r="F43" i="1" s="1"/>
  <c r="E38" i="1"/>
  <c r="E46" i="1"/>
  <c r="F46" i="1" s="1"/>
  <c r="E50" i="1"/>
  <c r="F50" i="1" s="1"/>
  <c r="E54" i="1"/>
  <c r="F54" i="1" s="1"/>
  <c r="AJ58" i="2" l="1"/>
  <c r="AJ57" i="2"/>
  <c r="AB58" i="2"/>
  <c r="AB57" i="2"/>
  <c r="T58" i="2"/>
  <c r="T57" i="2"/>
  <c r="L58" i="2"/>
  <c r="L57" i="2"/>
  <c r="AL58" i="2"/>
  <c r="AL57" i="2"/>
  <c r="AH57" i="2"/>
  <c r="AH58" i="2"/>
  <c r="AD57" i="2"/>
  <c r="AD58" i="2"/>
  <c r="Z57" i="2"/>
  <c r="Z58" i="2"/>
  <c r="V57" i="2"/>
  <c r="V58" i="2"/>
  <c r="R57" i="2"/>
  <c r="R58" i="2"/>
  <c r="N57" i="2"/>
  <c r="N58" i="2"/>
  <c r="J57" i="2"/>
  <c r="J58" i="2"/>
  <c r="F57" i="2"/>
  <c r="F58" i="2"/>
  <c r="AF58" i="2"/>
  <c r="AF57" i="2"/>
  <c r="X58" i="2"/>
  <c r="X57" i="2"/>
  <c r="P58" i="2"/>
  <c r="P57" i="2"/>
  <c r="H58" i="2"/>
  <c r="H57" i="2"/>
  <c r="AK40" i="1"/>
  <c r="AL40" i="1" s="1"/>
  <c r="AK41" i="1"/>
  <c r="AL41" i="1" s="1"/>
  <c r="AK42" i="1"/>
  <c r="AL42" i="1" s="1"/>
  <c r="AK43" i="1"/>
  <c r="AL43" i="1" s="1"/>
  <c r="AK44" i="1"/>
  <c r="AL44" i="1" s="1"/>
  <c r="AK45" i="1"/>
  <c r="AL45" i="1" s="1"/>
  <c r="AK46" i="1"/>
  <c r="AL46" i="1" s="1"/>
  <c r="AK47" i="1"/>
  <c r="AL47" i="1" s="1"/>
  <c r="AK48" i="1"/>
  <c r="AL48" i="1" s="1"/>
  <c r="AK39" i="1"/>
  <c r="AL39" i="1" s="1"/>
  <c r="AK49" i="1"/>
  <c r="AL49" i="1" s="1"/>
  <c r="AK50" i="1"/>
  <c r="AL50" i="1" s="1"/>
  <c r="AK51" i="1"/>
  <c r="AL51" i="1" s="1"/>
  <c r="AK52" i="1"/>
  <c r="AL52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Q39" i="1"/>
  <c r="R39" i="1" s="1"/>
  <c r="Q40" i="1"/>
  <c r="R40" i="1" s="1"/>
  <c r="Q50" i="1"/>
  <c r="R5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M39" i="1"/>
  <c r="N39" i="1" s="1"/>
  <c r="M40" i="1"/>
  <c r="N40" i="1" s="1"/>
  <c r="M50" i="1"/>
  <c r="N5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1" i="1"/>
  <c r="N51" i="1" s="1"/>
  <c r="M52" i="1"/>
  <c r="N52" i="1" s="1"/>
  <c r="M53" i="1"/>
  <c r="N53" i="1" s="1"/>
  <c r="E42" i="1"/>
  <c r="F42" i="1" s="1"/>
  <c r="AE56" i="1"/>
  <c r="AF56" i="1" s="1"/>
  <c r="O56" i="1"/>
  <c r="P56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1" i="1"/>
  <c r="P51" i="1" s="1"/>
  <c r="O52" i="1"/>
  <c r="P52" i="1" s="1"/>
  <c r="O53" i="1"/>
  <c r="P53" i="1" s="1"/>
  <c r="O54" i="1"/>
  <c r="P54" i="1" s="1"/>
  <c r="O39" i="1"/>
  <c r="P39" i="1" s="1"/>
  <c r="O40" i="1"/>
  <c r="P40" i="1" s="1"/>
  <c r="O50" i="1"/>
  <c r="P50" i="1" s="1"/>
  <c r="K39" i="1"/>
  <c r="L39" i="1" s="1"/>
  <c r="K40" i="1"/>
  <c r="L40" i="1" s="1"/>
  <c r="K50" i="1"/>
  <c r="L5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G51" i="1"/>
  <c r="H51" i="1" s="1"/>
  <c r="G52" i="1"/>
  <c r="H52" i="1" s="1"/>
  <c r="G53" i="1"/>
  <c r="H53" i="1" s="1"/>
  <c r="G54" i="1"/>
  <c r="H54" i="1" s="1"/>
  <c r="G55" i="1"/>
  <c r="H55" i="1" s="1"/>
  <c r="G39" i="1"/>
  <c r="H39" i="1" s="1"/>
  <c r="G40" i="1"/>
  <c r="H40" i="1" s="1"/>
  <c r="G50" i="1"/>
  <c r="H5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AK56" i="1"/>
  <c r="AL56" i="1" s="1"/>
  <c r="AC56" i="1"/>
  <c r="AD56" i="1" s="1"/>
  <c r="M56" i="1"/>
  <c r="N56" i="1" s="1"/>
  <c r="M55" i="1"/>
  <c r="N55" i="1" s="1"/>
  <c r="M54" i="1"/>
  <c r="N54" i="1" s="1"/>
  <c r="AE50" i="1"/>
  <c r="AF50" i="1" s="1"/>
  <c r="AE51" i="1"/>
  <c r="AF51" i="1" s="1"/>
  <c r="AE52" i="1"/>
  <c r="AF52" i="1" s="1"/>
  <c r="AE53" i="1"/>
  <c r="AF53" i="1" s="1"/>
  <c r="AE54" i="1"/>
  <c r="AF54" i="1" s="1"/>
  <c r="AE40" i="1"/>
  <c r="AF40" i="1" s="1"/>
  <c r="AE41" i="1"/>
  <c r="AF41" i="1" s="1"/>
  <c r="AE42" i="1"/>
  <c r="AF42" i="1" s="1"/>
  <c r="AE43" i="1"/>
  <c r="AF43" i="1" s="1"/>
  <c r="AE44" i="1"/>
  <c r="AF44" i="1" s="1"/>
  <c r="AE45" i="1"/>
  <c r="AF45" i="1" s="1"/>
  <c r="AE46" i="1"/>
  <c r="AF46" i="1" s="1"/>
  <c r="AE47" i="1"/>
  <c r="AF47" i="1" s="1"/>
  <c r="AE48" i="1"/>
  <c r="AF48" i="1" s="1"/>
  <c r="AE39" i="1"/>
  <c r="AF39" i="1" s="1"/>
  <c r="AE49" i="1"/>
  <c r="AF49" i="1" s="1"/>
  <c r="W50" i="1"/>
  <c r="X50" i="1" s="1"/>
  <c r="W51" i="1"/>
  <c r="X51" i="1" s="1"/>
  <c r="W52" i="1"/>
  <c r="X52" i="1" s="1"/>
  <c r="W53" i="1"/>
  <c r="X53" i="1" s="1"/>
  <c r="W54" i="1"/>
  <c r="X54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6" i="1"/>
  <c r="X56" i="1" s="1"/>
  <c r="G56" i="1"/>
  <c r="H56" i="1" s="1"/>
  <c r="W55" i="1"/>
  <c r="X55" i="1" s="1"/>
  <c r="AK54" i="1"/>
  <c r="AL54" i="1" s="1"/>
  <c r="AK53" i="1"/>
  <c r="AL53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39" i="1"/>
  <c r="AJ39" i="1" s="1"/>
  <c r="AI49" i="1"/>
  <c r="AJ49" i="1" s="1"/>
  <c r="AI50" i="1"/>
  <c r="AJ50" i="1" s="1"/>
  <c r="AI51" i="1"/>
  <c r="AJ51" i="1" s="1"/>
  <c r="AI52" i="1"/>
  <c r="AJ52" i="1" s="1"/>
  <c r="AI53" i="1"/>
  <c r="AJ53" i="1" s="1"/>
  <c r="AI54" i="1"/>
  <c r="AJ54" i="1" s="1"/>
  <c r="AI55" i="1"/>
  <c r="AJ55" i="1" s="1"/>
  <c r="AG39" i="1"/>
  <c r="AH39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39" i="1"/>
  <c r="J39" i="1" s="1"/>
  <c r="I40" i="1"/>
  <c r="J40" i="1" s="1"/>
  <c r="I50" i="1"/>
  <c r="J50" i="1" s="1"/>
  <c r="AG56" i="1"/>
  <c r="AH56" i="1" s="1"/>
  <c r="U56" i="1"/>
  <c r="V56" i="1" s="1"/>
  <c r="AK55" i="1"/>
  <c r="AL55" i="1" s="1"/>
  <c r="U55" i="1"/>
  <c r="V55" i="1" s="1"/>
  <c r="AC54" i="1"/>
  <c r="AD54" i="1" s="1"/>
  <c r="E39" i="1"/>
  <c r="F39" i="1" s="1"/>
  <c r="E53" i="1"/>
  <c r="F53" i="1" s="1"/>
  <c r="E49" i="1"/>
  <c r="F49" i="1" s="1"/>
  <c r="E45" i="1"/>
  <c r="F45" i="1" s="1"/>
  <c r="E41" i="1"/>
  <c r="F41" i="1" s="1"/>
  <c r="E56" i="1"/>
  <c r="F56" i="1" s="1"/>
  <c r="E52" i="1"/>
  <c r="F52" i="1" s="1"/>
  <c r="E48" i="1"/>
  <c r="F48" i="1" s="1"/>
  <c r="E44" i="1"/>
  <c r="F44" i="1" s="1"/>
  <c r="E40" i="1"/>
  <c r="F40" i="1" s="1"/>
  <c r="E55" i="1"/>
  <c r="F55" i="1" s="1"/>
  <c r="E51" i="1"/>
  <c r="F51" i="1" s="1"/>
  <c r="E47" i="1"/>
  <c r="F47" i="1" s="1"/>
  <c r="F57" i="1"/>
  <c r="F58" i="1"/>
  <c r="J4" i="1"/>
  <c r="K4" i="1" s="1"/>
  <c r="L4" i="1"/>
  <c r="M4" i="1" s="1"/>
  <c r="N4" i="1"/>
  <c r="O4" i="1" s="1"/>
  <c r="P4" i="1"/>
  <c r="Q4" i="1" s="1"/>
  <c r="R4" i="1"/>
  <c r="S4" i="1" s="1"/>
  <c r="T4" i="1"/>
  <c r="U4" i="1" s="1"/>
  <c r="V4" i="1"/>
  <c r="W4" i="1" s="1"/>
  <c r="J5" i="1"/>
  <c r="K5" i="1" s="1"/>
  <c r="L5" i="1"/>
  <c r="M5" i="1" s="1"/>
  <c r="N5" i="1"/>
  <c r="O5" i="1" s="1"/>
  <c r="P5" i="1"/>
  <c r="Q5" i="1" s="1"/>
  <c r="R5" i="1"/>
  <c r="S5" i="1" s="1"/>
  <c r="T5" i="1"/>
  <c r="U5" i="1" s="1"/>
  <c r="V5" i="1"/>
  <c r="W5" i="1" s="1"/>
  <c r="J6" i="1"/>
  <c r="K6" i="1" s="1"/>
  <c r="L6" i="1"/>
  <c r="M6" i="1" s="1"/>
  <c r="N6" i="1"/>
  <c r="O6" i="1" s="1"/>
  <c r="P6" i="1"/>
  <c r="Q6" i="1" s="1"/>
  <c r="R6" i="1"/>
  <c r="S6" i="1" s="1"/>
  <c r="T6" i="1"/>
  <c r="U6" i="1" s="1"/>
  <c r="V6" i="1"/>
  <c r="W6" i="1" s="1"/>
  <c r="J7" i="1"/>
  <c r="K7" i="1" s="1"/>
  <c r="L7" i="1"/>
  <c r="M7" i="1" s="1"/>
  <c r="N7" i="1"/>
  <c r="O7" i="1" s="1"/>
  <c r="P7" i="1"/>
  <c r="Q7" i="1" s="1"/>
  <c r="R7" i="1"/>
  <c r="S7" i="1" s="1"/>
  <c r="T7" i="1"/>
  <c r="U7" i="1" s="1"/>
  <c r="V7" i="1"/>
  <c r="W7" i="1" s="1"/>
  <c r="J8" i="1"/>
  <c r="K8" i="1" s="1"/>
  <c r="L8" i="1"/>
  <c r="M8" i="1" s="1"/>
  <c r="N8" i="1"/>
  <c r="O8" i="1" s="1"/>
  <c r="P8" i="1"/>
  <c r="Q8" i="1" s="1"/>
  <c r="R8" i="1"/>
  <c r="S8" i="1" s="1"/>
  <c r="T8" i="1"/>
  <c r="U8" i="1" s="1"/>
  <c r="V8" i="1"/>
  <c r="W8" i="1" s="1"/>
  <c r="J9" i="1"/>
  <c r="K9" i="1" s="1"/>
  <c r="L9" i="1"/>
  <c r="M9" i="1" s="1"/>
  <c r="N9" i="1"/>
  <c r="O9" i="1" s="1"/>
  <c r="P9" i="1"/>
  <c r="Q9" i="1" s="1"/>
  <c r="R9" i="1"/>
  <c r="S9" i="1" s="1"/>
  <c r="T9" i="1"/>
  <c r="U9" i="1" s="1"/>
  <c r="V9" i="1"/>
  <c r="W9" i="1" s="1"/>
  <c r="J10" i="1"/>
  <c r="K10" i="1" s="1"/>
  <c r="L10" i="1"/>
  <c r="M10" i="1" s="1"/>
  <c r="N10" i="1"/>
  <c r="O10" i="1" s="1"/>
  <c r="P10" i="1"/>
  <c r="Q10" i="1" s="1"/>
  <c r="R10" i="1"/>
  <c r="S10" i="1" s="1"/>
  <c r="T10" i="1"/>
  <c r="U10" i="1" s="1"/>
  <c r="V10" i="1"/>
  <c r="W10" i="1" s="1"/>
  <c r="J11" i="1"/>
  <c r="K11" i="1" s="1"/>
  <c r="L11" i="1"/>
  <c r="M11" i="1" s="1"/>
  <c r="N11" i="1"/>
  <c r="O11" i="1" s="1"/>
  <c r="P11" i="1"/>
  <c r="Q11" i="1" s="1"/>
  <c r="R11" i="1"/>
  <c r="S11" i="1" s="1"/>
  <c r="T11" i="1"/>
  <c r="U11" i="1" s="1"/>
  <c r="V11" i="1"/>
  <c r="W11" i="1" s="1"/>
  <c r="J12" i="1"/>
  <c r="K12" i="1" s="1"/>
  <c r="L12" i="1"/>
  <c r="M12" i="1" s="1"/>
  <c r="N12" i="1"/>
  <c r="O12" i="1" s="1"/>
  <c r="P12" i="1"/>
  <c r="Q12" i="1" s="1"/>
  <c r="R12" i="1"/>
  <c r="S12" i="1" s="1"/>
  <c r="T12" i="1"/>
  <c r="U12" i="1" s="1"/>
  <c r="V12" i="1"/>
  <c r="W12" i="1" s="1"/>
  <c r="J13" i="1"/>
  <c r="K13" i="1" s="1"/>
  <c r="L13" i="1"/>
  <c r="M13" i="1" s="1"/>
  <c r="N13" i="1"/>
  <c r="O13" i="1" s="1"/>
  <c r="P13" i="1"/>
  <c r="Q13" i="1" s="1"/>
  <c r="R13" i="1"/>
  <c r="S13" i="1" s="1"/>
  <c r="T13" i="1"/>
  <c r="U13" i="1" s="1"/>
  <c r="V13" i="1"/>
  <c r="W13" i="1" s="1"/>
  <c r="Q15" i="1"/>
  <c r="U15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I2" i="1"/>
  <c r="H4" i="1" s="1"/>
  <c r="I4" i="1" s="1"/>
  <c r="H2" i="1"/>
  <c r="F2" i="1"/>
  <c r="G2" i="1"/>
  <c r="H57" i="1" l="1"/>
  <c r="H58" i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W15" i="1"/>
  <c r="S15" i="1"/>
  <c r="O15" i="1"/>
  <c r="K15" i="1"/>
  <c r="M15" i="1"/>
  <c r="I15" i="1"/>
  <c r="W14" i="1"/>
  <c r="S14" i="1"/>
  <c r="O14" i="1"/>
  <c r="K14" i="1"/>
  <c r="U14" i="1"/>
  <c r="Q14" i="1"/>
  <c r="M14" i="1"/>
  <c r="F6" i="1"/>
  <c r="G6" i="1" s="1"/>
  <c r="F13" i="1"/>
  <c r="G13" i="1" s="1"/>
  <c r="F11" i="1"/>
  <c r="G11" i="1" s="1"/>
  <c r="F9" i="1"/>
  <c r="G9" i="1" s="1"/>
  <c r="F7" i="1"/>
  <c r="G7" i="1" s="1"/>
  <c r="G15" i="1" s="1"/>
  <c r="G5" i="1"/>
  <c r="G4" i="1"/>
  <c r="F12" i="1"/>
  <c r="G12" i="1" s="1"/>
  <c r="F10" i="1"/>
  <c r="G10" i="1" s="1"/>
  <c r="F8" i="1"/>
  <c r="G8" i="1" s="1"/>
  <c r="C31" i="1"/>
  <c r="C29" i="1"/>
  <c r="D29" i="1" s="1"/>
  <c r="C23" i="1"/>
  <c r="C21" i="1"/>
  <c r="D21" i="1" s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D17" i="1" s="1"/>
  <c r="C16" i="1"/>
  <c r="C17" i="1" s="1"/>
  <c r="C36" i="1" s="1"/>
  <c r="D36" i="1" s="1"/>
  <c r="J57" i="1" l="1"/>
  <c r="J58" i="1"/>
  <c r="C25" i="1"/>
  <c r="D25" i="1" s="1"/>
  <c r="C33" i="1"/>
  <c r="D33" i="1" s="1"/>
  <c r="C27" i="1"/>
  <c r="C35" i="1"/>
  <c r="D35" i="1" s="1"/>
  <c r="I14" i="1"/>
  <c r="G14" i="1"/>
  <c r="D23" i="1"/>
  <c r="D27" i="1"/>
  <c r="D31" i="1"/>
  <c r="C20" i="1"/>
  <c r="C22" i="1"/>
  <c r="D22" i="1" s="1"/>
  <c r="C24" i="1"/>
  <c r="D24" i="1" s="1"/>
  <c r="C26" i="1"/>
  <c r="D26" i="1" s="1"/>
  <c r="C28" i="1"/>
  <c r="D28" i="1" s="1"/>
  <c r="C30" i="1"/>
  <c r="D30" i="1" s="1"/>
  <c r="C32" i="1"/>
  <c r="D32" i="1" s="1"/>
  <c r="C34" i="1"/>
  <c r="D34" i="1" s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D2" i="2"/>
  <c r="C2" i="2"/>
  <c r="C11" i="2" l="1"/>
  <c r="L58" i="1"/>
  <c r="L57" i="1"/>
  <c r="D26" i="2"/>
  <c r="E26" i="2" s="1"/>
  <c r="F26" i="2" s="1"/>
  <c r="G26" i="2" s="1"/>
  <c r="H26" i="2" s="1"/>
  <c r="I26" i="2" s="1"/>
  <c r="D28" i="2"/>
  <c r="E28" i="2" s="1"/>
  <c r="F28" i="2" s="1"/>
  <c r="G28" i="2" s="1"/>
  <c r="H28" i="2" s="1"/>
  <c r="I28" i="2" s="1"/>
  <c r="D30" i="2"/>
  <c r="E30" i="2" s="1"/>
  <c r="F30" i="2" s="1"/>
  <c r="G30" i="2" s="1"/>
  <c r="H30" i="2" s="1"/>
  <c r="I30" i="2" s="1"/>
  <c r="D32" i="2"/>
  <c r="E32" i="2" s="1"/>
  <c r="F32" i="2" s="1"/>
  <c r="G32" i="2" s="1"/>
  <c r="H32" i="2" s="1"/>
  <c r="I32" i="2" s="1"/>
  <c r="D34" i="2"/>
  <c r="E34" i="2" s="1"/>
  <c r="F34" i="2" s="1"/>
  <c r="G34" i="2" s="1"/>
  <c r="H34" i="2" s="1"/>
  <c r="I34" i="2" s="1"/>
  <c r="D19" i="2"/>
  <c r="E19" i="2" s="1"/>
  <c r="F19" i="2" s="1"/>
  <c r="G19" i="2" s="1"/>
  <c r="H19" i="2" s="1"/>
  <c r="I19" i="2" s="1"/>
  <c r="D20" i="2"/>
  <c r="E20" i="2" s="1"/>
  <c r="F20" i="2" s="1"/>
  <c r="G20" i="2" s="1"/>
  <c r="H20" i="2" s="1"/>
  <c r="I20" i="2" s="1"/>
  <c r="D21" i="2"/>
  <c r="E21" i="2" s="1"/>
  <c r="F21" i="2" s="1"/>
  <c r="G21" i="2" s="1"/>
  <c r="H21" i="2" s="1"/>
  <c r="I21" i="2" s="1"/>
  <c r="D22" i="2"/>
  <c r="E22" i="2" s="1"/>
  <c r="F22" i="2" s="1"/>
  <c r="G22" i="2" s="1"/>
  <c r="H22" i="2" s="1"/>
  <c r="I22" i="2" s="1"/>
  <c r="D23" i="2"/>
  <c r="E23" i="2" s="1"/>
  <c r="F23" i="2" s="1"/>
  <c r="G23" i="2" s="1"/>
  <c r="H23" i="2" s="1"/>
  <c r="I23" i="2" s="1"/>
  <c r="D24" i="2"/>
  <c r="E24" i="2" s="1"/>
  <c r="F24" i="2" s="1"/>
  <c r="G24" i="2" s="1"/>
  <c r="H24" i="2" s="1"/>
  <c r="I24" i="2" s="1"/>
  <c r="D25" i="2"/>
  <c r="E25" i="2" s="1"/>
  <c r="F25" i="2" s="1"/>
  <c r="G25" i="2" s="1"/>
  <c r="H25" i="2" s="1"/>
  <c r="I25" i="2" s="1"/>
  <c r="D27" i="2"/>
  <c r="E27" i="2" s="1"/>
  <c r="F27" i="2" s="1"/>
  <c r="G27" i="2" s="1"/>
  <c r="H27" i="2" s="1"/>
  <c r="I27" i="2" s="1"/>
  <c r="D29" i="2"/>
  <c r="E29" i="2" s="1"/>
  <c r="F29" i="2" s="1"/>
  <c r="G29" i="2" s="1"/>
  <c r="H29" i="2" s="1"/>
  <c r="I29" i="2" s="1"/>
  <c r="D31" i="2"/>
  <c r="E31" i="2" s="1"/>
  <c r="F31" i="2" s="1"/>
  <c r="G31" i="2" s="1"/>
  <c r="H31" i="2" s="1"/>
  <c r="I31" i="2" s="1"/>
  <c r="D33" i="2"/>
  <c r="E33" i="2" s="1"/>
  <c r="F33" i="2" s="1"/>
  <c r="G33" i="2" s="1"/>
  <c r="H33" i="2" s="1"/>
  <c r="I33" i="2" s="1"/>
  <c r="D18" i="2"/>
  <c r="E18" i="2" s="1"/>
  <c r="F18" i="2" s="1"/>
  <c r="G18" i="2" s="1"/>
  <c r="H18" i="2" s="1"/>
  <c r="I18" i="2" s="1"/>
  <c r="D11" i="2"/>
  <c r="D5" i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C4" i="1"/>
  <c r="I14" i="2" l="1"/>
  <c r="I15" i="2"/>
  <c r="M14" i="2"/>
  <c r="M15" i="2"/>
  <c r="Q14" i="2"/>
  <c r="Q15" i="2"/>
  <c r="S15" i="2"/>
  <c r="S14" i="2"/>
  <c r="U14" i="2"/>
  <c r="U15" i="2"/>
  <c r="W15" i="2"/>
  <c r="W14" i="2"/>
  <c r="K15" i="2"/>
  <c r="K14" i="2"/>
  <c r="O15" i="2"/>
  <c r="O14" i="2"/>
  <c r="N57" i="1"/>
  <c r="N58" i="1"/>
  <c r="Q17" i="1"/>
  <c r="R17" i="1"/>
  <c r="O17" i="1"/>
  <c r="P17" i="1"/>
  <c r="H17" i="1"/>
  <c r="G17" i="1"/>
  <c r="I17" i="1"/>
  <c r="J17" i="1"/>
  <c r="M17" i="1"/>
  <c r="N17" i="1"/>
  <c r="E17" i="1"/>
  <c r="F17" i="1"/>
  <c r="S17" i="1"/>
  <c r="T17" i="1"/>
  <c r="K17" i="1"/>
  <c r="L17" i="1"/>
  <c r="G14" i="2" l="1"/>
  <c r="G15" i="2"/>
  <c r="P57" i="1"/>
  <c r="P58" i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24" i="1"/>
  <c r="H24" i="1" s="1"/>
  <c r="G22" i="1"/>
  <c r="H22" i="1" s="1"/>
  <c r="G20" i="1"/>
  <c r="H20" i="1" s="1"/>
  <c r="G35" i="1"/>
  <c r="H35" i="1" s="1"/>
  <c r="G33" i="1"/>
  <c r="H33" i="1" s="1"/>
  <c r="G29" i="1"/>
  <c r="H29" i="1" s="1"/>
  <c r="G25" i="1"/>
  <c r="H25" i="1" s="1"/>
  <c r="G21" i="1"/>
  <c r="H21" i="1" s="1"/>
  <c r="G31" i="1"/>
  <c r="H31" i="1" s="1"/>
  <c r="G27" i="1"/>
  <c r="H27" i="1" s="1"/>
  <c r="G23" i="1"/>
  <c r="H23" i="1" s="1"/>
  <c r="K36" i="1"/>
  <c r="L36" i="1" s="1"/>
  <c r="K34" i="1"/>
  <c r="L34" i="1" s="1"/>
  <c r="K32" i="1"/>
  <c r="L32" i="1" s="1"/>
  <c r="K30" i="1"/>
  <c r="L30" i="1" s="1"/>
  <c r="K28" i="1"/>
  <c r="L28" i="1" s="1"/>
  <c r="K26" i="1"/>
  <c r="L26" i="1" s="1"/>
  <c r="K24" i="1"/>
  <c r="L24" i="1" s="1"/>
  <c r="K22" i="1"/>
  <c r="L22" i="1" s="1"/>
  <c r="K20" i="1"/>
  <c r="L20" i="1" s="1"/>
  <c r="K35" i="1"/>
  <c r="L35" i="1" s="1"/>
  <c r="K31" i="1"/>
  <c r="L31" i="1" s="1"/>
  <c r="K27" i="1"/>
  <c r="L27" i="1" s="1"/>
  <c r="K23" i="1"/>
  <c r="L23" i="1" s="1"/>
  <c r="K33" i="1"/>
  <c r="L33" i="1" s="1"/>
  <c r="K29" i="1"/>
  <c r="L29" i="1" s="1"/>
  <c r="K25" i="1"/>
  <c r="L25" i="1" s="1"/>
  <c r="K21" i="1"/>
  <c r="L21" i="1" s="1"/>
  <c r="S36" i="1"/>
  <c r="T36" i="1" s="1"/>
  <c r="S34" i="1"/>
  <c r="T34" i="1" s="1"/>
  <c r="S32" i="1"/>
  <c r="T32" i="1" s="1"/>
  <c r="S30" i="1"/>
  <c r="T30" i="1" s="1"/>
  <c r="S28" i="1"/>
  <c r="T28" i="1" s="1"/>
  <c r="S26" i="1"/>
  <c r="T26" i="1" s="1"/>
  <c r="S24" i="1"/>
  <c r="T24" i="1" s="1"/>
  <c r="S22" i="1"/>
  <c r="T22" i="1" s="1"/>
  <c r="S20" i="1"/>
  <c r="T20" i="1" s="1"/>
  <c r="S35" i="1"/>
  <c r="T35" i="1" s="1"/>
  <c r="S31" i="1"/>
  <c r="T31" i="1" s="1"/>
  <c r="S27" i="1"/>
  <c r="T27" i="1" s="1"/>
  <c r="S23" i="1"/>
  <c r="T23" i="1" s="1"/>
  <c r="S33" i="1"/>
  <c r="T33" i="1" s="1"/>
  <c r="S29" i="1"/>
  <c r="T29" i="1" s="1"/>
  <c r="S25" i="1"/>
  <c r="T25" i="1" s="1"/>
  <c r="S21" i="1"/>
  <c r="T21" i="1" s="1"/>
  <c r="E35" i="1"/>
  <c r="F35" i="1" s="1"/>
  <c r="E33" i="1"/>
  <c r="F33" i="1" s="1"/>
  <c r="E31" i="1"/>
  <c r="F31" i="1" s="1"/>
  <c r="E29" i="1"/>
  <c r="F29" i="1" s="1"/>
  <c r="E27" i="1"/>
  <c r="F27" i="1" s="1"/>
  <c r="E25" i="1"/>
  <c r="F25" i="1" s="1"/>
  <c r="E23" i="1"/>
  <c r="F23" i="1" s="1"/>
  <c r="E21" i="1"/>
  <c r="E36" i="1"/>
  <c r="F36" i="1" s="1"/>
  <c r="E34" i="1"/>
  <c r="F34" i="1" s="1"/>
  <c r="E30" i="1"/>
  <c r="F30" i="1" s="1"/>
  <c r="E26" i="1"/>
  <c r="F26" i="1" s="1"/>
  <c r="E22" i="1"/>
  <c r="F22" i="1" s="1"/>
  <c r="E32" i="1"/>
  <c r="F32" i="1" s="1"/>
  <c r="E28" i="1"/>
  <c r="F28" i="1" s="1"/>
  <c r="E24" i="1"/>
  <c r="F24" i="1" s="1"/>
  <c r="E20" i="1"/>
  <c r="M35" i="1"/>
  <c r="N35" i="1" s="1"/>
  <c r="M33" i="1"/>
  <c r="N33" i="1" s="1"/>
  <c r="M31" i="1"/>
  <c r="N31" i="1" s="1"/>
  <c r="M29" i="1"/>
  <c r="N29" i="1" s="1"/>
  <c r="M27" i="1"/>
  <c r="N27" i="1" s="1"/>
  <c r="M25" i="1"/>
  <c r="N25" i="1" s="1"/>
  <c r="M23" i="1"/>
  <c r="N23" i="1" s="1"/>
  <c r="M21" i="1"/>
  <c r="N21" i="1" s="1"/>
  <c r="M36" i="1"/>
  <c r="N36" i="1" s="1"/>
  <c r="M34" i="1"/>
  <c r="N34" i="1" s="1"/>
  <c r="M30" i="1"/>
  <c r="N30" i="1" s="1"/>
  <c r="M26" i="1"/>
  <c r="N26" i="1" s="1"/>
  <c r="M22" i="1"/>
  <c r="N22" i="1" s="1"/>
  <c r="M32" i="1"/>
  <c r="N32" i="1" s="1"/>
  <c r="M28" i="1"/>
  <c r="N28" i="1" s="1"/>
  <c r="M24" i="1"/>
  <c r="N24" i="1" s="1"/>
  <c r="M20" i="1"/>
  <c r="N20" i="1" s="1"/>
  <c r="I35" i="1"/>
  <c r="J35" i="1" s="1"/>
  <c r="I33" i="1"/>
  <c r="J33" i="1" s="1"/>
  <c r="I31" i="1"/>
  <c r="J31" i="1" s="1"/>
  <c r="I29" i="1"/>
  <c r="J29" i="1" s="1"/>
  <c r="I27" i="1"/>
  <c r="J27" i="1" s="1"/>
  <c r="I25" i="1"/>
  <c r="J25" i="1" s="1"/>
  <c r="I23" i="1"/>
  <c r="J23" i="1" s="1"/>
  <c r="I21" i="1"/>
  <c r="J21" i="1" s="1"/>
  <c r="I36" i="1"/>
  <c r="J36" i="1" s="1"/>
  <c r="I32" i="1"/>
  <c r="J32" i="1" s="1"/>
  <c r="I28" i="1"/>
  <c r="J28" i="1" s="1"/>
  <c r="I24" i="1"/>
  <c r="J24" i="1" s="1"/>
  <c r="I20" i="1"/>
  <c r="J20" i="1" s="1"/>
  <c r="I34" i="1"/>
  <c r="J34" i="1" s="1"/>
  <c r="I30" i="1"/>
  <c r="J30" i="1" s="1"/>
  <c r="I26" i="1"/>
  <c r="J26" i="1" s="1"/>
  <c r="I22" i="1"/>
  <c r="J22" i="1" s="1"/>
  <c r="O36" i="1"/>
  <c r="P36" i="1" s="1"/>
  <c r="O34" i="1"/>
  <c r="P34" i="1" s="1"/>
  <c r="O32" i="1"/>
  <c r="P32" i="1" s="1"/>
  <c r="O30" i="1"/>
  <c r="P30" i="1" s="1"/>
  <c r="O28" i="1"/>
  <c r="P28" i="1" s="1"/>
  <c r="O26" i="1"/>
  <c r="P26" i="1" s="1"/>
  <c r="O24" i="1"/>
  <c r="P24" i="1" s="1"/>
  <c r="O22" i="1"/>
  <c r="P22" i="1" s="1"/>
  <c r="O20" i="1"/>
  <c r="P20" i="1" s="1"/>
  <c r="O35" i="1"/>
  <c r="P35" i="1" s="1"/>
  <c r="O33" i="1"/>
  <c r="P33" i="1" s="1"/>
  <c r="O29" i="1"/>
  <c r="P29" i="1" s="1"/>
  <c r="O25" i="1"/>
  <c r="P25" i="1" s="1"/>
  <c r="O21" i="1"/>
  <c r="P21" i="1" s="1"/>
  <c r="O31" i="1"/>
  <c r="P31" i="1" s="1"/>
  <c r="O27" i="1"/>
  <c r="P27" i="1" s="1"/>
  <c r="O23" i="1"/>
  <c r="P23" i="1" s="1"/>
  <c r="Q35" i="1"/>
  <c r="R35" i="1" s="1"/>
  <c r="Q33" i="1"/>
  <c r="R33" i="1" s="1"/>
  <c r="Q31" i="1"/>
  <c r="R31" i="1" s="1"/>
  <c r="Q29" i="1"/>
  <c r="R29" i="1" s="1"/>
  <c r="Q27" i="1"/>
  <c r="R27" i="1" s="1"/>
  <c r="Q25" i="1"/>
  <c r="R25" i="1" s="1"/>
  <c r="Q23" i="1"/>
  <c r="R23" i="1" s="1"/>
  <c r="Q21" i="1"/>
  <c r="R21" i="1" s="1"/>
  <c r="Q36" i="1"/>
  <c r="R36" i="1" s="1"/>
  <c r="Q32" i="1"/>
  <c r="R32" i="1" s="1"/>
  <c r="Q28" i="1"/>
  <c r="R28" i="1" s="1"/>
  <c r="Q24" i="1"/>
  <c r="R24" i="1" s="1"/>
  <c r="Q20" i="1"/>
  <c r="R20" i="1" s="1"/>
  <c r="Q34" i="1"/>
  <c r="R34" i="1" s="1"/>
  <c r="Q30" i="1"/>
  <c r="R30" i="1" s="1"/>
  <c r="Q26" i="1"/>
  <c r="R26" i="1" s="1"/>
  <c r="Q22" i="1"/>
  <c r="R22" i="1" s="1"/>
  <c r="R57" i="1" l="1"/>
  <c r="R58" i="1"/>
  <c r="T58" i="1" l="1"/>
  <c r="T57" i="1"/>
  <c r="V57" i="1" l="1"/>
  <c r="V58" i="1"/>
  <c r="X57" i="1" l="1"/>
  <c r="X58" i="1"/>
  <c r="Z57" i="1" l="1"/>
  <c r="Z58" i="1"/>
  <c r="AB57" i="1" l="1"/>
  <c r="AB58" i="1"/>
  <c r="AD57" i="1" l="1"/>
  <c r="AD58" i="1"/>
  <c r="AF57" i="1" l="1"/>
  <c r="AF58" i="1"/>
  <c r="AH57" i="1" l="1"/>
  <c r="AH58" i="1"/>
  <c r="AL57" i="1" l="1"/>
  <c r="AJ58" i="1"/>
  <c r="AJ57" i="1"/>
  <c r="AL58" i="1" l="1"/>
</calcChain>
</file>

<file path=xl/sharedStrings.xml><?xml version="1.0" encoding="utf-8"?>
<sst xmlns="http://schemas.openxmlformats.org/spreadsheetml/2006/main" count="128" uniqueCount="35">
  <si>
    <t>t0</t>
  </si>
  <si>
    <t>A_1</t>
  </si>
  <si>
    <t>B</t>
  </si>
  <si>
    <t>A_2</t>
  </si>
  <si>
    <t>A_3</t>
  </si>
  <si>
    <t>Beta</t>
  </si>
  <si>
    <t>v_0</t>
  </si>
  <si>
    <t>t_0</t>
  </si>
  <si>
    <t>A_4</t>
  </si>
  <si>
    <t>B'_0</t>
  </si>
  <si>
    <t>B'_1</t>
  </si>
  <si>
    <t>B'_2</t>
  </si>
  <si>
    <t>B'_3</t>
  </si>
  <si>
    <t>B'_4</t>
  </si>
  <si>
    <t>B'_5</t>
  </si>
  <si>
    <t>alpha</t>
  </si>
  <si>
    <t>V</t>
  </si>
  <si>
    <t>Error</t>
  </si>
  <si>
    <t>A_5</t>
  </si>
  <si>
    <t>A_6</t>
  </si>
  <si>
    <t>A_7</t>
  </si>
  <si>
    <t>A_8</t>
  </si>
  <si>
    <t>AVG</t>
  </si>
  <si>
    <t>SD</t>
  </si>
  <si>
    <t>ABS Error</t>
  </si>
  <si>
    <t>alpha_1</t>
  </si>
  <si>
    <t>alpha_0</t>
  </si>
  <si>
    <t>alpha_2</t>
  </si>
  <si>
    <t>alpha_3</t>
  </si>
  <si>
    <t>alpha_4</t>
  </si>
  <si>
    <t>alpha_5</t>
  </si>
  <si>
    <t>alpha_6</t>
  </si>
  <si>
    <t>alpha_7</t>
  </si>
  <si>
    <t>alpha_8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</si>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</sst>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"/>
    <numFmt numFmtId="165" formatCode="#,##0.000000"/>
    <numFmt numFmtId="166" formatCode="0.000"/>
    <numFmt numFmtId="167" formatCode="0.0"/>
    <numFmt numFmtId="168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5"/>
      <color rgb="FF00B050"/>
      <name val="Calibri"/>
      <family val="2"/>
      <scheme val="minor"/>
    </font>
    <font>
      <sz val="5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66" fontId="2" fillId="0" borderId="0" xfId="0" applyNumberFormat="1" applyFont="1"/>
    <xf numFmtId="0" fontId="1" fillId="0" borderId="0" xfId="0" applyFont="1" applyAlignment="1">
      <alignment horizontal="center"/>
    </xf>
    <xf numFmtId="168" fontId="3" fillId="0" borderId="0" xfId="0" applyNumberFormat="1" applyFont="1"/>
    <xf numFmtId="168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166" fontId="0" fillId="0" borderId="0" xfId="0" applyNumberFormat="1" applyFont="1"/>
    <xf numFmtId="166" fontId="6" fillId="0" borderId="0" xfId="0" applyNumberFormat="1" applyFont="1"/>
    <xf numFmtId="166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8"/>
  <sheetViews>
    <sheetView topLeftCell="A30" zoomScale="85" zoomScaleNormal="85" workbookViewId="0">
      <selection activeCell="C38" sqref="C38:AL58"/>
    </sheetView>
  </sheetViews>
  <sheetFormatPr defaultRowHeight="15" x14ac:dyDescent="0.25"/>
  <cols>
    <col min="19" max="20" width="12" bestFit="1" customWidth="1"/>
    <col min="21" max="21" width="7.5703125" bestFit="1" customWidth="1"/>
    <col min="22" max="22" width="8.5703125" bestFit="1" customWidth="1"/>
    <col min="23" max="23" width="7.5703125" bestFit="1" customWidth="1"/>
  </cols>
  <sheetData>
    <row r="1" spans="1:23" x14ac:dyDescent="0.25">
      <c r="E1" s="6"/>
      <c r="F1" s="6" t="s">
        <v>15</v>
      </c>
      <c r="G1" s="6" t="s">
        <v>1</v>
      </c>
      <c r="H1" s="6" t="s">
        <v>15</v>
      </c>
      <c r="I1" s="6" t="s">
        <v>1</v>
      </c>
      <c r="J1" s="6" t="s">
        <v>15</v>
      </c>
      <c r="K1" s="6" t="s">
        <v>3</v>
      </c>
      <c r="L1" s="6" t="s">
        <v>15</v>
      </c>
      <c r="M1" s="6" t="s">
        <v>4</v>
      </c>
      <c r="N1" s="6" t="s">
        <v>15</v>
      </c>
      <c r="O1" s="6" t="s">
        <v>8</v>
      </c>
      <c r="P1" s="6" t="s">
        <v>15</v>
      </c>
      <c r="Q1" s="6" t="s">
        <v>18</v>
      </c>
      <c r="R1" s="6" t="s">
        <v>15</v>
      </c>
      <c r="S1" s="6" t="s">
        <v>19</v>
      </c>
      <c r="T1" s="6" t="s">
        <v>15</v>
      </c>
      <c r="U1" s="6" t="s">
        <v>20</v>
      </c>
      <c r="V1" s="6" t="s">
        <v>15</v>
      </c>
      <c r="W1" s="6" t="s">
        <v>21</v>
      </c>
    </row>
    <row r="2" spans="1:23" x14ac:dyDescent="0.25">
      <c r="E2" s="6"/>
      <c r="F2" s="8">
        <f>INDEX($C$4:$C$12,COLUMN()/2-2)</f>
        <v>7426.8667498048708</v>
      </c>
      <c r="G2" s="7">
        <f>INDEX($D$4:$D$12,(COLUMN()-1)/2-2)</f>
        <v>96</v>
      </c>
      <c r="H2" s="8">
        <f>INDEX($C$4:$C$12,COLUMN()/2-2)</f>
        <v>7219.5477674950343</v>
      </c>
      <c r="I2" s="7">
        <f>INDEX($D$4:$D$12,(COLUMN()-1)/2-2)</f>
        <v>94.518848325797563</v>
      </c>
      <c r="J2" s="8">
        <f t="shared" ref="J2" si="0">INDEX($C$4:$C$12,COLUMN()/2-2)</f>
        <v>6846.6182062591224</v>
      </c>
      <c r="K2" s="7">
        <f t="shared" ref="K2" si="1">INDEX($D$4:$D$12,(COLUMN()-1)/2-2)</f>
        <v>91.911811870192679</v>
      </c>
      <c r="L2" s="8">
        <f t="shared" ref="L2" si="2">INDEX($C$4:$C$12,COLUMN()/2-2)</f>
        <v>6729.4447324242574</v>
      </c>
      <c r="M2" s="7">
        <f t="shared" ref="M2" si="3">INDEX($D$4:$D$12,(COLUMN()-1)/2-2)</f>
        <v>91.10762865973409</v>
      </c>
      <c r="N2" s="8">
        <f t="shared" ref="N2" si="4">INDEX($C$4:$C$12,COLUMN()/2-2)</f>
        <v>6463.9904108060273</v>
      </c>
      <c r="O2" s="7">
        <f t="shared" ref="O2" si="5">INDEX($D$4:$D$12,(COLUMN()-1)/2-2)</f>
        <v>89.311697115746568</v>
      </c>
      <c r="P2" s="8">
        <f t="shared" ref="P2" si="6">INDEX($C$4:$C$12,COLUMN()/2-2)</f>
        <v>6365.2355983090729</v>
      </c>
      <c r="Q2" s="7">
        <f t="shared" ref="Q2" si="7">INDEX($D$4:$D$12,(COLUMN()-1)/2-2)</f>
        <v>88.652643811621218</v>
      </c>
      <c r="R2" s="8">
        <f t="shared" ref="R2" si="8">INDEX($C$4:$C$12,COLUMN()/2-2)</f>
        <v>6061.9959250880374</v>
      </c>
      <c r="S2" s="7">
        <f t="shared" ref="S2" si="9">INDEX($D$4:$D$12,(COLUMN()-1)/2-2)</f>
        <v>86.659173553719</v>
      </c>
      <c r="T2" s="8">
        <f t="shared" ref="T2" si="10">INDEX($C$4:$C$12,COLUMN()/2-2)</f>
        <v>6212.4407364504204</v>
      </c>
      <c r="U2" s="7">
        <f t="shared" ref="U2" si="11">INDEX($D$4:$D$12,(COLUMN()-1)/2-2)</f>
        <v>87.642517559924002</v>
      </c>
      <c r="V2" s="8">
        <f t="shared" ref="V2" si="12">INDEX($C$4:$C$12,COLUMN()/2-2)</f>
        <v>6373.179037673809</v>
      </c>
      <c r="W2" s="7">
        <f t="shared" ref="W2" si="13">INDEX($D$4:$D$12,(COLUMN()-1)/2-2)</f>
        <v>88.705475064926347</v>
      </c>
    </row>
    <row r="3" spans="1:23" x14ac:dyDescent="0.25">
      <c r="A3" t="s">
        <v>0</v>
      </c>
      <c r="B3" t="s">
        <v>6</v>
      </c>
      <c r="C3" t="s">
        <v>15</v>
      </c>
      <c r="D3" t="s">
        <v>1</v>
      </c>
      <c r="E3" s="6"/>
      <c r="F3" s="6" t="s">
        <v>16</v>
      </c>
      <c r="G3" s="6" t="s">
        <v>24</v>
      </c>
      <c r="H3" s="6" t="s">
        <v>16</v>
      </c>
      <c r="I3" s="6" t="s">
        <v>17</v>
      </c>
      <c r="J3" s="6" t="s">
        <v>16</v>
      </c>
      <c r="K3" s="6" t="s">
        <v>17</v>
      </c>
      <c r="L3" s="6" t="s">
        <v>16</v>
      </c>
      <c r="M3" s="6" t="s">
        <v>17</v>
      </c>
      <c r="N3" s="6" t="s">
        <v>16</v>
      </c>
      <c r="O3" s="6" t="s">
        <v>17</v>
      </c>
      <c r="P3" s="6" t="s">
        <v>16</v>
      </c>
      <c r="Q3" s="6" t="s">
        <v>17</v>
      </c>
      <c r="R3" s="6" t="s">
        <v>16</v>
      </c>
      <c r="S3" s="6" t="s">
        <v>17</v>
      </c>
      <c r="T3" s="6" t="s">
        <v>16</v>
      </c>
      <c r="U3" s="6" t="s">
        <v>17</v>
      </c>
      <c r="V3" s="6" t="s">
        <v>16</v>
      </c>
      <c r="W3" s="6" t="s">
        <v>17</v>
      </c>
    </row>
    <row r="4" spans="1:23" x14ac:dyDescent="0.25">
      <c r="A4">
        <v>0</v>
      </c>
      <c r="B4">
        <v>96</v>
      </c>
      <c r="C4">
        <f>120000*LN(55/B4)/(A4-9)</f>
        <v>7426.8667498048708</v>
      </c>
      <c r="D4">
        <f>B4*EXP(LN(55/B4)*A4/(A4-9))</f>
        <v>96</v>
      </c>
      <c r="E4" s="6"/>
      <c r="F4" s="6">
        <f>G$2*EXP(-F$2*$A4/120000)</f>
        <v>96</v>
      </c>
      <c r="G4" s="6">
        <f>ABS(F4-$B4)</f>
        <v>0</v>
      </c>
      <c r="H4" s="6">
        <f t="shared" ref="H4" si="14">I$2*EXP(-H$2*$A4/120000)</f>
        <v>94.518848325797563</v>
      </c>
      <c r="I4" s="6">
        <f t="shared" ref="I4" si="15">ABS(H4-$B4)</f>
        <v>1.4811516742024367</v>
      </c>
      <c r="J4" s="6">
        <f t="shared" ref="J4" si="16">K$2*EXP(-J$2*$A4/120000)</f>
        <v>91.911811870192679</v>
      </c>
      <c r="K4" s="6">
        <f t="shared" ref="K4" si="17">ABS(J4-$B4)</f>
        <v>4.088188129807321</v>
      </c>
      <c r="L4" s="6">
        <f t="shared" ref="L4" si="18">M$2*EXP(-L$2*$A4/120000)</f>
        <v>91.10762865973409</v>
      </c>
      <c r="M4" s="6">
        <f t="shared" ref="M4" si="19">ABS(L4-$B4)</f>
        <v>4.8923713402659104</v>
      </c>
      <c r="N4" s="6">
        <f t="shared" ref="N4" si="20">O$2*EXP(-N$2*$A4/120000)</f>
        <v>89.311697115746568</v>
      </c>
      <c r="O4" s="6">
        <f t="shared" ref="O4" si="21">ABS(N4-$B4)</f>
        <v>6.6883028842534316</v>
      </c>
      <c r="P4" s="6">
        <f t="shared" ref="P4" si="22">Q$2*EXP(-P$2*$A4/120000)</f>
        <v>88.652643811621218</v>
      </c>
      <c r="Q4" s="6">
        <f t="shared" ref="Q4" si="23">ABS(P4-$B4)</f>
        <v>7.3473561883787823</v>
      </c>
      <c r="R4" s="6">
        <f t="shared" ref="R4" si="24">S$2*EXP(-R$2*$A4/120000)</f>
        <v>86.659173553719</v>
      </c>
      <c r="S4" s="6">
        <f t="shared" ref="S4" si="25">ABS(R4-$B4)</f>
        <v>9.3408264462809996</v>
      </c>
      <c r="T4" s="6">
        <f t="shared" ref="T4" si="26">U$2*EXP(-T$2*$A4/120000)</f>
        <v>87.642517559924002</v>
      </c>
      <c r="U4" s="6">
        <f t="shared" ref="U4" si="27">ABS(T4-$B4)</f>
        <v>8.3574824400759979</v>
      </c>
      <c r="V4" s="6">
        <f t="shared" ref="V4" si="28">W$2*EXP(-V$2*$A4/120000)</f>
        <v>88.705475064926347</v>
      </c>
      <c r="W4" s="6">
        <f t="shared" ref="I4:W12" si="29">ABS(V4-$B4)</f>
        <v>7.2945249350736532</v>
      </c>
    </row>
    <row r="5" spans="1:23" x14ac:dyDescent="0.25">
      <c r="A5">
        <v>1</v>
      </c>
      <c r="B5">
        <v>89</v>
      </c>
      <c r="C5">
        <f t="shared" ref="C5:C12" si="30">120000*LN(55/B5)/(A5-9)</f>
        <v>7219.5477674950343</v>
      </c>
      <c r="D5">
        <f t="shared" ref="D5:D12" si="31">B5*EXP(LN(55/B5)*A5/(A5-9))</f>
        <v>94.518848325797563</v>
      </c>
      <c r="E5" s="6"/>
      <c r="F5" s="6">
        <f>G$2*EXP(-F$2*$A5/120000)</f>
        <v>90.238632646026417</v>
      </c>
      <c r="G5" s="6">
        <f>ABS(F5-$B5)</f>
        <v>1.2386326460264172</v>
      </c>
      <c r="H5" s="6">
        <f t="shared" ref="H5" si="32">I$2*EXP(-H$2*$A5/120000)</f>
        <v>89</v>
      </c>
      <c r="I5" s="6">
        <f t="shared" ref="I5" si="33">ABS(H5-$B5)</f>
        <v>0</v>
      </c>
      <c r="J5" s="6">
        <f t="shared" ref="J5" si="34">K$2*EXP(-J$2*$A5/120000)</f>
        <v>86.814564292840856</v>
      </c>
      <c r="K5" s="6">
        <f t="shared" ref="K5" si="35">ABS(J5-$B5)</f>
        <v>2.1854357071591437</v>
      </c>
      <c r="L5" s="6">
        <f t="shared" ref="L5" si="36">M$2*EXP(-L$2*$A5/120000)</f>
        <v>86.139048540267552</v>
      </c>
      <c r="M5" s="6">
        <f t="shared" ref="M5" si="37">ABS(L5-$B5)</f>
        <v>2.8609514597324477</v>
      </c>
      <c r="N5" s="6">
        <f t="shared" ref="N5" si="38">O$2*EXP(-N$2*$A5/120000)</f>
        <v>84.628059084339682</v>
      </c>
      <c r="O5" s="6">
        <f t="shared" ref="O5" si="39">ABS(N5-$B5)</f>
        <v>4.3719409156603177</v>
      </c>
      <c r="P5" s="6">
        <f t="shared" ref="P5" si="40">Q$2*EXP(-P$2*$A5/120000)</f>
        <v>84.072727272727278</v>
      </c>
      <c r="Q5" s="6">
        <f t="shared" ref="Q5" si="41">ABS(P5-$B5)</f>
        <v>4.9272727272727224</v>
      </c>
      <c r="R5" s="6">
        <f t="shared" ref="R5" si="42">S$2*EXP(-R$2*$A5/120000)</f>
        <v>82.390179328416039</v>
      </c>
      <c r="S5" s="6">
        <f t="shared" ref="S5" si="43">ABS(R5-$B5)</f>
        <v>6.6098206715839609</v>
      </c>
      <c r="T5" s="6">
        <f t="shared" ref="T5" si="44">U$2*EXP(-T$2*$A5/120000)</f>
        <v>83.220682193839224</v>
      </c>
      <c r="U5" s="6">
        <f t="shared" ref="U5" si="45">ABS(T5-$B5)</f>
        <v>5.7793178061607762</v>
      </c>
      <c r="V5" s="6">
        <f t="shared" ref="V5" si="46">W$2*EXP(-V$2*$A5/120000)</f>
        <v>84.117260837430152</v>
      </c>
      <c r="W5" s="6">
        <f t="shared" si="29"/>
        <v>4.8827391625698482</v>
      </c>
    </row>
    <row r="6" spans="1:23" x14ac:dyDescent="0.25">
      <c r="A6">
        <v>2</v>
      </c>
      <c r="B6">
        <v>82</v>
      </c>
      <c r="C6">
        <f t="shared" si="30"/>
        <v>6846.6182062591224</v>
      </c>
      <c r="D6">
        <f t="shared" si="31"/>
        <v>91.911811870192679</v>
      </c>
      <c r="E6" s="6"/>
      <c r="F6" s="6">
        <f t="shared" ref="F6:F13" si="47">G$2*EXP(-F$2*$A6/120000)</f>
        <v>84.823029394005246</v>
      </c>
      <c r="G6" s="6">
        <f t="shared" ref="G6:U12" si="48">ABS(F6-$B6)</f>
        <v>2.8230293940052462</v>
      </c>
      <c r="H6" s="6">
        <f t="shared" ref="H6" si="49">I$2*EXP(-H$2*$A6/120000)</f>
        <v>83.803390967027639</v>
      </c>
      <c r="I6" s="6">
        <f t="shared" si="48"/>
        <v>1.8033909670276387</v>
      </c>
      <c r="J6" s="6">
        <f t="shared" ref="J6" si="50">K$2*EXP(-J$2*$A6/120000)</f>
        <v>82</v>
      </c>
      <c r="K6" s="6">
        <f t="shared" si="48"/>
        <v>0</v>
      </c>
      <c r="L6" s="6">
        <f t="shared" ref="L6" si="51">M$2*EXP(-L$2*$A6/120000)</f>
        <v>81.441431333201677</v>
      </c>
      <c r="M6" s="6">
        <f t="shared" si="48"/>
        <v>0.55856866679832251</v>
      </c>
      <c r="N6" s="6">
        <f t="shared" ref="N6" si="52">O$2*EXP(-N$2*$A6/120000)</f>
        <v>80.190037986858158</v>
      </c>
      <c r="O6" s="6">
        <f t="shared" si="48"/>
        <v>1.8099620131418419</v>
      </c>
      <c r="P6" s="6">
        <f t="shared" ref="P6" si="53">Q$2*EXP(-P$2*$A6/120000)</f>
        <v>79.729415471169816</v>
      </c>
      <c r="Q6" s="6">
        <f t="shared" si="48"/>
        <v>2.2705845288301845</v>
      </c>
      <c r="R6" s="6">
        <f t="shared" ref="R6" si="54">S$2*EXP(-R$2*$A6/120000)</f>
        <v>78.33148380489304</v>
      </c>
      <c r="S6" s="6">
        <f t="shared" si="48"/>
        <v>3.6685161951069603</v>
      </c>
      <c r="T6" s="6">
        <f t="shared" ref="T6" si="55">U$2*EXP(-T$2*$A6/120000)</f>
        <v>79.021942062226557</v>
      </c>
      <c r="U6" s="6">
        <f t="shared" si="48"/>
        <v>2.9780579377734426</v>
      </c>
      <c r="V6" s="6">
        <f t="shared" ref="V6" si="56">W$2*EXP(-V$2*$A6/120000)</f>
        <v>79.766368035494111</v>
      </c>
      <c r="W6" s="6">
        <f t="shared" si="29"/>
        <v>2.2336319645058893</v>
      </c>
    </row>
    <row r="7" spans="1:23" x14ac:dyDescent="0.25">
      <c r="A7">
        <v>3</v>
      </c>
      <c r="B7">
        <v>77</v>
      </c>
      <c r="C7">
        <f t="shared" si="30"/>
        <v>6729.4447324242574</v>
      </c>
      <c r="D7">
        <f t="shared" si="31"/>
        <v>91.10762865973409</v>
      </c>
      <c r="E7" s="6"/>
      <c r="F7" s="6">
        <f t="shared" si="47"/>
        <v>79.732439473007702</v>
      </c>
      <c r="G7" s="6">
        <f t="shared" si="48"/>
        <v>2.7324394730077017</v>
      </c>
      <c r="H7" s="6">
        <f t="shared" ref="H7" si="57">I$2*EXP(-H$2*$A7/120000)</f>
        <v>78.910206040140338</v>
      </c>
      <c r="I7" s="6">
        <f t="shared" si="29"/>
        <v>1.9102060401403378</v>
      </c>
      <c r="J7" s="6">
        <f t="shared" ref="J7" si="58">K$2*EXP(-J$2*$A7/120000)</f>
        <v>77.452441934958742</v>
      </c>
      <c r="K7" s="6">
        <f t="shared" si="29"/>
        <v>0.45244193495874185</v>
      </c>
      <c r="L7" s="6">
        <f t="shared" ref="L7" si="59">M$2*EXP(-L$2*$A7/120000)</f>
        <v>77</v>
      </c>
      <c r="M7" s="6">
        <f t="shared" si="29"/>
        <v>0</v>
      </c>
      <c r="N7" s="6">
        <f t="shared" ref="N7" si="60">O$2*EXP(-N$2*$A7/120000)</f>
        <v>75.984753306527139</v>
      </c>
      <c r="O7" s="6">
        <f t="shared" si="29"/>
        <v>1.0152466934728608</v>
      </c>
      <c r="P7" s="6">
        <f t="shared" ref="P7" si="61">Q$2*EXP(-P$2*$A7/120000)</f>
        <v>75.61048508338942</v>
      </c>
      <c r="Q7" s="6">
        <f t="shared" si="29"/>
        <v>1.3895149166105796</v>
      </c>
      <c r="R7" s="6">
        <f t="shared" ref="R7" si="62">S$2*EXP(-R$2*$A7/120000)</f>
        <v>74.472727272727269</v>
      </c>
      <c r="S7" s="6">
        <f t="shared" si="29"/>
        <v>2.5272727272727309</v>
      </c>
      <c r="T7" s="6">
        <f t="shared" ref="T7" si="63">U$2*EXP(-T$2*$A7/120000)</f>
        <v>75.035041322314058</v>
      </c>
      <c r="U7" s="6">
        <f t="shared" si="29"/>
        <v>1.9649586776859422</v>
      </c>
      <c r="V7" s="6">
        <f t="shared" ref="V7" si="64">W$2*EXP(-V$2*$A7/120000)</f>
        <v>75.640521412968567</v>
      </c>
      <c r="W7" s="6">
        <f t="shared" si="29"/>
        <v>1.3594785870314325</v>
      </c>
    </row>
    <row r="8" spans="1:23" x14ac:dyDescent="0.25">
      <c r="A8">
        <v>4</v>
      </c>
      <c r="B8">
        <v>72</v>
      </c>
      <c r="C8">
        <f t="shared" si="30"/>
        <v>6463.9904108060273</v>
      </c>
      <c r="D8">
        <f t="shared" si="31"/>
        <v>89.311697115746568</v>
      </c>
      <c r="E8" s="6"/>
      <c r="F8" s="6">
        <f t="shared" si="47"/>
        <v>74.947357453919579</v>
      </c>
      <c r="G8" s="6">
        <f t="shared" si="48"/>
        <v>2.9473574539195795</v>
      </c>
      <c r="H8" s="6">
        <f t="shared" ref="H8" si="65">I$2*EXP(-H$2*$A8/120000)</f>
        <v>74.302728630006598</v>
      </c>
      <c r="I8" s="6">
        <f t="shared" si="29"/>
        <v>2.3027286300065981</v>
      </c>
      <c r="J8" s="6">
        <f t="shared" ref="J8" si="66">K$2*EXP(-J$2*$A8/120000)</f>
        <v>73.157082459611658</v>
      </c>
      <c r="K8" s="6">
        <f t="shared" si="29"/>
        <v>1.157082459611658</v>
      </c>
      <c r="L8" s="6">
        <f t="shared" ref="L8" si="67">M$2*EXP(-L$2*$A8/120000)</f>
        <v>72.80078337207334</v>
      </c>
      <c r="M8" s="6">
        <f t="shared" si="29"/>
        <v>0.80078337207334016</v>
      </c>
      <c r="N8" s="6">
        <f t="shared" ref="N8" si="68">O$2*EXP(-N$2*$A8/120000)</f>
        <v>72.000000000000014</v>
      </c>
      <c r="O8" s="6">
        <f t="shared" si="29"/>
        <v>1.4210854715202004E-14</v>
      </c>
      <c r="P8" s="6">
        <f t="shared" ref="P8" si="69">Q$2*EXP(-P$2*$A8/120000)</f>
        <v>71.70434425939952</v>
      </c>
      <c r="Q8" s="6">
        <f t="shared" si="29"/>
        <v>0.2956557406004805</v>
      </c>
      <c r="R8" s="6">
        <f t="shared" ref="R8" si="70">S$2*EXP(-R$2*$A8/120000)</f>
        <v>70.804060360357539</v>
      </c>
      <c r="S8" s="6">
        <f t="shared" si="29"/>
        <v>1.1959396396424609</v>
      </c>
      <c r="T8" s="6">
        <f t="shared" ref="T8" si="71">U$2*EXP(-T$2*$A8/120000)</f>
        <v>71.249292023319029</v>
      </c>
      <c r="U8" s="6">
        <f t="shared" si="29"/>
        <v>0.750707976680971</v>
      </c>
      <c r="V8" s="6">
        <f t="shared" ref="V8" si="72">W$2*EXP(-V$2*$A8/120000)</f>
        <v>71.728080650228804</v>
      </c>
      <c r="W8" s="6">
        <f t="shared" si="29"/>
        <v>0.27191934977119558</v>
      </c>
    </row>
    <row r="9" spans="1:23" x14ac:dyDescent="0.25">
      <c r="A9">
        <v>5</v>
      </c>
      <c r="B9">
        <v>68</v>
      </c>
      <c r="C9">
        <f t="shared" si="30"/>
        <v>6365.2355983090729</v>
      </c>
      <c r="D9">
        <f t="shared" si="31"/>
        <v>88.652643811621218</v>
      </c>
      <c r="E9" s="6"/>
      <c r="F9" s="6">
        <f t="shared" si="47"/>
        <v>70.449448511194561</v>
      </c>
      <c r="G9" s="6">
        <f t="shared" si="48"/>
        <v>2.4494485111945608</v>
      </c>
      <c r="H9" s="6">
        <f t="shared" ref="H9" si="73">I$2*EXP(-H$2*$A9/120000)</f>
        <v>69.964276598847206</v>
      </c>
      <c r="I9" s="6">
        <f t="shared" si="29"/>
        <v>1.9642765988472064</v>
      </c>
      <c r="J9" s="6">
        <f t="shared" ref="J9" si="74">K$2*EXP(-J$2*$A9/120000)</f>
        <v>69.09993513822026</v>
      </c>
      <c r="K9" s="6">
        <f t="shared" si="29"/>
        <v>1.0999351382202605</v>
      </c>
      <c r="L9" s="6">
        <f t="shared" ref="L9" si="75">M$2*EXP(-L$2*$A9/120000)</f>
        <v>68.830572202435718</v>
      </c>
      <c r="M9" s="6">
        <f t="shared" si="29"/>
        <v>0.83057220243571805</v>
      </c>
      <c r="N9" s="6">
        <f t="shared" ref="N9" si="76">O$2*EXP(-N$2*$A9/120000)</f>
        <v>68.22421307452862</v>
      </c>
      <c r="O9" s="6">
        <f t="shared" si="29"/>
        <v>0.22421307452862038</v>
      </c>
      <c r="P9" s="6">
        <f t="shared" ref="P9" si="77">Q$2*EXP(-P$2*$A9/120000)</f>
        <v>68</v>
      </c>
      <c r="Q9" s="6">
        <f t="shared" si="29"/>
        <v>0</v>
      </c>
      <c r="R9" s="6">
        <f t="shared" ref="R9" si="78">S$2*EXP(-R$2*$A9/120000)</f>
        <v>67.316118894829955</v>
      </c>
      <c r="S9" s="6">
        <f t="shared" si="29"/>
        <v>0.68388110517004463</v>
      </c>
      <c r="T9" s="6">
        <f t="shared" ref="T9" si="79">U$2*EXP(-T$2*$A9/120000)</f>
        <v>67.654545454545456</v>
      </c>
      <c r="U9" s="6">
        <f t="shared" si="29"/>
        <v>0.3454545454545439</v>
      </c>
      <c r="V9" s="6">
        <f t="shared" ref="V9" si="80">W$2*EXP(-V$2*$A9/120000)</f>
        <v>68.018007513148007</v>
      </c>
      <c r="W9" s="6">
        <f t="shared" si="29"/>
        <v>1.8007513148006637E-2</v>
      </c>
    </row>
    <row r="10" spans="1:23" x14ac:dyDescent="0.25">
      <c r="A10">
        <v>6</v>
      </c>
      <c r="B10">
        <v>64</v>
      </c>
      <c r="C10">
        <f t="shared" si="30"/>
        <v>6061.9959250880374</v>
      </c>
      <c r="D10">
        <f t="shared" si="31"/>
        <v>86.659173553719</v>
      </c>
      <c r="E10" s="6"/>
      <c r="F10" s="6">
        <f t="shared" si="47"/>
        <v>66.221478169967057</v>
      </c>
      <c r="G10" s="6">
        <f t="shared" si="48"/>
        <v>2.2214781699670567</v>
      </c>
      <c r="H10" s="6">
        <f t="shared" ref="H10" si="81">I$2*EXP(-H$2*$A10/120000)</f>
        <v>65.879141859982653</v>
      </c>
      <c r="I10" s="6">
        <f t="shared" si="29"/>
        <v>1.8791418599826528</v>
      </c>
      <c r="J10" s="6">
        <f t="shared" ref="J10" si="82">K$2*EXP(-J$2*$A10/120000)</f>
        <v>65.267789195151465</v>
      </c>
      <c r="K10" s="6">
        <f t="shared" si="29"/>
        <v>1.2677891951514653</v>
      </c>
      <c r="L10" s="6">
        <f t="shared" ref="L10" si="83">M$2*EXP(-L$2*$A10/120000)</f>
        <v>65.076877614095778</v>
      </c>
      <c r="M10" s="6">
        <f t="shared" si="29"/>
        <v>1.0768776140957783</v>
      </c>
      <c r="N10" s="6">
        <f t="shared" ref="N10" si="84">O$2*EXP(-N$2*$A10/120000)</f>
        <v>64.646434022759465</v>
      </c>
      <c r="O10" s="6">
        <f t="shared" si="29"/>
        <v>0.64643402275946471</v>
      </c>
      <c r="P10" s="6">
        <f t="shared" ref="P10" si="85">Q$2*EXP(-P$2*$A10/120000)</f>
        <v>64.487027219328525</v>
      </c>
      <c r="Q10" s="6">
        <f t="shared" si="29"/>
        <v>0.48702721932852455</v>
      </c>
      <c r="R10" s="6">
        <f t="shared" ref="R10" si="86">S$2*EXP(-R$2*$A10/120000)</f>
        <v>63.999999999999993</v>
      </c>
      <c r="S10" s="6">
        <f t="shared" si="29"/>
        <v>7.1054273576010019E-15</v>
      </c>
      <c r="T10" s="6">
        <f t="shared" ref="T10" si="87">U$2*EXP(-T$2*$A10/120000)</f>
        <v>64.241164939058137</v>
      </c>
      <c r="U10" s="6">
        <f t="shared" si="29"/>
        <v>0.24116493905813741</v>
      </c>
      <c r="V10" s="6">
        <f t="shared" ref="V10" si="88">W$2*EXP(-V$2*$A10/120000)</f>
        <v>64.499834710743798</v>
      </c>
      <c r="W10" s="6">
        <f t="shared" si="29"/>
        <v>0.49983471074379793</v>
      </c>
    </row>
    <row r="11" spans="1:23" x14ac:dyDescent="0.25">
      <c r="A11">
        <v>7</v>
      </c>
      <c r="B11">
        <v>61</v>
      </c>
      <c r="C11">
        <f t="shared" si="30"/>
        <v>6212.4407364504204</v>
      </c>
      <c r="D11">
        <f t="shared" si="31"/>
        <v>87.642517559924002</v>
      </c>
      <c r="E11" s="6"/>
      <c r="F11" s="6">
        <f t="shared" si="47"/>
        <v>62.247246269338703</v>
      </c>
      <c r="G11" s="6">
        <f t="shared" si="48"/>
        <v>1.247246269338703</v>
      </c>
      <c r="H11" s="6">
        <f t="shared" ref="H11" si="89">I$2*EXP(-H$2*$A11/120000)</f>
        <v>62.032533504094417</v>
      </c>
      <c r="I11" s="6">
        <f t="shared" si="29"/>
        <v>1.0325335040944168</v>
      </c>
      <c r="J11" s="6">
        <f t="shared" ref="J11" si="90">K$2*EXP(-J$2*$A11/120000)</f>
        <v>61.648166498299972</v>
      </c>
      <c r="K11" s="6">
        <f t="shared" si="29"/>
        <v>0.64816649829997175</v>
      </c>
      <c r="L11" s="6">
        <f t="shared" ref="L11" si="91">M$2*EXP(-L$2*$A11/120000)</f>
        <v>61.527891814476824</v>
      </c>
      <c r="M11" s="6">
        <f t="shared" si="29"/>
        <v>0.52789181447682409</v>
      </c>
      <c r="N11" s="6">
        <f t="shared" ref="N11" si="92">O$2*EXP(-N$2*$A11/120000)</f>
        <v>61.256279017738862</v>
      </c>
      <c r="O11" s="6">
        <f t="shared" si="29"/>
        <v>0.25627901773886208</v>
      </c>
      <c r="P11" s="6">
        <f t="shared" ref="P11" si="93">Q$2*EXP(-P$2*$A11/120000)</f>
        <v>61.155539405682624</v>
      </c>
      <c r="Q11" s="6">
        <f t="shared" si="29"/>
        <v>0.15553940568262448</v>
      </c>
      <c r="R11" s="6">
        <f t="shared" ref="R11" si="94">S$2*EXP(-R$2*$A11/120000)</f>
        <v>60.847239372182258</v>
      </c>
      <c r="S11" s="6">
        <f t="shared" si="29"/>
        <v>0.15276062781774158</v>
      </c>
      <c r="T11" s="6">
        <f t="shared" ref="T11" si="95">U$2*EXP(-T$2*$A11/120000)</f>
        <v>61</v>
      </c>
      <c r="U11" s="6">
        <f t="shared" si="29"/>
        <v>0</v>
      </c>
      <c r="V11" s="6">
        <f t="shared" ref="V11" si="96">W$2*EXP(-V$2*$A11/120000)</f>
        <v>61.163636363636357</v>
      </c>
      <c r="W11" s="6">
        <f t="shared" si="29"/>
        <v>0.16363636363635692</v>
      </c>
    </row>
    <row r="12" spans="1:23" x14ac:dyDescent="0.25">
      <c r="A12">
        <v>8</v>
      </c>
      <c r="B12">
        <v>58</v>
      </c>
      <c r="C12">
        <f t="shared" si="30"/>
        <v>6373.179037673809</v>
      </c>
      <c r="D12">
        <f t="shared" si="31"/>
        <v>88.705475064926347</v>
      </c>
      <c r="E12" s="6"/>
      <c r="F12" s="6">
        <f t="shared" si="47"/>
        <v>58.51152488880826</v>
      </c>
      <c r="G12" s="6">
        <f t="shared" si="48"/>
        <v>0.51152488880826041</v>
      </c>
      <c r="H12" s="6">
        <f t="shared" ref="H12" si="97">I$2*EXP(-H$2*$A12/120000)</f>
        <v>58.410524246279387</v>
      </c>
      <c r="I12" s="6">
        <f t="shared" si="29"/>
        <v>0.41052424627938677</v>
      </c>
      <c r="J12" s="6">
        <f t="shared" ref="J12" si="98">K$2*EXP(-J$2*$A12/120000)</f>
        <v>58.229280928124972</v>
      </c>
      <c r="K12" s="6">
        <f t="shared" si="29"/>
        <v>0.22928092812497169</v>
      </c>
      <c r="L12" s="6">
        <f t="shared" ref="L12" si="99">M$2*EXP(-L$2*$A12/120000)</f>
        <v>58.172450952286908</v>
      </c>
      <c r="M12" s="6">
        <f t="shared" si="29"/>
        <v>0.17245095228690843</v>
      </c>
      <c r="N12" s="6">
        <f t="shared" ref="N12" si="100">O$2*EXP(-N$2*$A12/120000)</f>
        <v>58.043908775819347</v>
      </c>
      <c r="O12" s="6">
        <f t="shared" si="29"/>
        <v>4.3908775819346602E-2</v>
      </c>
      <c r="P12" s="6">
        <f t="shared" ref="P12" si="101">Q$2*EXP(-P$2*$A12/120000)</f>
        <v>57.996160798043732</v>
      </c>
      <c r="Q12" s="6">
        <f t="shared" si="29"/>
        <v>3.839201956267857E-3</v>
      </c>
      <c r="R12" s="6">
        <f t="shared" ref="R12" si="102">S$2*EXP(-R$2*$A12/120000)</f>
        <v>57.849789675244487</v>
      </c>
      <c r="S12" s="6">
        <f t="shared" si="29"/>
        <v>0.15021032475551266</v>
      </c>
      <c r="T12" s="6">
        <f t="shared" ref="T12" si="103">U$2*EXP(-T$2*$A12/120000)</f>
        <v>57.922361830298321</v>
      </c>
      <c r="U12" s="6">
        <f t="shared" si="29"/>
        <v>7.7638169701678805E-2</v>
      </c>
      <c r="V12" s="6">
        <f t="shared" ref="V12" si="104">W$2*EXP(-V$2*$A12/120000)</f>
        <v>58</v>
      </c>
      <c r="W12" s="6">
        <f t="shared" si="29"/>
        <v>0</v>
      </c>
    </row>
    <row r="13" spans="1:23" x14ac:dyDescent="0.25">
      <c r="A13">
        <v>9</v>
      </c>
      <c r="B13">
        <v>55</v>
      </c>
      <c r="E13" s="6"/>
      <c r="F13" s="6">
        <f t="shared" si="47"/>
        <v>55</v>
      </c>
      <c r="G13" s="6">
        <f>ABS(F13-$B13)</f>
        <v>0</v>
      </c>
      <c r="H13" s="6">
        <f t="shared" ref="H13" si="105">I$2*EXP(-H$2*$A13/120000)</f>
        <v>55</v>
      </c>
      <c r="I13" s="6">
        <f t="shared" ref="I13" si="106">ABS(H13-$B13)</f>
        <v>0</v>
      </c>
      <c r="J13" s="6">
        <f t="shared" ref="J13" si="107">K$2*EXP(-J$2*$A13/120000)</f>
        <v>55</v>
      </c>
      <c r="K13" s="6">
        <f t="shared" ref="K13" si="108">ABS(J13-$B13)</f>
        <v>0</v>
      </c>
      <c r="L13" s="6">
        <f t="shared" ref="L13" si="109">M$2*EXP(-L$2*$A13/120000)</f>
        <v>55.000000000000007</v>
      </c>
      <c r="M13" s="6">
        <f t="shared" ref="M13" si="110">ABS(L13-$B13)</f>
        <v>7.1054273576010019E-15</v>
      </c>
      <c r="N13" s="6">
        <f t="shared" ref="N13" si="111">O$2*EXP(-N$2*$A13/120000)</f>
        <v>55.000000000000007</v>
      </c>
      <c r="O13" s="6">
        <f t="shared" ref="O13" si="112">ABS(N13-$B13)</f>
        <v>7.1054273576010019E-15</v>
      </c>
      <c r="P13" s="6">
        <f t="shared" ref="P13" si="113">Q$2*EXP(-P$2*$A13/120000)</f>
        <v>55</v>
      </c>
      <c r="Q13" s="6">
        <f t="shared" ref="Q13" si="114">ABS(P13-$B13)</f>
        <v>0</v>
      </c>
      <c r="R13" s="6">
        <f t="shared" ref="R13" si="115">S$2*EXP(-R$2*$A13/120000)</f>
        <v>54.999999999999993</v>
      </c>
      <c r="S13" s="6">
        <f t="shared" ref="S13" si="116">ABS(R13-$B13)</f>
        <v>7.1054273576010019E-15</v>
      </c>
      <c r="T13" s="6">
        <f t="shared" ref="T13" si="117">U$2*EXP(-T$2*$A13/120000)</f>
        <v>55</v>
      </c>
      <c r="U13" s="6">
        <f t="shared" ref="U13" si="118">ABS(T13-$B13)</f>
        <v>0</v>
      </c>
      <c r="V13" s="6">
        <f t="shared" ref="V13" si="119">W$2*EXP(-V$2*$A13/120000)</f>
        <v>55</v>
      </c>
      <c r="W13" s="6">
        <f t="shared" ref="W13" si="120">ABS(V13-$B13)</f>
        <v>0</v>
      </c>
    </row>
    <row r="14" spans="1:23" x14ac:dyDescent="0.25">
      <c r="E14" s="6" t="s">
        <v>22</v>
      </c>
      <c r="F14" s="6"/>
      <c r="G14" s="6">
        <f>AVERAGE(G4:G13)</f>
        <v>1.6171156806267526</v>
      </c>
      <c r="H14" s="6"/>
      <c r="I14" s="6">
        <f>AVERAGE(I4:I13)</f>
        <v>1.2783953520580673</v>
      </c>
      <c r="J14" s="6"/>
      <c r="K14" s="6">
        <f t="shared" ref="K14" si="121">AVERAGE(K4:K13)</f>
        <v>1.1128319991333533</v>
      </c>
      <c r="L14" s="6"/>
      <c r="M14" s="6">
        <f t="shared" ref="M14" si="122">AVERAGE(M4:M13)</f>
        <v>1.1720467422165257</v>
      </c>
      <c r="N14" s="6"/>
      <c r="O14" s="6">
        <f t="shared" ref="O14" si="123">AVERAGE(O4:O13)</f>
        <v>1.5056287397374768</v>
      </c>
      <c r="P14" s="6"/>
      <c r="Q14" s="6">
        <f t="shared" ref="Q14" si="124">AVERAGE(Q4:Q13)</f>
        <v>1.6876789928660165</v>
      </c>
      <c r="R14" s="6"/>
      <c r="S14" s="6">
        <f t="shared" ref="S14" si="125">AVERAGE(S4:S13)</f>
        <v>2.4329227737630426</v>
      </c>
      <c r="T14" s="6"/>
      <c r="U14" s="6">
        <f t="shared" ref="U14" si="126">AVERAGE(U4:U13)</f>
        <v>2.049478249259149</v>
      </c>
      <c r="V14" s="6"/>
      <c r="W14" s="6">
        <f t="shared" ref="W14" si="127">AVERAGE(W4:W13)</f>
        <v>1.6723772586480181</v>
      </c>
    </row>
    <row r="15" spans="1:23" x14ac:dyDescent="0.25">
      <c r="E15" s="6" t="s">
        <v>23</v>
      </c>
      <c r="F15" s="6"/>
      <c r="G15" s="6">
        <f>_xlfn.STDEV.P(G4:G13)</f>
        <v>1.1071702767704585</v>
      </c>
      <c r="H15" s="6"/>
      <c r="I15" s="6">
        <f t="shared" ref="I15" si="128">_xlfn.STDEV.P(I4:I13)</f>
        <v>0.8172356477866175</v>
      </c>
      <c r="J15" s="6"/>
      <c r="K15" s="6">
        <f t="shared" ref="K15" si="129">_xlfn.STDEV.P(K4:K13)</f>
        <v>1.1806286740494321</v>
      </c>
      <c r="L15" s="6"/>
      <c r="M15" s="6">
        <f t="shared" ref="M15" si="130">_xlfn.STDEV.P(M4:M13)</f>
        <v>1.4661030853610062</v>
      </c>
      <c r="N15" s="6"/>
      <c r="O15" s="6">
        <f t="shared" ref="O15" si="131">_xlfn.STDEV.P(O4:O13)</f>
        <v>2.1452395559476494</v>
      </c>
      <c r="P15" s="6"/>
      <c r="Q15" s="6">
        <f t="shared" ref="Q15" si="132">_xlfn.STDEV.P(Q4:Q13)</f>
        <v>2.3919485057119436</v>
      </c>
      <c r="R15" s="6"/>
      <c r="S15" s="6">
        <f t="shared" ref="S15" si="133">_xlfn.STDEV.P(S4:S13)</f>
        <v>3.0584083806715934</v>
      </c>
      <c r="T15" s="6"/>
      <c r="U15" s="6">
        <f t="shared" ref="U15" si="134">_xlfn.STDEV.P(U4:U13)</f>
        <v>2.7335214889794468</v>
      </c>
      <c r="V15" s="6"/>
      <c r="W15" s="6">
        <f t="shared" ref="W15" si="135">_xlfn.STDEV.P(W4:W13)</f>
        <v>2.3721498390281259</v>
      </c>
    </row>
    <row r="16" spans="1:23" x14ac:dyDescent="0.25">
      <c r="C16">
        <f>_xlfn.CEILING.MATH(COLUMN()/2)</f>
        <v>2</v>
      </c>
      <c r="D16">
        <f>_xlfn.CEILING.MATH(COLUMN()/2)</f>
        <v>2</v>
      </c>
      <c r="E16">
        <f t="shared" ref="E16:T16" si="136">_xlfn.CEILING.MATH(COLUMN()/2)</f>
        <v>3</v>
      </c>
      <c r="F16">
        <f t="shared" si="136"/>
        <v>3</v>
      </c>
      <c r="G16">
        <f t="shared" si="136"/>
        <v>4</v>
      </c>
      <c r="H16">
        <f t="shared" si="136"/>
        <v>4</v>
      </c>
      <c r="I16">
        <f t="shared" si="136"/>
        <v>5</v>
      </c>
      <c r="J16">
        <f t="shared" si="136"/>
        <v>5</v>
      </c>
      <c r="K16">
        <f t="shared" si="136"/>
        <v>6</v>
      </c>
      <c r="L16">
        <f t="shared" si="136"/>
        <v>6</v>
      </c>
      <c r="M16">
        <f t="shared" si="136"/>
        <v>7</v>
      </c>
      <c r="N16">
        <f t="shared" si="136"/>
        <v>7</v>
      </c>
      <c r="O16">
        <f t="shared" si="136"/>
        <v>8</v>
      </c>
      <c r="P16">
        <f t="shared" si="136"/>
        <v>8</v>
      </c>
      <c r="Q16">
        <f t="shared" si="136"/>
        <v>9</v>
      </c>
      <c r="R16">
        <f t="shared" si="136"/>
        <v>9</v>
      </c>
      <c r="S16">
        <f t="shared" si="136"/>
        <v>10</v>
      </c>
      <c r="T16">
        <f t="shared" si="136"/>
        <v>10</v>
      </c>
    </row>
    <row r="17" spans="1:20" x14ac:dyDescent="0.25">
      <c r="C17" s="2">
        <f>VLOOKUP(C16-2,$A$4:$C$12,3)</f>
        <v>7426.8667498048708</v>
      </c>
      <c r="D17" s="2">
        <f t="shared" ref="D17:T17" si="137">VLOOKUP(D16-2,$A$4:$C$12,3)</f>
        <v>7426.8667498048708</v>
      </c>
      <c r="E17" s="2">
        <f t="shared" si="137"/>
        <v>7219.5477674950343</v>
      </c>
      <c r="F17" s="2">
        <f t="shared" si="137"/>
        <v>7219.5477674950343</v>
      </c>
      <c r="G17" s="2">
        <f t="shared" si="137"/>
        <v>6846.6182062591224</v>
      </c>
      <c r="H17" s="2">
        <f t="shared" si="137"/>
        <v>6846.6182062591224</v>
      </c>
      <c r="I17" s="2">
        <f t="shared" si="137"/>
        <v>6729.4447324242574</v>
      </c>
      <c r="J17" s="2">
        <f t="shared" si="137"/>
        <v>6729.4447324242574</v>
      </c>
      <c r="K17" s="2">
        <f t="shared" si="137"/>
        <v>6463.9904108060273</v>
      </c>
      <c r="L17" s="2">
        <f t="shared" si="137"/>
        <v>6463.9904108060273</v>
      </c>
      <c r="M17" s="2">
        <f t="shared" si="137"/>
        <v>6365.2355983090729</v>
      </c>
      <c r="N17" s="2">
        <f t="shared" si="137"/>
        <v>6365.2355983090729</v>
      </c>
      <c r="O17" s="2">
        <f t="shared" si="137"/>
        <v>6061.9959250880374</v>
      </c>
      <c r="P17" s="2">
        <f t="shared" si="137"/>
        <v>6061.9959250880374</v>
      </c>
      <c r="Q17" s="2">
        <f t="shared" si="137"/>
        <v>6212.4407364504204</v>
      </c>
      <c r="R17" s="2">
        <f t="shared" si="137"/>
        <v>6212.4407364504204</v>
      </c>
      <c r="S17" s="2">
        <f t="shared" si="137"/>
        <v>6373.179037673809</v>
      </c>
      <c r="T17" s="2">
        <f t="shared" si="137"/>
        <v>6373.179037673809</v>
      </c>
    </row>
    <row r="18" spans="1:20" x14ac:dyDescent="0.25">
      <c r="A18" s="1"/>
      <c r="B18" s="1"/>
      <c r="C18" s="11" t="s">
        <v>26</v>
      </c>
      <c r="D18" s="11"/>
      <c r="E18" s="11" t="s">
        <v>25</v>
      </c>
      <c r="F18" s="11"/>
      <c r="G18" s="11" t="s">
        <v>27</v>
      </c>
      <c r="H18" s="11"/>
      <c r="I18" s="11" t="s">
        <v>28</v>
      </c>
      <c r="J18" s="11"/>
      <c r="K18" s="11" t="s">
        <v>29</v>
      </c>
      <c r="L18" s="11"/>
      <c r="M18" s="11" t="s">
        <v>30</v>
      </c>
      <c r="N18" s="11"/>
      <c r="O18" s="11" t="s">
        <v>31</v>
      </c>
      <c r="P18" s="11"/>
      <c r="Q18" s="11" t="s">
        <v>32</v>
      </c>
      <c r="R18" s="11"/>
      <c r="S18" s="11" t="s">
        <v>33</v>
      </c>
      <c r="T18" s="11"/>
    </row>
    <row r="19" spans="1:20" x14ac:dyDescent="0.25">
      <c r="A19" s="1" t="s">
        <v>0</v>
      </c>
      <c r="B19" s="1" t="s">
        <v>6</v>
      </c>
      <c r="C19" s="1" t="s">
        <v>2</v>
      </c>
      <c r="D19" s="1" t="s">
        <v>3</v>
      </c>
      <c r="E19" s="1" t="s">
        <v>2</v>
      </c>
      <c r="F19" s="1" t="s">
        <v>3</v>
      </c>
      <c r="G19" s="1" t="s">
        <v>2</v>
      </c>
      <c r="H19" s="1" t="s">
        <v>3</v>
      </c>
      <c r="I19" s="1" t="s">
        <v>2</v>
      </c>
      <c r="J19" s="1" t="s">
        <v>3</v>
      </c>
      <c r="K19" s="1" t="s">
        <v>2</v>
      </c>
      <c r="L19" s="1" t="s">
        <v>3</v>
      </c>
      <c r="M19" s="1" t="s">
        <v>2</v>
      </c>
      <c r="N19" s="1" t="s">
        <v>3</v>
      </c>
      <c r="O19" s="1" t="s">
        <v>2</v>
      </c>
      <c r="P19" s="1" t="s">
        <v>3</v>
      </c>
      <c r="Q19" s="1" t="s">
        <v>2</v>
      </c>
      <c r="R19" s="1" t="s">
        <v>3</v>
      </c>
      <c r="S19" s="1" t="s">
        <v>2</v>
      </c>
      <c r="T19" s="1" t="s">
        <v>3</v>
      </c>
    </row>
    <row r="20" spans="1:20" x14ac:dyDescent="0.25">
      <c r="A20">
        <v>10</v>
      </c>
      <c r="B20">
        <v>50</v>
      </c>
      <c r="C20" s="3">
        <f>(55*C$17*EXP(-C$17*$A20/120000)-C$17*$B20*EXP(-C$17*9/120000))/(EXP(-C$17*9/120000)-EXP(-C$17*$A20/120000))</f>
        <v>210281.00545709822</v>
      </c>
      <c r="D20" s="4">
        <f>($B20+C20/D$17)*EXP(D$17*$A20/120000)</f>
        <v>145.42002450865132</v>
      </c>
      <c r="E20" s="3">
        <f t="shared" ref="E20:E36" si="138">(55*E$17*EXP(-E$17*$A20/120000)-E$17*$B20*EXP(-E$17*9/120000))/(EXP(-E$17*9/120000)-EXP(-E$17*$A20/120000))</f>
        <v>221154.71000484834</v>
      </c>
      <c r="F20" s="4">
        <f>($B20+E20/F$17)*EXP(F$17*$A20/120000)</f>
        <v>147.16200590215141</v>
      </c>
      <c r="G20" s="3">
        <f t="shared" ref="G20:G36" si="139">(55*G$17*EXP(-G$17*$A20/120000)-G$17*$B20*EXP(-G$17*9/120000))/(EXP(-G$17*9/120000)-EXP(-G$17*$A20/120000))</f>
        <v>240715.29985820191</v>
      </c>
      <c r="H20" s="4">
        <f t="shared" ref="H20:H36" si="140">($B20+G20/H$17)*EXP(H$17*$A20/120000)</f>
        <v>150.66564727629662</v>
      </c>
      <c r="I20" s="3">
        <f t="shared" ref="I20:I36" si="141">(55*I$17*EXP(-I$17*$A20/120000)-I$17*$B20*EXP(-I$17*9/120000))/(EXP(-I$17*9/120000)-EXP(-I$17*$A20/120000))</f>
        <v>246861.38437067196</v>
      </c>
      <c r="J20" s="4">
        <f t="shared" ref="J20:J36" si="142">($B20+I20/J$17)*EXP(J$17*$A20/120000)</f>
        <v>151.87437494336308</v>
      </c>
      <c r="K20" s="3">
        <f t="shared" ref="K20:K36" si="143">(55*K$17*EXP(-K$17*$A20/120000)-K$17*$B20*EXP(-K$17*9/120000))/(EXP(-K$17*9/120000)-EXP(-K$17*$A20/120000))</f>
        <v>260785.57687549427</v>
      </c>
      <c r="L20" s="4">
        <f t="shared" ref="L20:L36" si="144">($B20+K20/L$17)*EXP(L$17*$A20/120000)</f>
        <v>154.82485251085484</v>
      </c>
      <c r="M20" s="3">
        <f t="shared" ref="M20:M36" si="145">(55*M$17*EXP(-M$17*$A20/120000)-M$17*$B20*EXP(-M$17*9/120000))/(EXP(-M$17*9/120000)-EXP(-M$17*$A20/120000))</f>
        <v>265965.80582623987</v>
      </c>
      <c r="N20" s="4">
        <f t="shared" ref="N20:N36" si="146">($B20+M20/N$17)*EXP(N$17*$A20/120000)</f>
        <v>156.00306623388605</v>
      </c>
      <c r="O20" s="3">
        <f t="shared" ref="O20:O36" si="147">(55*O$17*EXP(-O$17*$A20/120000)-O$17*$B20*EXP(-O$17*9/120000))/(EXP(-O$17*9/120000)-EXP(-O$17*$A20/120000))</f>
        <v>281872.80501526513</v>
      </c>
      <c r="P20" s="4">
        <f t="shared" ref="P20:P36" si="148">($B20+O20/P$17)*EXP(P$17*$A20/120000)</f>
        <v>159.92296513100823</v>
      </c>
      <c r="Q20" s="3">
        <f t="shared" ref="Q20:Q36" si="149">(55*Q$17*EXP(-Q$17*$A20/120000)-Q$17*$B20*EXP(-Q$17*9/120000))/(EXP(-Q$17*9/120000)-EXP(-Q$17*$A20/120000))</f>
        <v>273980.86375309445</v>
      </c>
      <c r="R20" s="4">
        <f t="shared" ref="R20:R36" si="150">($B20+Q20/R$17)*EXP(R$17*$A20/120000)</f>
        <v>157.91901795423553</v>
      </c>
      <c r="S20" s="3">
        <f t="shared" ref="S20:S36" si="151">(55*S$17*EXP(-S$17*$A20/120000)-S$17*$B20*EXP(-S$17*9/120000))/(EXP(-S$17*9/120000)-EXP(-S$17*$A20/120000))</f>
        <v>265549.12656974175</v>
      </c>
      <c r="T20" s="4">
        <f t="shared" ref="T20:T36" si="152">($B20+S20/T$17)*EXP(T$17*$A20/120000)</f>
        <v>155.90659253835534</v>
      </c>
    </row>
    <row r="21" spans="1:20" x14ac:dyDescent="0.25">
      <c r="A21">
        <v>11</v>
      </c>
      <c r="B21">
        <v>46</v>
      </c>
      <c r="C21" s="3">
        <f t="shared" ref="C21:C36" si="153">(55*C$17*EXP(-C$17*$A21/120000)-C$17*$B21*EXP(-C$17*9/120000))/(EXP(-C$17*9/120000)-EXP(-C$17*$A21/120000))</f>
        <v>165632.53250321723</v>
      </c>
      <c r="D21" s="4">
        <f t="shared" ref="D21:D36" si="154">($B21+C21/D$17)*EXP(D$17*$A21/120000)</f>
        <v>134.92678655376227</v>
      </c>
      <c r="E21" s="3">
        <f t="shared" si="138"/>
        <v>176064.20395444898</v>
      </c>
      <c r="F21" s="4">
        <f>($B21+E21/F$17)*EXP(F$17*$A21/120000)</f>
        <v>136.42876574119501</v>
      </c>
      <c r="G21" s="3">
        <f t="shared" si="139"/>
        <v>194831.60572112101</v>
      </c>
      <c r="H21" s="4">
        <f t="shared" si="140"/>
        <v>139.4663466305042</v>
      </c>
      <c r="I21" s="3">
        <f t="shared" si="141"/>
        <v>200728.99019938245</v>
      </c>
      <c r="J21" s="4">
        <f t="shared" si="142"/>
        <v>140.51854665450509</v>
      </c>
      <c r="K21" s="3">
        <f t="shared" si="143"/>
        <v>214090.67290056442</v>
      </c>
      <c r="L21" s="4">
        <f t="shared" si="144"/>
        <v>143.09440891454452</v>
      </c>
      <c r="M21" s="3">
        <f t="shared" si="145"/>
        <v>219061.96011567381</v>
      </c>
      <c r="N21" s="4">
        <f t="shared" si="146"/>
        <v>144.12562277072453</v>
      </c>
      <c r="O21" s="3">
        <f t="shared" si="147"/>
        <v>234328.47508631775</v>
      </c>
      <c r="P21" s="4">
        <f t="shared" si="148"/>
        <v>147.56534205911368</v>
      </c>
      <c r="Q21" s="3">
        <f t="shared" si="149"/>
        <v>226754.08688044039</v>
      </c>
      <c r="R21" s="4">
        <f t="shared" si="150"/>
        <v>145.80527921332811</v>
      </c>
      <c r="S21" s="3">
        <f t="shared" si="151"/>
        <v>218662.08078815398</v>
      </c>
      <c r="T21" s="4">
        <f t="shared" si="152"/>
        <v>144.04113505313552</v>
      </c>
    </row>
    <row r="22" spans="1:20" x14ac:dyDescent="0.25">
      <c r="A22">
        <v>12</v>
      </c>
      <c r="B22">
        <v>41</v>
      </c>
      <c r="C22" s="3">
        <f t="shared" si="153"/>
        <v>205118.25761407148</v>
      </c>
      <c r="D22" s="4">
        <f t="shared" si="154"/>
        <v>144.20668084796381</v>
      </c>
      <c r="E22" s="3">
        <f t="shared" si="138"/>
        <v>214981.1036242359</v>
      </c>
      <c r="F22" s="4">
        <f t="shared" ref="F22:F36" si="155">($B22+E22/F$17)*EXP(F$17*$A22/120000)</f>
        <v>145.692454864772</v>
      </c>
      <c r="G22" s="3">
        <f t="shared" si="139"/>
        <v>232728.88090107703</v>
      </c>
      <c r="H22" s="4">
        <f t="shared" si="140"/>
        <v>148.71632064368325</v>
      </c>
      <c r="I22" s="3">
        <f t="shared" si="141"/>
        <v>238306.85513632323</v>
      </c>
      <c r="J22" s="4">
        <f t="shared" si="142"/>
        <v>149.76861462412651</v>
      </c>
      <c r="K22" s="3">
        <f t="shared" si="143"/>
        <v>250946.60604364568</v>
      </c>
      <c r="L22" s="4">
        <f t="shared" si="144"/>
        <v>152.35315897336071</v>
      </c>
      <c r="M22" s="3">
        <f t="shared" si="145"/>
        <v>255649.91604895692</v>
      </c>
      <c r="N22" s="4">
        <f t="shared" si="146"/>
        <v>153.39077728943639</v>
      </c>
      <c r="O22" s="3">
        <f t="shared" si="147"/>
        <v>270095.59621781117</v>
      </c>
      <c r="P22" s="4">
        <f t="shared" si="148"/>
        <v>156.86185758410545</v>
      </c>
      <c r="Q22" s="3">
        <f t="shared" si="149"/>
        <v>262928.06294271309</v>
      </c>
      <c r="R22" s="4">
        <f t="shared" si="150"/>
        <v>155.0839580530849</v>
      </c>
      <c r="S22" s="3">
        <f t="shared" si="151"/>
        <v>255271.57974982777</v>
      </c>
      <c r="T22" s="4">
        <f t="shared" si="152"/>
        <v>153.30570794835342</v>
      </c>
    </row>
    <row r="23" spans="1:20" x14ac:dyDescent="0.25">
      <c r="A23">
        <v>13</v>
      </c>
      <c r="B23">
        <v>38</v>
      </c>
      <c r="C23" s="3">
        <f t="shared" si="153"/>
        <v>167252.73928528468</v>
      </c>
      <c r="D23" s="4">
        <f t="shared" si="154"/>
        <v>135.30756587667258</v>
      </c>
      <c r="E23" s="3">
        <f t="shared" si="138"/>
        <v>176749.96690310832</v>
      </c>
      <c r="F23" s="4">
        <f t="shared" si="155"/>
        <v>136.59200317333244</v>
      </c>
      <c r="G23" s="3">
        <f t="shared" si="139"/>
        <v>193843.93164447081</v>
      </c>
      <c r="H23" s="4">
        <f t="shared" si="140"/>
        <v>139.2252749571683</v>
      </c>
      <c r="I23" s="3">
        <f t="shared" si="141"/>
        <v>199217.50718859342</v>
      </c>
      <c r="J23" s="4">
        <f t="shared" si="142"/>
        <v>140.14648398920494</v>
      </c>
      <c r="K23" s="3">
        <f t="shared" si="143"/>
        <v>211396.01511172319</v>
      </c>
      <c r="L23" s="4">
        <f t="shared" si="144"/>
        <v>142.41747142217207</v>
      </c>
      <c r="M23" s="3">
        <f t="shared" si="145"/>
        <v>215928.37683494642</v>
      </c>
      <c r="N23" s="4">
        <f t="shared" si="146"/>
        <v>143.33210663808973</v>
      </c>
      <c r="O23" s="3">
        <f t="shared" si="147"/>
        <v>229851.32224714215</v>
      </c>
      <c r="P23" s="4">
        <f t="shared" si="148"/>
        <v>146.40164983115554</v>
      </c>
      <c r="Q23" s="3">
        <f t="shared" si="149"/>
        <v>222942.71878494552</v>
      </c>
      <c r="R23" s="4">
        <f t="shared" si="150"/>
        <v>144.82765760940731</v>
      </c>
      <c r="S23" s="3">
        <f t="shared" si="151"/>
        <v>215563.77800350252</v>
      </c>
      <c r="T23" s="4">
        <f t="shared" si="152"/>
        <v>143.25706390182285</v>
      </c>
    </row>
    <row r="24" spans="1:20" x14ac:dyDescent="0.25">
      <c r="A24">
        <v>14</v>
      </c>
      <c r="B24">
        <v>34</v>
      </c>
      <c r="C24" s="3">
        <f t="shared" si="153"/>
        <v>177519.98811327532</v>
      </c>
      <c r="D24" s="4">
        <f t="shared" si="154"/>
        <v>137.72056408168282</v>
      </c>
      <c r="E24" s="3">
        <f t="shared" si="138"/>
        <v>186524.9578596197</v>
      </c>
      <c r="F24" s="4">
        <f t="shared" si="155"/>
        <v>138.91881949670977</v>
      </c>
      <c r="G24" s="3">
        <f t="shared" si="139"/>
        <v>202738.91749072084</v>
      </c>
      <c r="H24" s="4">
        <f t="shared" si="140"/>
        <v>141.39636476599244</v>
      </c>
      <c r="I24" s="3">
        <f t="shared" si="141"/>
        <v>207837.45300123136</v>
      </c>
      <c r="J24" s="4">
        <f t="shared" si="142"/>
        <v>142.26834708055299</v>
      </c>
      <c r="K24" s="3">
        <f t="shared" si="143"/>
        <v>219395.43923735723</v>
      </c>
      <c r="L24" s="4">
        <f t="shared" si="144"/>
        <v>144.42704389198792</v>
      </c>
      <c r="M24" s="3">
        <f t="shared" si="145"/>
        <v>223697.86621517816</v>
      </c>
      <c r="N24" s="4">
        <f t="shared" si="146"/>
        <v>145.29957155388337</v>
      </c>
      <c r="O24" s="3">
        <f t="shared" si="147"/>
        <v>236917.86319175106</v>
      </c>
      <c r="P24" s="4">
        <f t="shared" si="148"/>
        <v>148.23837041478956</v>
      </c>
      <c r="Q24" s="3">
        <f t="shared" si="149"/>
        <v>230357.42599047144</v>
      </c>
      <c r="R24" s="4">
        <f t="shared" si="150"/>
        <v>146.72954107205103</v>
      </c>
      <c r="S24" s="3">
        <f t="shared" si="151"/>
        <v>223351.74409164939</v>
      </c>
      <c r="T24" s="4">
        <f t="shared" si="152"/>
        <v>145.22792342122401</v>
      </c>
    </row>
    <row r="25" spans="1:20" x14ac:dyDescent="0.25">
      <c r="A25">
        <v>15</v>
      </c>
      <c r="B25">
        <v>31</v>
      </c>
      <c r="C25" s="3">
        <f t="shared" si="153"/>
        <v>166147.9293603136</v>
      </c>
      <c r="D25" s="4">
        <f t="shared" si="154"/>
        <v>135.04791459028661</v>
      </c>
      <c r="E25" s="3">
        <f t="shared" si="138"/>
        <v>174760.34846031104</v>
      </c>
      <c r="F25" s="4">
        <f t="shared" si="155"/>
        <v>136.11839898376445</v>
      </c>
      <c r="G25" s="3">
        <f t="shared" si="139"/>
        <v>190273.90495452136</v>
      </c>
      <c r="H25" s="4">
        <f t="shared" si="140"/>
        <v>138.35390217504664</v>
      </c>
      <c r="I25" s="3">
        <f t="shared" si="141"/>
        <v>195153.89724030334</v>
      </c>
      <c r="J25" s="4">
        <f t="shared" si="142"/>
        <v>139.14619649850295</v>
      </c>
      <c r="K25" s="3">
        <f t="shared" si="143"/>
        <v>206219.47327709405</v>
      </c>
      <c r="L25" s="4">
        <f t="shared" si="144"/>
        <v>141.11704831716557</v>
      </c>
      <c r="M25" s="3">
        <f t="shared" si="145"/>
        <v>210339.66829700538</v>
      </c>
      <c r="N25" s="4">
        <f t="shared" si="146"/>
        <v>141.91688004662649</v>
      </c>
      <c r="O25" s="3">
        <f t="shared" si="147"/>
        <v>223003.34029182399</v>
      </c>
      <c r="P25" s="4">
        <f t="shared" si="148"/>
        <v>144.62173664416926</v>
      </c>
      <c r="Q25" s="3">
        <f t="shared" si="149"/>
        <v>216718.2981746656</v>
      </c>
      <c r="R25" s="4">
        <f t="shared" si="150"/>
        <v>143.23108443462198</v>
      </c>
      <c r="S25" s="3">
        <f t="shared" si="151"/>
        <v>210008.18500333405</v>
      </c>
      <c r="T25" s="4">
        <f t="shared" si="152"/>
        <v>141.85113927061971</v>
      </c>
    </row>
    <row r="26" spans="1:20" x14ac:dyDescent="0.25">
      <c r="A26">
        <v>16</v>
      </c>
      <c r="B26">
        <v>27</v>
      </c>
      <c r="C26" s="3">
        <f t="shared" si="153"/>
        <v>182982.74656185947</v>
      </c>
      <c r="D26" s="4">
        <f t="shared" si="154"/>
        <v>139.00441592472978</v>
      </c>
      <c r="E26" s="3">
        <f t="shared" si="138"/>
        <v>191072.02448942856</v>
      </c>
      <c r="F26" s="4">
        <f t="shared" si="155"/>
        <v>140.00119275974345</v>
      </c>
      <c r="G26" s="3">
        <f t="shared" si="139"/>
        <v>205652.12463985753</v>
      </c>
      <c r="H26" s="4">
        <f t="shared" si="140"/>
        <v>142.10742091175925</v>
      </c>
      <c r="I26" s="3">
        <f t="shared" si="141"/>
        <v>210240.84309962363</v>
      </c>
      <c r="J26" s="4">
        <f t="shared" si="142"/>
        <v>142.85995923853349</v>
      </c>
      <c r="K26" s="3">
        <f t="shared" si="143"/>
        <v>220650.11603710099</v>
      </c>
      <c r="L26" s="4">
        <f t="shared" si="144"/>
        <v>144.74223707535748</v>
      </c>
      <c r="M26" s="3">
        <f t="shared" si="145"/>
        <v>224527.41854907881</v>
      </c>
      <c r="N26" s="4">
        <f t="shared" si="146"/>
        <v>145.50963878390195</v>
      </c>
      <c r="O26" s="3">
        <f t="shared" si="147"/>
        <v>236449.55706535905</v>
      </c>
      <c r="P26" s="4">
        <f t="shared" si="148"/>
        <v>148.11664926316413</v>
      </c>
      <c r="Q26" s="3">
        <f t="shared" si="149"/>
        <v>230531.59694647903</v>
      </c>
      <c r="R26" s="4">
        <f t="shared" si="150"/>
        <v>146.77421618216957</v>
      </c>
      <c r="S26" s="3">
        <f t="shared" si="151"/>
        <v>224215.44712470318</v>
      </c>
      <c r="T26" s="4">
        <f t="shared" si="152"/>
        <v>145.44649619431561</v>
      </c>
    </row>
    <row r="27" spans="1:20" x14ac:dyDescent="0.25">
      <c r="A27">
        <v>17</v>
      </c>
      <c r="B27">
        <v>24</v>
      </c>
      <c r="C27" s="3">
        <f t="shared" si="153"/>
        <v>181099.66904633105</v>
      </c>
      <c r="D27" s="4">
        <f t="shared" si="154"/>
        <v>138.56185699380396</v>
      </c>
      <c r="E27" s="3">
        <f t="shared" si="138"/>
        <v>188769.94015597316</v>
      </c>
      <c r="F27" s="4">
        <f t="shared" si="155"/>
        <v>139.45320990955912</v>
      </c>
      <c r="G27" s="3">
        <f t="shared" si="139"/>
        <v>202603.80684970427</v>
      </c>
      <c r="H27" s="4">
        <f t="shared" si="140"/>
        <v>141.36338693546577</v>
      </c>
      <c r="I27" s="3">
        <f t="shared" si="141"/>
        <v>206960.05249875979</v>
      </c>
      <c r="J27" s="4">
        <f t="shared" si="142"/>
        <v>142.05236849054896</v>
      </c>
      <c r="K27" s="3">
        <f t="shared" si="143"/>
        <v>216846.19558265206</v>
      </c>
      <c r="L27" s="4">
        <f t="shared" si="144"/>
        <v>143.78663655929859</v>
      </c>
      <c r="M27" s="3">
        <f t="shared" si="145"/>
        <v>220530.13565398639</v>
      </c>
      <c r="N27" s="4">
        <f t="shared" si="146"/>
        <v>144.49740831807412</v>
      </c>
      <c r="O27" s="3">
        <f t="shared" si="147"/>
        <v>231862.78719451648</v>
      </c>
      <c r="P27" s="4">
        <f t="shared" si="148"/>
        <v>146.92446560496342</v>
      </c>
      <c r="Q27" s="3">
        <f t="shared" si="149"/>
        <v>226236.48272143793</v>
      </c>
      <c r="R27" s="4">
        <f t="shared" si="150"/>
        <v>145.67251297416109</v>
      </c>
      <c r="S27" s="3">
        <f t="shared" si="151"/>
        <v>220233.69235695055</v>
      </c>
      <c r="T27" s="4">
        <f t="shared" si="152"/>
        <v>144.43885450724022</v>
      </c>
    </row>
    <row r="28" spans="1:20" x14ac:dyDescent="0.25">
      <c r="A28">
        <v>18</v>
      </c>
      <c r="B28">
        <v>21</v>
      </c>
      <c r="C28" s="3">
        <f t="shared" si="153"/>
        <v>182773.3792817833</v>
      </c>
      <c r="D28" s="4">
        <f t="shared" si="154"/>
        <v>138.95521064301553</v>
      </c>
      <c r="E28" s="3">
        <f t="shared" si="138"/>
        <v>190012.66904378965</v>
      </c>
      <c r="F28" s="4">
        <f t="shared" si="155"/>
        <v>139.74902623047117</v>
      </c>
      <c r="G28" s="3">
        <f t="shared" si="139"/>
        <v>203079.52709988435</v>
      </c>
      <c r="H28" s="4">
        <f t="shared" si="140"/>
        <v>141.47950082309524</v>
      </c>
      <c r="I28" s="3">
        <f t="shared" si="141"/>
        <v>207196.97765143419</v>
      </c>
      <c r="J28" s="4">
        <f t="shared" si="142"/>
        <v>142.11068936028514</v>
      </c>
      <c r="K28" s="3">
        <f t="shared" si="143"/>
        <v>216546.03499543638</v>
      </c>
      <c r="L28" s="4">
        <f t="shared" si="144"/>
        <v>143.71123182476779</v>
      </c>
      <c r="M28" s="3">
        <f t="shared" si="145"/>
        <v>220031.55165404989</v>
      </c>
      <c r="N28" s="4">
        <f t="shared" si="146"/>
        <v>144.37115207658329</v>
      </c>
      <c r="O28" s="3">
        <f t="shared" si="147"/>
        <v>230759.62374564711</v>
      </c>
      <c r="P28" s="4">
        <f t="shared" si="148"/>
        <v>146.63773366220195</v>
      </c>
      <c r="Q28" s="3">
        <f t="shared" si="149"/>
        <v>225432.37791731296</v>
      </c>
      <c r="R28" s="4">
        <f t="shared" si="150"/>
        <v>145.46625889199615</v>
      </c>
      <c r="S28" s="3">
        <f t="shared" si="151"/>
        <v>219751.04092944096</v>
      </c>
      <c r="T28" s="4">
        <f t="shared" si="152"/>
        <v>144.31671245504154</v>
      </c>
    </row>
    <row r="29" spans="1:20" x14ac:dyDescent="0.25">
      <c r="A29">
        <v>19</v>
      </c>
      <c r="B29">
        <v>18</v>
      </c>
      <c r="C29" s="3">
        <f t="shared" si="153"/>
        <v>187002.33346167713</v>
      </c>
      <c r="D29" s="4">
        <f t="shared" si="154"/>
        <v>139.9490950823733</v>
      </c>
      <c r="E29" s="3">
        <f t="shared" si="138"/>
        <v>193798.82996689048</v>
      </c>
      <c r="F29" s="4">
        <f t="shared" si="155"/>
        <v>140.65027525238827</v>
      </c>
      <c r="G29" s="3">
        <f t="shared" si="139"/>
        <v>206078.16447834609</v>
      </c>
      <c r="H29" s="4">
        <f t="shared" si="140"/>
        <v>142.21140879521221</v>
      </c>
      <c r="I29" s="3">
        <f t="shared" si="141"/>
        <v>209950.57136793534</v>
      </c>
      <c r="J29" s="4">
        <f t="shared" si="142"/>
        <v>142.7885067158241</v>
      </c>
      <c r="K29" s="3">
        <f t="shared" si="143"/>
        <v>218748.7407988515</v>
      </c>
      <c r="L29" s="4">
        <f t="shared" si="144"/>
        <v>144.26458377512409</v>
      </c>
      <c r="M29" s="3">
        <f t="shared" si="145"/>
        <v>222030.82575454106</v>
      </c>
      <c r="N29" s="4">
        <f t="shared" si="146"/>
        <v>144.87742751596792</v>
      </c>
      <c r="O29" s="3">
        <f t="shared" si="147"/>
        <v>232139.37338729837</v>
      </c>
      <c r="P29" s="4">
        <f t="shared" si="148"/>
        <v>146.99635531131526</v>
      </c>
      <c r="Q29" s="3">
        <f t="shared" si="149"/>
        <v>227118.5186726088</v>
      </c>
      <c r="R29" s="4">
        <f t="shared" si="150"/>
        <v>145.89875651183428</v>
      </c>
      <c r="S29" s="3">
        <f t="shared" si="151"/>
        <v>221766.64789718424</v>
      </c>
      <c r="T29" s="4">
        <f t="shared" si="152"/>
        <v>144.82679148399293</v>
      </c>
    </row>
    <row r="30" spans="1:20" x14ac:dyDescent="0.25">
      <c r="A30">
        <v>20</v>
      </c>
      <c r="B30">
        <v>16</v>
      </c>
      <c r="C30" s="3">
        <f t="shared" si="153"/>
        <v>178107.81506067995</v>
      </c>
      <c r="D30" s="4">
        <f t="shared" si="154"/>
        <v>137.85871456315132</v>
      </c>
      <c r="E30" s="3">
        <f t="shared" si="138"/>
        <v>184576.39656815198</v>
      </c>
      <c r="F30" s="4">
        <f t="shared" si="155"/>
        <v>138.45498845683881</v>
      </c>
      <c r="G30" s="3">
        <f t="shared" si="139"/>
        <v>196273.9668844229</v>
      </c>
      <c r="H30" s="4">
        <f t="shared" si="140"/>
        <v>139.81839841298219</v>
      </c>
      <c r="I30" s="3">
        <f t="shared" si="141"/>
        <v>199965.7461583043</v>
      </c>
      <c r="J30" s="4">
        <f t="shared" si="142"/>
        <v>140.33066851748933</v>
      </c>
      <c r="K30" s="3">
        <f t="shared" si="143"/>
        <v>208358.55292177634</v>
      </c>
      <c r="L30" s="4">
        <f t="shared" si="144"/>
        <v>141.65441644481893</v>
      </c>
      <c r="M30" s="3">
        <f t="shared" si="145"/>
        <v>211491.20110956696</v>
      </c>
      <c r="N30" s="4">
        <f t="shared" si="146"/>
        <v>142.20848227390599</v>
      </c>
      <c r="O30" s="3">
        <f t="shared" si="147"/>
        <v>221145.5400613719</v>
      </c>
      <c r="P30" s="4">
        <f t="shared" si="148"/>
        <v>144.1388610830852</v>
      </c>
      <c r="Q30" s="3">
        <f t="shared" si="149"/>
        <v>216349.14991370481</v>
      </c>
      <c r="R30" s="4">
        <f t="shared" si="150"/>
        <v>143.13639735483255</v>
      </c>
      <c r="S30" s="3">
        <f t="shared" si="151"/>
        <v>211239.01585230045</v>
      </c>
      <c r="T30" s="4">
        <f t="shared" si="152"/>
        <v>142.16261914456908</v>
      </c>
    </row>
    <row r="31" spans="1:20" x14ac:dyDescent="0.25">
      <c r="A31">
        <v>21</v>
      </c>
      <c r="B31">
        <v>13</v>
      </c>
      <c r="C31" s="3">
        <f t="shared" si="153"/>
        <v>186616.77611611391</v>
      </c>
      <c r="D31" s="4">
        <f t="shared" si="154"/>
        <v>139.85848179361807</v>
      </c>
      <c r="E31" s="3">
        <f t="shared" si="138"/>
        <v>192621.49820777439</v>
      </c>
      <c r="F31" s="4">
        <f t="shared" si="155"/>
        <v>140.37002591330145</v>
      </c>
      <c r="G31" s="3">
        <f t="shared" si="139"/>
        <v>203494.87805316644</v>
      </c>
      <c r="H31" s="4">
        <f t="shared" si="140"/>
        <v>141.58087976144807</v>
      </c>
      <c r="I31" s="3">
        <f t="shared" si="141"/>
        <v>206930.42552204611</v>
      </c>
      <c r="J31" s="4">
        <f t="shared" si="142"/>
        <v>142.04507559222182</v>
      </c>
      <c r="K31" s="3">
        <f t="shared" si="143"/>
        <v>214747.5986306546</v>
      </c>
      <c r="L31" s="4">
        <f t="shared" si="144"/>
        <v>143.25943827680479</v>
      </c>
      <c r="M31" s="3">
        <f t="shared" si="145"/>
        <v>217667.82469832044</v>
      </c>
      <c r="N31" s="4">
        <f t="shared" si="146"/>
        <v>143.77258637576051</v>
      </c>
      <c r="O31" s="3">
        <f t="shared" si="147"/>
        <v>226675.77625026656</v>
      </c>
      <c r="P31" s="4">
        <f t="shared" si="148"/>
        <v>145.57626853888581</v>
      </c>
      <c r="Q31" s="3">
        <f t="shared" si="149"/>
        <v>222198.96352922131</v>
      </c>
      <c r="R31" s="4">
        <f t="shared" si="150"/>
        <v>144.63688327646236</v>
      </c>
      <c r="S31" s="3">
        <f t="shared" si="151"/>
        <v>217432.69109756901</v>
      </c>
      <c r="T31" s="4">
        <f t="shared" si="152"/>
        <v>143.73001988553989</v>
      </c>
    </row>
    <row r="32" spans="1:20" x14ac:dyDescent="0.25">
      <c r="A32">
        <v>22</v>
      </c>
      <c r="B32">
        <v>10</v>
      </c>
      <c r="C32" s="3">
        <f t="shared" si="153"/>
        <v>196181.43007204053</v>
      </c>
      <c r="D32" s="4">
        <f t="shared" si="154"/>
        <v>142.1063568781563</v>
      </c>
      <c r="E32" s="3">
        <f t="shared" si="138"/>
        <v>201711.04242994482</v>
      </c>
      <c r="F32" s="4">
        <f t="shared" si="155"/>
        <v>142.53368007546902</v>
      </c>
      <c r="G32" s="3">
        <f t="shared" si="139"/>
        <v>211740.61762804165</v>
      </c>
      <c r="H32" s="4">
        <f t="shared" si="140"/>
        <v>143.59350141893808</v>
      </c>
      <c r="I32" s="3">
        <f t="shared" si="141"/>
        <v>214913.9403133645</v>
      </c>
      <c r="J32" s="4">
        <f t="shared" si="142"/>
        <v>144.01027650451675</v>
      </c>
      <c r="K32" s="3">
        <f t="shared" si="143"/>
        <v>222142.21119251582</v>
      </c>
      <c r="L32" s="4">
        <f t="shared" si="144"/>
        <v>145.11707322600722</v>
      </c>
      <c r="M32" s="3">
        <f t="shared" si="145"/>
        <v>224845.18995611632</v>
      </c>
      <c r="N32" s="4">
        <f t="shared" si="146"/>
        <v>145.59010791951587</v>
      </c>
      <c r="O32" s="3">
        <f t="shared" si="147"/>
        <v>233192.3222951004</v>
      </c>
      <c r="P32" s="4">
        <f t="shared" si="148"/>
        <v>147.27003559529501</v>
      </c>
      <c r="Q32" s="3">
        <f t="shared" si="149"/>
        <v>229042.17388878099</v>
      </c>
      <c r="R32" s="4">
        <f t="shared" si="150"/>
        <v>146.39217694531268</v>
      </c>
      <c r="S32" s="3">
        <f t="shared" si="151"/>
        <v>224627.49387729081</v>
      </c>
      <c r="T32" s="4">
        <f t="shared" si="152"/>
        <v>145.550770693663</v>
      </c>
    </row>
    <row r="33" spans="1:49" x14ac:dyDescent="0.25">
      <c r="A33">
        <v>23</v>
      </c>
      <c r="B33">
        <v>8</v>
      </c>
      <c r="C33" s="3">
        <f t="shared" si="153"/>
        <v>193805.29960727412</v>
      </c>
      <c r="D33" s="4">
        <f t="shared" si="154"/>
        <v>141.54792115283129</v>
      </c>
      <c r="E33" s="3">
        <f t="shared" si="138"/>
        <v>198981.25249609942</v>
      </c>
      <c r="F33" s="4">
        <f t="shared" si="155"/>
        <v>141.8838871697036</v>
      </c>
      <c r="G33" s="3">
        <f t="shared" si="139"/>
        <v>208384.1085469778</v>
      </c>
      <c r="H33" s="4">
        <f t="shared" si="140"/>
        <v>142.77424405472365</v>
      </c>
      <c r="I33" s="3">
        <f t="shared" si="141"/>
        <v>211363.05012633587</v>
      </c>
      <c r="J33" s="4">
        <f t="shared" si="142"/>
        <v>143.13619875587949</v>
      </c>
      <c r="K33" s="3">
        <f t="shared" si="143"/>
        <v>218155.47858142559</v>
      </c>
      <c r="L33" s="4">
        <f t="shared" si="144"/>
        <v>144.11554761942125</v>
      </c>
      <c r="M33" s="3">
        <f t="shared" si="145"/>
        <v>220697.92655113552</v>
      </c>
      <c r="N33" s="4">
        <f t="shared" si="146"/>
        <v>144.53989794476317</v>
      </c>
      <c r="O33" s="3">
        <f t="shared" si="147"/>
        <v>228557.63750753205</v>
      </c>
      <c r="P33" s="4">
        <f t="shared" si="148"/>
        <v>146.0653979918751</v>
      </c>
      <c r="Q33" s="3">
        <f t="shared" si="149"/>
        <v>224648.26891874132</v>
      </c>
      <c r="R33" s="4">
        <f t="shared" si="150"/>
        <v>145.26513376379387</v>
      </c>
      <c r="S33" s="3">
        <f t="shared" si="151"/>
        <v>220493.11044441973</v>
      </c>
      <c r="T33" s="4">
        <f t="shared" si="152"/>
        <v>144.50450407497161</v>
      </c>
    </row>
    <row r="34" spans="1:49" x14ac:dyDescent="0.25">
      <c r="A34">
        <v>24</v>
      </c>
      <c r="B34">
        <v>5</v>
      </c>
      <c r="C34" s="3">
        <f t="shared" si="153"/>
        <v>205517.93610079057</v>
      </c>
      <c r="D34" s="4">
        <f t="shared" si="154"/>
        <v>144.30061287271471</v>
      </c>
      <c r="E34" s="3">
        <f t="shared" si="138"/>
        <v>210198.90207122767</v>
      </c>
      <c r="F34" s="4">
        <f t="shared" si="155"/>
        <v>144.55411062642693</v>
      </c>
      <c r="G34" s="3">
        <f t="shared" si="139"/>
        <v>218723.19716720827</v>
      </c>
      <c r="H34" s="4">
        <f t="shared" si="140"/>
        <v>145.29781073868591</v>
      </c>
      <c r="I34" s="3">
        <f t="shared" si="141"/>
        <v>221429.26883432639</v>
      </c>
      <c r="J34" s="4">
        <f t="shared" si="142"/>
        <v>145.61407256276661</v>
      </c>
      <c r="K34" s="3">
        <f t="shared" si="143"/>
        <v>227609.18432380856</v>
      </c>
      <c r="L34" s="4">
        <f t="shared" si="144"/>
        <v>146.49045692529921</v>
      </c>
      <c r="M34" s="3">
        <f t="shared" si="145"/>
        <v>229925.78448752261</v>
      </c>
      <c r="N34" s="4">
        <f t="shared" si="146"/>
        <v>146.87666498944998</v>
      </c>
      <c r="O34" s="3">
        <f t="shared" si="147"/>
        <v>237098.90737907329</v>
      </c>
      <c r="P34" s="4">
        <f t="shared" si="148"/>
        <v>148.2854270423544</v>
      </c>
      <c r="Q34" s="3">
        <f t="shared" si="149"/>
        <v>233528.86562343399</v>
      </c>
      <c r="R34" s="4">
        <f t="shared" si="150"/>
        <v>147.54302007041375</v>
      </c>
      <c r="S34" s="3">
        <f t="shared" si="151"/>
        <v>229739.09395696135</v>
      </c>
      <c r="T34" s="4">
        <f t="shared" si="152"/>
        <v>146.84433637722739</v>
      </c>
    </row>
    <row r="35" spans="1:49" x14ac:dyDescent="0.25">
      <c r="A35">
        <v>25</v>
      </c>
      <c r="B35">
        <v>3</v>
      </c>
      <c r="C35" s="3">
        <f t="shared" si="153"/>
        <v>205981.1562053797</v>
      </c>
      <c r="D35" s="4">
        <f t="shared" si="154"/>
        <v>144.40947838280644</v>
      </c>
      <c r="E35" s="3">
        <f t="shared" si="138"/>
        <v>210292.92202165065</v>
      </c>
      <c r="F35" s="4">
        <f t="shared" si="155"/>
        <v>144.57649091878125</v>
      </c>
      <c r="G35" s="3">
        <f t="shared" si="139"/>
        <v>218163.2229735913</v>
      </c>
      <c r="H35" s="4">
        <f t="shared" si="140"/>
        <v>145.16113213278584</v>
      </c>
      <c r="I35" s="3">
        <f t="shared" si="141"/>
        <v>220666.5343740902</v>
      </c>
      <c r="J35" s="4">
        <f t="shared" si="142"/>
        <v>145.4263198628249</v>
      </c>
      <c r="K35" s="3">
        <f t="shared" si="143"/>
        <v>226391.98072995126</v>
      </c>
      <c r="L35" s="4">
        <f t="shared" si="144"/>
        <v>146.18467755993984</v>
      </c>
      <c r="M35" s="3">
        <f t="shared" si="145"/>
        <v>228541.25088922499</v>
      </c>
      <c r="N35" s="4">
        <f t="shared" si="146"/>
        <v>146.52606005956628</v>
      </c>
      <c r="O35" s="3">
        <f t="shared" si="147"/>
        <v>235206.53574959299</v>
      </c>
      <c r="P35" s="4">
        <f t="shared" si="148"/>
        <v>147.79356575534052</v>
      </c>
      <c r="Q35" s="3">
        <f t="shared" si="149"/>
        <v>231887.3146799439</v>
      </c>
      <c r="R35" s="4">
        <f t="shared" si="150"/>
        <v>147.12195980384189</v>
      </c>
      <c r="S35" s="3">
        <f t="shared" si="151"/>
        <v>228367.98455591151</v>
      </c>
      <c r="T35" s="4">
        <f t="shared" si="152"/>
        <v>146.49735694965742</v>
      </c>
    </row>
    <row r="36" spans="1:49" x14ac:dyDescent="0.25">
      <c r="A36">
        <v>26</v>
      </c>
      <c r="B36">
        <v>0</v>
      </c>
      <c r="C36" s="3">
        <f t="shared" si="153"/>
        <v>219167.2504457258</v>
      </c>
      <c r="D36" s="4">
        <f t="shared" si="154"/>
        <v>147.50846061905145</v>
      </c>
      <c r="E36" s="3">
        <f t="shared" si="138"/>
        <v>222965.04237978367</v>
      </c>
      <c r="F36" s="4">
        <f t="shared" si="155"/>
        <v>147.59293324924346</v>
      </c>
      <c r="G36" s="3">
        <f t="shared" si="139"/>
        <v>229923.46156522667</v>
      </c>
      <c r="H36" s="4">
        <f t="shared" si="140"/>
        <v>148.03157336754109</v>
      </c>
      <c r="I36" s="3">
        <f t="shared" si="141"/>
        <v>232143.66709294784</v>
      </c>
      <c r="J36" s="4">
        <f t="shared" si="142"/>
        <v>148.25150053564789</v>
      </c>
      <c r="K36" s="3">
        <f t="shared" si="143"/>
        <v>237233.84681036347</v>
      </c>
      <c r="L36" s="4">
        <f t="shared" si="144"/>
        <v>148.90831306850217</v>
      </c>
      <c r="M36" s="3">
        <f t="shared" si="145"/>
        <v>239148.96368971289</v>
      </c>
      <c r="N36" s="4">
        <f t="shared" si="146"/>
        <v>149.21224724001036</v>
      </c>
      <c r="O36" s="3">
        <f t="shared" si="147"/>
        <v>245102.72121050974</v>
      </c>
      <c r="P36" s="4">
        <f t="shared" si="148"/>
        <v>150.36576163986209</v>
      </c>
      <c r="Q36" s="3">
        <f t="shared" si="149"/>
        <v>242135.09200452024</v>
      </c>
      <c r="R36" s="4">
        <f t="shared" si="150"/>
        <v>149.75052997960574</v>
      </c>
      <c r="S36" s="3">
        <f t="shared" si="151"/>
        <v>238994.48771976191</v>
      </c>
      <c r="T36" s="4">
        <f t="shared" si="152"/>
        <v>149.18655008190493</v>
      </c>
    </row>
    <row r="38" spans="1:49" x14ac:dyDescent="0.25">
      <c r="C38" t="s">
        <v>7</v>
      </c>
      <c r="D38" t="s">
        <v>6</v>
      </c>
      <c r="E38" s="3">
        <f>INDEX($E$20:$E$36,0.5*COLUMN()-1.5)</f>
        <v>221154.71000484834</v>
      </c>
      <c r="F38" s="4">
        <f>(INDEX($F$20:$F$36,0.5*COLUMN()-2))</f>
        <v>147.16200590215141</v>
      </c>
      <c r="G38" s="3">
        <f>INDEX($E$20:$E$36,0.5*COLUMN()-1.5)</f>
        <v>176064.20395444898</v>
      </c>
      <c r="H38" s="4">
        <f t="shared" ref="H38" si="156">(INDEX($F$20:$F$36,0.5*COLUMN()-2))</f>
        <v>136.42876574119501</v>
      </c>
      <c r="I38" s="3">
        <f t="shared" ref="I38" si="157">INDEX($E$20:$E$36,0.5*COLUMN()-1.5)</f>
        <v>214981.1036242359</v>
      </c>
      <c r="J38" s="4">
        <f t="shared" ref="J38" si="158">(INDEX($F$20:$F$36,0.5*COLUMN()-2))</f>
        <v>145.692454864772</v>
      </c>
      <c r="K38" s="3">
        <f t="shared" ref="K38" si="159">INDEX($E$20:$E$36,0.5*COLUMN()-1.5)</f>
        <v>176749.96690310832</v>
      </c>
      <c r="L38" s="4">
        <f t="shared" ref="L38" si="160">(INDEX($F$20:$F$36,0.5*COLUMN()-2))</f>
        <v>136.59200317333244</v>
      </c>
      <c r="M38" s="3">
        <f t="shared" ref="M38" si="161">INDEX($E$20:$E$36,0.5*COLUMN()-1.5)</f>
        <v>186524.9578596197</v>
      </c>
      <c r="N38" s="4">
        <f t="shared" ref="N38" si="162">(INDEX($F$20:$F$36,0.5*COLUMN()-2))</f>
        <v>138.91881949670977</v>
      </c>
      <c r="O38" s="3">
        <f t="shared" ref="O38" si="163">INDEX($E$20:$E$36,0.5*COLUMN()-1.5)</f>
        <v>174760.34846031104</v>
      </c>
      <c r="P38" s="4">
        <f t="shared" ref="P38" si="164">(INDEX($F$20:$F$36,0.5*COLUMN()-2))</f>
        <v>136.11839898376445</v>
      </c>
      <c r="Q38" s="3">
        <f t="shared" ref="Q38" si="165">INDEX($E$20:$E$36,0.5*COLUMN()-1.5)</f>
        <v>191072.02448942856</v>
      </c>
      <c r="R38" s="4">
        <f t="shared" ref="R38" si="166">(INDEX($F$20:$F$36,0.5*COLUMN()-2))</f>
        <v>140.00119275974345</v>
      </c>
      <c r="S38" s="3">
        <f t="shared" ref="S38" si="167">INDEX($E$20:$E$36,0.5*COLUMN()-1.5)</f>
        <v>188769.94015597316</v>
      </c>
      <c r="T38" s="4">
        <f t="shared" ref="T38" si="168">(INDEX($F$20:$F$36,0.5*COLUMN()-2))</f>
        <v>139.45320990955912</v>
      </c>
      <c r="U38" s="3">
        <f t="shared" ref="U38" si="169">INDEX($E$20:$E$36,0.5*COLUMN()-1.5)</f>
        <v>190012.66904378965</v>
      </c>
      <c r="V38" s="4">
        <f t="shared" ref="V38" si="170">(INDEX($F$20:$F$36,0.5*COLUMN()-2))</f>
        <v>139.74902623047117</v>
      </c>
      <c r="W38" s="3">
        <f t="shared" ref="W38" si="171">INDEX($E$20:$E$36,0.5*COLUMN()-1.5)</f>
        <v>193798.82996689048</v>
      </c>
      <c r="X38" s="4">
        <f t="shared" ref="X38" si="172">(INDEX($F$20:$F$36,0.5*COLUMN()-2))</f>
        <v>140.65027525238827</v>
      </c>
      <c r="Y38" s="3">
        <f t="shared" ref="Y38" si="173">INDEX($E$20:$E$36,0.5*COLUMN()-1.5)</f>
        <v>184576.39656815198</v>
      </c>
      <c r="Z38" s="4">
        <f t="shared" ref="Z38" si="174">(INDEX($F$20:$F$36,0.5*COLUMN()-2))</f>
        <v>138.45498845683881</v>
      </c>
      <c r="AA38" s="3">
        <f t="shared" ref="AA38" si="175">INDEX($E$20:$E$36,0.5*COLUMN()-1.5)</f>
        <v>192621.49820777439</v>
      </c>
      <c r="AB38" s="4">
        <f t="shared" ref="AB38" si="176">(INDEX($F$20:$F$36,0.5*COLUMN()-2))</f>
        <v>140.37002591330145</v>
      </c>
      <c r="AC38" s="3">
        <f t="shared" ref="AC38" si="177">INDEX($E$20:$E$36,0.5*COLUMN()-1.5)</f>
        <v>201711.04242994482</v>
      </c>
      <c r="AD38" s="4">
        <f t="shared" ref="AD38" si="178">(INDEX($F$20:$F$36,0.5*COLUMN()-2))</f>
        <v>142.53368007546902</v>
      </c>
      <c r="AE38" s="3">
        <f t="shared" ref="AE38" si="179">INDEX($E$20:$E$36,0.5*COLUMN()-1.5)</f>
        <v>198981.25249609942</v>
      </c>
      <c r="AF38" s="4">
        <f t="shared" ref="AF38" si="180">(INDEX($F$20:$F$36,0.5*COLUMN()-2))</f>
        <v>141.8838871697036</v>
      </c>
      <c r="AG38" s="3">
        <f t="shared" ref="AG38" si="181">INDEX($E$20:$E$36,0.5*COLUMN()-1.5)</f>
        <v>210198.90207122767</v>
      </c>
      <c r="AH38" s="4">
        <f t="shared" ref="AH38" si="182">(INDEX($F$20:$F$36,0.5*COLUMN()-2))</f>
        <v>144.55411062642693</v>
      </c>
      <c r="AI38" s="3">
        <f t="shared" ref="AI38" si="183">INDEX($E$20:$E$36,0.5*COLUMN()-1.5)</f>
        <v>210292.92202165065</v>
      </c>
      <c r="AJ38" s="4">
        <f t="shared" ref="AJ38" si="184">(INDEX($F$20:$F$36,0.5*COLUMN()-2))</f>
        <v>144.57649091878125</v>
      </c>
      <c r="AK38" s="3">
        <f t="shared" ref="AK38" si="185">INDEX($E$20:$E$36,0.5*COLUMN()-1.5)</f>
        <v>222965.04237978367</v>
      </c>
      <c r="AL38" s="4">
        <f t="shared" ref="AL38" si="186">(INDEX($F$20:$F$36,0.5*COLUMN()-2))</f>
        <v>147.59293324924346</v>
      </c>
      <c r="AM38" s="3"/>
      <c r="AN38" s="4"/>
      <c r="AO38" s="3"/>
      <c r="AP38" s="4"/>
      <c r="AQ38" s="3"/>
      <c r="AR38" s="4"/>
      <c r="AS38" s="3"/>
      <c r="AT38" s="4"/>
      <c r="AU38" s="3"/>
      <c r="AV38" s="4"/>
      <c r="AW38" s="3"/>
    </row>
    <row r="39" spans="1:49" x14ac:dyDescent="0.25">
      <c r="C39">
        <v>9</v>
      </c>
      <c r="D39">
        <v>55</v>
      </c>
      <c r="E39" s="9">
        <f>F$38*EXP(-$C$5*$C39/120000)-E$38/$C$5</f>
        <v>55</v>
      </c>
      <c r="F39" s="9">
        <f>ABS(E39-$D39)</f>
        <v>0</v>
      </c>
      <c r="G39" s="9">
        <f t="shared" ref="G39" si="187">H$38*EXP(-$C$5*$C39/120000)-G$38/$C$5</f>
        <v>55.000000000000014</v>
      </c>
      <c r="H39" s="9">
        <f t="shared" ref="H39" si="188">ABS(G39-$D39)</f>
        <v>1.4210854715202004E-14</v>
      </c>
      <c r="I39" s="9">
        <f t="shared" ref="I39" si="189">J$38*EXP(-$C$5*$C39/120000)-I$38/$C$5</f>
        <v>54.999999999999993</v>
      </c>
      <c r="J39" s="9">
        <f t="shared" ref="J39" si="190">ABS(I39-$D39)</f>
        <v>7.1054273576010019E-15</v>
      </c>
      <c r="K39" s="9">
        <f t="shared" ref="K39" si="191">L$38*EXP(-$C$5*$C39/120000)-K$38/$C$5</f>
        <v>55</v>
      </c>
      <c r="L39" s="9">
        <f t="shared" ref="L39" si="192">ABS(K39-$D39)</f>
        <v>0</v>
      </c>
      <c r="M39" s="9">
        <f t="shared" ref="M39" si="193">N$38*EXP(-$C$5*$C39/120000)-M$38/$C$5</f>
        <v>54.999999999999986</v>
      </c>
      <c r="N39" s="9">
        <f t="shared" ref="N39" si="194">ABS(M39-$D39)</f>
        <v>1.4210854715202004E-14</v>
      </c>
      <c r="O39" s="9">
        <f t="shared" ref="O39" si="195">P$38*EXP(-$C$5*$C39/120000)-O$38/$C$5</f>
        <v>55.000000000000014</v>
      </c>
      <c r="P39" s="9">
        <f t="shared" ref="P39" si="196">ABS(O39-$D39)</f>
        <v>1.4210854715202004E-14</v>
      </c>
      <c r="Q39" s="9">
        <f t="shared" ref="Q39" si="197">R$38*EXP(-$C$5*$C39/120000)-Q$38/$C$5</f>
        <v>55</v>
      </c>
      <c r="R39" s="9">
        <f t="shared" ref="R39" si="198">ABS(Q39-$D39)</f>
        <v>0</v>
      </c>
      <c r="S39" s="9">
        <f t="shared" ref="S39" si="199">T$38*EXP(-$C$5*$C39/120000)-S$38/$C$5</f>
        <v>55.000000000000014</v>
      </c>
      <c r="T39" s="9">
        <f t="shared" ref="T39" si="200">ABS(S39-$D39)</f>
        <v>1.4210854715202004E-14</v>
      </c>
      <c r="U39" s="9">
        <f t="shared" ref="U39" si="201">V$38*EXP(-$C$5*$C39/120000)-U$38/$C$5</f>
        <v>55.000000000000007</v>
      </c>
      <c r="V39" s="9">
        <f t="shared" ref="V39:AL40" si="202">ABS(U39-$D39)</f>
        <v>7.1054273576010019E-15</v>
      </c>
      <c r="W39" s="9">
        <f t="shared" ref="W39" si="203">X$38*EXP(-$C$5*$C39/120000)-W$38/$C$5</f>
        <v>54.999999999999993</v>
      </c>
      <c r="X39" s="9">
        <f t="shared" ref="X39" si="204">ABS(W39-$D39)</f>
        <v>7.1054273576010019E-15</v>
      </c>
      <c r="Y39" s="9">
        <f t="shared" ref="Y39" si="205">Z$38*EXP(-$C$5*$C39/120000)-Y$38/$C$5</f>
        <v>55.000000000000014</v>
      </c>
      <c r="Z39" s="9">
        <f t="shared" ref="Z39" si="206">ABS(Y39-$D39)</f>
        <v>1.4210854715202004E-14</v>
      </c>
      <c r="AA39" s="9">
        <f t="shared" ref="AA39" si="207">AB$38*EXP(-$C$5*$C39/120000)-AA$38/$C$5</f>
        <v>54.999999999999993</v>
      </c>
      <c r="AB39" s="9">
        <f t="shared" ref="AB39" si="208">ABS(AA39-$D39)</f>
        <v>7.1054273576010019E-15</v>
      </c>
      <c r="AC39" s="9">
        <f t="shared" ref="AC39" si="209">AD$38*EXP(-$C$5*$C39/120000)-AC$38/$C$5</f>
        <v>54.999999999999986</v>
      </c>
      <c r="AD39" s="9">
        <f t="shared" ref="AD39" si="210">ABS(AC39-$D39)</f>
        <v>1.4210854715202004E-14</v>
      </c>
      <c r="AE39" s="9">
        <f t="shared" ref="AE39" si="211">AF$38*EXP(-$C$5*$C39/120000)-AE$38/$C$5</f>
        <v>55.000000000000014</v>
      </c>
      <c r="AF39" s="9">
        <f t="shared" ref="AF39" si="212">ABS(AE39-$D39)</f>
        <v>1.4210854715202004E-14</v>
      </c>
      <c r="AG39" s="9">
        <f t="shared" ref="AG39" si="213">AH$38*EXP(-$C$5*$C39/120000)-AG$38/$C$5</f>
        <v>55</v>
      </c>
      <c r="AH39" s="9">
        <f t="shared" ref="AH39" si="214">ABS(AG39-$D39)</f>
        <v>0</v>
      </c>
      <c r="AI39" s="9">
        <f t="shared" ref="AI39" si="215">AJ$38*EXP(-$C$5*$C39/120000)-AI$38/$C$5</f>
        <v>55.000000000000007</v>
      </c>
      <c r="AJ39" s="9">
        <f t="shared" ref="AJ39" si="216">ABS(AI39-$D39)</f>
        <v>7.1054273576010019E-15</v>
      </c>
      <c r="AK39" s="9">
        <f t="shared" ref="AK39" si="217">AL$38*EXP(-$C$5*$C39/120000)-AK$38/$C$5</f>
        <v>55.000000000000014</v>
      </c>
      <c r="AL39" s="9">
        <f t="shared" ref="AL39" si="218">ABS(AK39-$D39)</f>
        <v>1.4210854715202004E-14</v>
      </c>
      <c r="AM39" s="3"/>
      <c r="AN39" s="4"/>
      <c r="AO39" s="3"/>
      <c r="AP39" s="4"/>
      <c r="AQ39" s="3"/>
      <c r="AR39" s="4"/>
      <c r="AS39" s="3"/>
      <c r="AT39" s="4"/>
      <c r="AU39" s="3"/>
      <c r="AV39" s="4"/>
      <c r="AW39" s="3"/>
    </row>
    <row r="40" spans="1:49" x14ac:dyDescent="0.25">
      <c r="C40">
        <v>10</v>
      </c>
      <c r="D40">
        <v>50</v>
      </c>
      <c r="E40" s="9">
        <f t="shared" ref="E40:E56" si="219">F$38*EXP(-$C$5*$C40/120000)-E$38/$C$5</f>
        <v>50</v>
      </c>
      <c r="F40" s="9">
        <f t="shared" ref="F40:T56" si="220">ABS(E40-$D40)</f>
        <v>0</v>
      </c>
      <c r="G40" s="9">
        <f t="shared" ref="G40" si="221">H$38*EXP(-$C$5*$C40/120000)-G$38/$C$5</f>
        <v>50.364674295350852</v>
      </c>
      <c r="H40" s="9">
        <f t="shared" si="220"/>
        <v>0.36467429535085216</v>
      </c>
      <c r="I40" s="9">
        <f t="shared" ref="I40" si="222">J$38*EXP(-$C$5*$C40/120000)-I$38/$C$5</f>
        <v>50.049929702587654</v>
      </c>
      <c r="J40" s="9">
        <f t="shared" si="220"/>
        <v>4.992970258765439E-2</v>
      </c>
      <c r="K40" s="9">
        <f t="shared" ref="K40" si="223">L$38*EXP(-$C$5*$C40/120000)-K$38/$C$5</f>
        <v>50.359128114081528</v>
      </c>
      <c r="L40" s="9">
        <f t="shared" si="220"/>
        <v>0.35912811408152834</v>
      </c>
      <c r="M40" s="9">
        <f t="shared" ref="M40" si="224">N$38*EXP(-$C$5*$C40/120000)-M$38/$C$5</f>
        <v>50.280071828149801</v>
      </c>
      <c r="N40" s="9">
        <f t="shared" si="220"/>
        <v>0.28007182814980069</v>
      </c>
      <c r="O40" s="9">
        <f t="shared" ref="O40" si="225">P$38*EXP(-$C$5*$C40/120000)-O$38/$C$5</f>
        <v>50.375219366258506</v>
      </c>
      <c r="P40" s="9">
        <f t="shared" si="220"/>
        <v>0.37521936625850572</v>
      </c>
      <c r="Q40" s="9">
        <f t="shared" ref="Q40" si="226">R$38*EXP(-$C$5*$C40/120000)-Q$38/$C$5</f>
        <v>50.243296939944173</v>
      </c>
      <c r="R40" s="9">
        <f t="shared" si="220"/>
        <v>0.24329693994417312</v>
      </c>
      <c r="S40" s="9">
        <f t="shared" ref="S40" si="227">T$38*EXP(-$C$5*$C40/120000)-S$38/$C$5</f>
        <v>50.261915293466387</v>
      </c>
      <c r="T40" s="9">
        <f t="shared" si="220"/>
        <v>0.26191529346638731</v>
      </c>
      <c r="U40" s="9">
        <f t="shared" ref="U40" si="228">V$38*EXP(-$C$5*$C40/120000)-U$38/$C$5</f>
        <v>50.251864590531916</v>
      </c>
      <c r="V40" s="9">
        <f t="shared" si="202"/>
        <v>0.25186459053191612</v>
      </c>
      <c r="W40" s="9">
        <f t="shared" ref="W40" si="229">X$38*EXP(-$C$5*$C40/120000)-W$38/$C$5</f>
        <v>50.221243608696547</v>
      </c>
      <c r="X40" s="9">
        <f t="shared" si="202"/>
        <v>0.2212436086965468</v>
      </c>
      <c r="Y40" s="9">
        <f t="shared" ref="Y40" si="230">Z$38*EXP(-$C$5*$C40/120000)-Y$38/$C$5</f>
        <v>50.295831026219574</v>
      </c>
      <c r="Z40" s="9">
        <f t="shared" si="202"/>
        <v>0.2958310262195738</v>
      </c>
      <c r="AA40" s="9">
        <f t="shared" ref="AA40" si="231">AB$38*EXP(-$C$5*$C40/120000)-AA$38/$C$5</f>
        <v>50.230765405350816</v>
      </c>
      <c r="AB40" s="9">
        <f t="shared" si="202"/>
        <v>0.23076540535081591</v>
      </c>
      <c r="AC40" s="9">
        <f t="shared" ref="AC40" si="232">AD$38*EXP(-$C$5*$C40/120000)-AC$38/$C$5</f>
        <v>50.157252743271229</v>
      </c>
      <c r="AD40" s="9">
        <f t="shared" si="202"/>
        <v>0.15725274327122918</v>
      </c>
      <c r="AE40" s="9">
        <f t="shared" ref="AE40" si="233">AF$38*EXP(-$C$5*$C40/120000)-AE$38/$C$5</f>
        <v>50.179330211629406</v>
      </c>
      <c r="AF40" s="9">
        <f t="shared" si="202"/>
        <v>0.17933021162940577</v>
      </c>
      <c r="AG40" s="9">
        <f t="shared" ref="AG40" si="234">AH$38*EXP(-$C$5*$C40/120000)-AG$38/$C$5</f>
        <v>50.088606269659664</v>
      </c>
      <c r="AH40" s="9">
        <f t="shared" si="202"/>
        <v>8.8606269659663894E-2</v>
      </c>
      <c r="AI40" s="9">
        <f t="shared" ref="AI40" si="235">AJ$38*EXP(-$C$5*$C40/120000)-AI$38/$C$5</f>
        <v>50.08784587324427</v>
      </c>
      <c r="AJ40" s="9">
        <f t="shared" si="202"/>
        <v>8.7845873244269512E-2</v>
      </c>
      <c r="AK40" s="9">
        <f t="shared" ref="AK40" si="236">AL$38*EXP(-$C$5*$C40/120000)-AK$38/$C$5</f>
        <v>49.985358743092348</v>
      </c>
      <c r="AL40" s="9">
        <f t="shared" si="202"/>
        <v>1.4641256907651723E-2</v>
      </c>
    </row>
    <row r="41" spans="1:49" x14ac:dyDescent="0.25">
      <c r="C41">
        <v>11</v>
      </c>
      <c r="D41">
        <v>46</v>
      </c>
      <c r="E41" s="9">
        <f t="shared" si="219"/>
        <v>45.291944327695106</v>
      </c>
      <c r="F41" s="9">
        <f t="shared" si="220"/>
        <v>0.7080556723048943</v>
      </c>
      <c r="G41" s="9">
        <f t="shared" ref="G41" si="237">H$38*EXP(-$C$5*$C41/120000)-G$38/$C$5</f>
        <v>46.000000000000014</v>
      </c>
      <c r="H41" s="9">
        <f t="shared" ref="H41:AL56" si="238">ABS(G41-$D41)</f>
        <v>1.4210854715202004E-14</v>
      </c>
      <c r="I41" s="9">
        <f t="shared" ref="I41" si="239">J$38*EXP(-$C$5*$C41/120000)-I$38/$C$5</f>
        <v>45.388888394179624</v>
      </c>
      <c r="J41" s="9">
        <f t="shared" si="238"/>
        <v>0.61111160582037627</v>
      </c>
      <c r="K41" s="9">
        <f t="shared" ref="K41" si="240">L$38*EXP(-$C$5*$C41/120000)-K$38/$C$5</f>
        <v>45.989231472693774</v>
      </c>
      <c r="L41" s="9">
        <f t="shared" si="238"/>
        <v>1.0768527306225906E-2</v>
      </c>
      <c r="M41" s="9">
        <f t="shared" ref="M41" si="241">N$38*EXP(-$C$5*$C41/120000)-M$38/$C$5</f>
        <v>45.835734907679608</v>
      </c>
      <c r="N41" s="9">
        <f t="shared" si="238"/>
        <v>0.16426509232039166</v>
      </c>
      <c r="O41" s="9">
        <f t="shared" ref="O41" si="242">P$38*EXP(-$C$5*$C41/120000)-O$38/$C$5</f>
        <v>46.020474427088018</v>
      </c>
      <c r="P41" s="9">
        <f t="shared" si="238"/>
        <v>2.0474427088018388E-2</v>
      </c>
      <c r="Q41" s="9">
        <f t="shared" ref="Q41" si="243">R$38*EXP(-$C$5*$C41/120000)-Q$38/$C$5</f>
        <v>45.764332375270996</v>
      </c>
      <c r="R41" s="9">
        <f t="shared" si="238"/>
        <v>0.23566762472900393</v>
      </c>
      <c r="S41" s="9">
        <f t="shared" ref="S41" si="244">T$38*EXP(-$C$5*$C41/120000)-S$38/$C$5</f>
        <v>45.800481977775036</v>
      </c>
      <c r="T41" s="9">
        <f t="shared" si="238"/>
        <v>0.1995180222249644</v>
      </c>
      <c r="U41" s="9">
        <f t="shared" ref="U41" si="245">V$38*EXP(-$C$5*$C41/120000)-U$38/$C$5</f>
        <v>45.780967421048338</v>
      </c>
      <c r="V41" s="9">
        <f t="shared" si="238"/>
        <v>0.21903257895166206</v>
      </c>
      <c r="W41" s="9">
        <f t="shared" ref="W41" si="246">X$38*EXP(-$C$5*$C41/120000)-W$38/$C$5</f>
        <v>45.721513381768666</v>
      </c>
      <c r="X41" s="9">
        <f t="shared" si="238"/>
        <v>0.27848661823133369</v>
      </c>
      <c r="Y41" s="9">
        <f t="shared" ref="Y41" si="247">Z$38*EXP(-$C$5*$C41/120000)-Y$38/$C$5</f>
        <v>45.866333142122045</v>
      </c>
      <c r="Z41" s="9">
        <f t="shared" si="238"/>
        <v>0.13366685787795518</v>
      </c>
      <c r="AA41" s="9">
        <f t="shared" ref="AA41" si="248">AB$38*EXP(-$C$5*$C41/120000)-AA$38/$C$5</f>
        <v>45.740001008172648</v>
      </c>
      <c r="AB41" s="9">
        <f t="shared" si="238"/>
        <v>0.2599989918273522</v>
      </c>
      <c r="AC41" s="9">
        <f t="shared" ref="AC41" si="249">AD$38*EXP(-$C$5*$C41/120000)-AC$38/$C$5</f>
        <v>45.597268004955069</v>
      </c>
      <c r="AD41" s="9">
        <f t="shared" si="238"/>
        <v>0.40273199504493107</v>
      </c>
      <c r="AE41" s="9">
        <f t="shared" ref="AE41" si="250">AF$38*EXP(-$C$5*$C41/120000)-AE$38/$C$5</f>
        <v>45.640133863339997</v>
      </c>
      <c r="AF41" s="9">
        <f t="shared" si="238"/>
        <v>0.35986613666000267</v>
      </c>
      <c r="AG41" s="9">
        <f t="shared" ref="AG41" si="251">AH$38*EXP(-$C$5*$C41/120000)-AG$38/$C$5</f>
        <v>45.463983247449363</v>
      </c>
      <c r="AH41" s="9">
        <f t="shared" si="238"/>
        <v>0.53601675255063697</v>
      </c>
      <c r="AI41" s="9">
        <f t="shared" ref="AI41" si="252">AJ$38*EXP(-$C$5*$C41/120000)-AI$38/$C$5</f>
        <v>45.462506853302607</v>
      </c>
      <c r="AJ41" s="9">
        <f t="shared" si="238"/>
        <v>0.53749314669739334</v>
      </c>
      <c r="AK41" s="9">
        <f t="shared" ref="AK41" si="253">AL$38*EXP(-$C$5*$C41/120000)-AK$38/$C$5</f>
        <v>45.263516700260695</v>
      </c>
      <c r="AL41" s="9">
        <f t="shared" si="238"/>
        <v>0.73648329973930515</v>
      </c>
    </row>
    <row r="42" spans="1:49" x14ac:dyDescent="0.25">
      <c r="C42">
        <v>12</v>
      </c>
      <c r="D42">
        <v>41</v>
      </c>
      <c r="E42" s="9">
        <f t="shared" si="219"/>
        <v>40.858786684990591</v>
      </c>
      <c r="F42" s="9">
        <f t="shared" si="220"/>
        <v>0.14121331500940926</v>
      </c>
      <c r="G42" s="9">
        <f t="shared" ref="G42" si="254">H$38*EXP(-$C$5*$C42/120000)-G$38/$C$5</f>
        <v>41.890174085201977</v>
      </c>
      <c r="H42" s="9">
        <f t="shared" si="238"/>
        <v>0.89017408520197705</v>
      </c>
      <c r="I42" s="9">
        <f t="shared" ref="I42" si="255">J$38*EXP(-$C$5*$C42/120000)-I$38/$C$5</f>
        <v>40.999999999999993</v>
      </c>
      <c r="J42" s="9">
        <f t="shared" si="238"/>
        <v>7.1054273576010019E-15</v>
      </c>
      <c r="K42" s="9">
        <f t="shared" ref="K42" si="256">L$38*EXP(-$C$5*$C42/120000)-K$38/$C$5</f>
        <v>41.874488138719386</v>
      </c>
      <c r="L42" s="9">
        <f t="shared" si="238"/>
        <v>0.87448813871938569</v>
      </c>
      <c r="M42" s="9">
        <f t="shared" ref="M42" si="257">N$38*EXP(-$C$5*$C42/120000)-M$38/$C$5</f>
        <v>41.650897778068796</v>
      </c>
      <c r="N42" s="9">
        <f t="shared" si="238"/>
        <v>0.65089777806879567</v>
      </c>
      <c r="O42" s="9">
        <f t="shared" ref="O42" si="258">P$38*EXP(-$C$5*$C42/120000)-O$38/$C$5</f>
        <v>41.919998104627425</v>
      </c>
      <c r="P42" s="9">
        <f t="shared" si="238"/>
        <v>0.9199981046274246</v>
      </c>
      <c r="Q42" s="9">
        <f t="shared" ref="Q42" si="259">R$38*EXP(-$C$5*$C42/120000)-Q$38/$C$5</f>
        <v>41.546889470318519</v>
      </c>
      <c r="R42" s="9">
        <f t="shared" si="238"/>
        <v>0.54688947031851853</v>
      </c>
      <c r="S42" s="9">
        <f t="shared" ref="S42" si="260">T$38*EXP(-$C$5*$C42/120000)-S$38/$C$5</f>
        <v>41.599546692064848</v>
      </c>
      <c r="T42" s="9">
        <f t="shared" si="238"/>
        <v>0.59954669206484823</v>
      </c>
      <c r="U42" s="9">
        <f t="shared" ref="U42" si="261">V$38*EXP(-$C$5*$C42/120000)-U$38/$C$5</f>
        <v>41.571120865232466</v>
      </c>
      <c r="V42" s="9">
        <f t="shared" si="238"/>
        <v>0.57112086523246575</v>
      </c>
      <c r="W42" s="9">
        <f t="shared" ref="W42" si="262">X$38*EXP(-$C$5*$C42/120000)-W$38/$C$5</f>
        <v>41.484517298022674</v>
      </c>
      <c r="X42" s="9">
        <f t="shared" si="238"/>
        <v>0.48451729802267351</v>
      </c>
      <c r="Y42" s="9">
        <f t="shared" ref="Y42" si="263">Z$38*EXP(-$C$5*$C42/120000)-Y$38/$C$5</f>
        <v>41.695468614384396</v>
      </c>
      <c r="Z42" s="9">
        <f t="shared" si="238"/>
        <v>0.69546861438439578</v>
      </c>
      <c r="AA42" s="9">
        <f t="shared" ref="AA42" si="264">AB$38*EXP(-$C$5*$C42/120000)-AA$38/$C$5</f>
        <v>41.511447249548702</v>
      </c>
      <c r="AB42" s="9">
        <f t="shared" si="238"/>
        <v>0.51144724954870213</v>
      </c>
      <c r="AC42" s="9">
        <f t="shared" ref="AC42" si="265">AD$38*EXP(-$C$5*$C42/120000)-AC$38/$C$5</f>
        <v>41.303535602384386</v>
      </c>
      <c r="AD42" s="9">
        <f t="shared" si="238"/>
        <v>0.30353560238438604</v>
      </c>
      <c r="AE42" s="9">
        <f t="shared" ref="AE42" si="266">AF$38*EXP(-$C$5*$C42/120000)-AE$38/$C$5</f>
        <v>41.365976040286014</v>
      </c>
      <c r="AF42" s="9">
        <f t="shared" si="238"/>
        <v>0.36597604028601438</v>
      </c>
      <c r="AG42" s="9">
        <f t="shared" ref="AG42" si="267">AH$38*EXP(-$C$5*$C42/120000)-AG$38/$C$5</f>
        <v>41.109386717051493</v>
      </c>
      <c r="AH42" s="9">
        <f t="shared" si="238"/>
        <v>0.10938671705149261</v>
      </c>
      <c r="AI42" s="9">
        <f t="shared" ref="AI42" si="268">AJ$38*EXP(-$C$5*$C42/120000)-AI$38/$C$5</f>
        <v>41.10723613146866</v>
      </c>
      <c r="AJ42" s="9">
        <f t="shared" si="238"/>
        <v>0.10723613146866029</v>
      </c>
      <c r="AK42" s="9">
        <f t="shared" ref="AK42" si="269">AL$38*EXP(-$C$5*$C42/120000)-AK$38/$C$5</f>
        <v>40.817377657564393</v>
      </c>
      <c r="AL42" s="9">
        <f t="shared" si="238"/>
        <v>0.18262234243560727</v>
      </c>
    </row>
    <row r="43" spans="1:49" x14ac:dyDescent="0.25">
      <c r="C43">
        <v>13</v>
      </c>
      <c r="D43">
        <v>38</v>
      </c>
      <c r="E43" s="9">
        <f t="shared" si="219"/>
        <v>36.684476087799226</v>
      </c>
      <c r="F43" s="9">
        <f t="shared" si="220"/>
        <v>1.3155239122007742</v>
      </c>
      <c r="G43" s="9">
        <f t="shared" ref="G43" si="270">H$38*EXP(-$C$5*$C43/120000)-G$38/$C$5</f>
        <v>38.020316243131866</v>
      </c>
      <c r="H43" s="9">
        <f t="shared" si="238"/>
        <v>2.0316243131865974E-2</v>
      </c>
      <c r="I43" s="9">
        <f t="shared" ref="I43" si="271">J$38*EXP(-$C$5*$C43/120000)-I$38/$C$5</f>
        <v>36.867373820133871</v>
      </c>
      <c r="J43" s="9">
        <f t="shared" si="238"/>
        <v>1.1326261798661292</v>
      </c>
      <c r="K43" s="9">
        <f t="shared" ref="K43" si="272">L$38*EXP(-$C$5*$C43/120000)-K$38/$C$5</f>
        <v>37.999999999999986</v>
      </c>
      <c r="L43" s="9">
        <f t="shared" si="238"/>
        <v>1.4210854715202004E-14</v>
      </c>
      <c r="M43" s="9">
        <f t="shared" ref="M43" si="273">N$38*EXP(-$C$5*$C43/120000)-M$38/$C$5</f>
        <v>37.710408540921534</v>
      </c>
      <c r="N43" s="9">
        <f t="shared" si="238"/>
        <v>0.28959145907846562</v>
      </c>
      <c r="O43" s="9">
        <f t="shared" ref="O43" si="274">P$38*EXP(-$C$5*$C43/120000)-O$38/$C$5</f>
        <v>38.058943942804916</v>
      </c>
      <c r="P43" s="9">
        <f t="shared" si="238"/>
        <v>5.8943942804916105E-2</v>
      </c>
      <c r="Q43" s="9">
        <f t="shared" ref="Q43" si="275">R$38*EXP(-$C$5*$C43/120000)-Q$38/$C$5</f>
        <v>37.575698272061786</v>
      </c>
      <c r="R43" s="9">
        <f t="shared" si="238"/>
        <v>0.42430172793821441</v>
      </c>
      <c r="S43" s="9">
        <f t="shared" ref="S43" si="276">T$38*EXP(-$C$5*$C43/120000)-S$38/$C$5</f>
        <v>37.643899251890112</v>
      </c>
      <c r="T43" s="9">
        <f t="shared" si="238"/>
        <v>0.35610074810988834</v>
      </c>
      <c r="U43" s="9">
        <f t="shared" ref="U43" si="277">V$38*EXP(-$C$5*$C43/120000)-U$38/$C$5</f>
        <v>37.607082473904036</v>
      </c>
      <c r="V43" s="9">
        <f t="shared" si="238"/>
        <v>0.39291752609596386</v>
      </c>
      <c r="W43" s="9">
        <f t="shared" ref="W43" si="278">X$38*EXP(-$C$5*$C43/120000)-W$38/$C$5</f>
        <v>37.494914608899897</v>
      </c>
      <c r="X43" s="9">
        <f t="shared" si="238"/>
        <v>0.50508539110010275</v>
      </c>
      <c r="Y43" s="9">
        <f t="shared" ref="Y43" si="279">Z$38*EXP(-$C$5*$C43/120000)-Y$38/$C$5</f>
        <v>37.768136134738299</v>
      </c>
      <c r="Z43" s="9">
        <f t="shared" si="238"/>
        <v>0.23186386526170111</v>
      </c>
      <c r="AA43" s="9">
        <f t="shared" ref="AA43" si="280">AB$38*EXP(-$C$5*$C43/120000)-AA$38/$C$5</f>
        <v>37.529793947761554</v>
      </c>
      <c r="AB43" s="9">
        <f t="shared" si="238"/>
        <v>0.47020605223844569</v>
      </c>
      <c r="AC43" s="9">
        <f t="shared" ref="AC43" si="281">AD$38*EXP(-$C$5*$C43/120000)-AC$38/$C$5</f>
        <v>37.260509363727934</v>
      </c>
      <c r="AD43" s="9">
        <f t="shared" si="238"/>
        <v>0.73949063627206613</v>
      </c>
      <c r="AE43" s="9">
        <f t="shared" ref="AE43" si="282">AF$38*EXP(-$C$5*$C43/120000)-AE$38/$C$5</f>
        <v>37.341381443654882</v>
      </c>
      <c r="AF43" s="9">
        <f t="shared" si="238"/>
        <v>0.65861855634511812</v>
      </c>
      <c r="AG43" s="9">
        <f t="shared" ref="AG43" si="283">AH$38*EXP(-$C$5*$C43/120000)-AG$38/$C$5</f>
        <v>37.009050137943717</v>
      </c>
      <c r="AH43" s="9">
        <f t="shared" si="238"/>
        <v>0.99094986205628288</v>
      </c>
      <c r="AI43" s="9">
        <f t="shared" ref="AI43" si="284">AJ$38*EXP(-$C$5*$C43/120000)-AI$38/$C$5</f>
        <v>37.006264726197905</v>
      </c>
      <c r="AJ43" s="9">
        <f t="shared" si="238"/>
        <v>0.99373527380209481</v>
      </c>
      <c r="AK43" s="9">
        <f t="shared" ref="AK43" si="285">AL$38*EXP(-$C$5*$C43/120000)-AK$38/$C$5</f>
        <v>36.630843629599852</v>
      </c>
      <c r="AL43" s="9">
        <f t="shared" si="238"/>
        <v>1.3691563704001481</v>
      </c>
    </row>
    <row r="44" spans="1:49" x14ac:dyDescent="0.25">
      <c r="C44">
        <v>14</v>
      </c>
      <c r="D44">
        <v>34</v>
      </c>
      <c r="E44" s="9">
        <f t="shared" si="219"/>
        <v>32.753898750785353</v>
      </c>
      <c r="F44" s="9">
        <f t="shared" si="220"/>
        <v>1.2461012492146466</v>
      </c>
      <c r="G44" s="9">
        <f t="shared" ref="G44" si="286">H$38*EXP(-$C$5*$C44/120000)-G$38/$C$5</f>
        <v>34.376415010257496</v>
      </c>
      <c r="H44" s="9">
        <f t="shared" si="238"/>
        <v>0.37641501025749591</v>
      </c>
      <c r="I44" s="9">
        <f t="shared" ref="I44" si="287">J$38*EXP(-$C$5*$C44/120000)-I$38/$C$5</f>
        <v>32.976046994606975</v>
      </c>
      <c r="J44" s="9">
        <f t="shared" si="238"/>
        <v>1.0239530053930253</v>
      </c>
      <c r="K44" s="9">
        <f t="shared" ref="K44" si="288">L$38*EXP(-$C$5*$C44/120000)-K$38/$C$5</f>
        <v>34.351738828244805</v>
      </c>
      <c r="L44" s="9">
        <f t="shared" si="238"/>
        <v>0.35173882824480529</v>
      </c>
      <c r="M44" s="9">
        <f t="shared" ref="M44" si="289">N$38*EXP(-$C$5*$C44/120000)-M$38/$C$5</f>
        <v>33.999999999999993</v>
      </c>
      <c r="N44" s="9">
        <f t="shared" si="238"/>
        <v>7.1054273576010019E-15</v>
      </c>
      <c r="O44" s="9">
        <f t="shared" ref="O44" si="290">P$38*EXP(-$C$5*$C44/120000)-O$38/$C$5</f>
        <v>34.42333235327591</v>
      </c>
      <c r="P44" s="9">
        <f t="shared" si="238"/>
        <v>0.42333235327591012</v>
      </c>
      <c r="Q44" s="9">
        <f t="shared" ref="Q44" si="291">R$38*EXP(-$C$5*$C44/120000)-Q$38/$C$5</f>
        <v>33.836380422709794</v>
      </c>
      <c r="R44" s="9">
        <f t="shared" si="238"/>
        <v>0.1636195772902056</v>
      </c>
      <c r="S44" s="9">
        <f t="shared" ref="S44" si="292">T$38*EXP(-$C$5*$C44/120000)-S$38/$C$5</f>
        <v>33.919217578219488</v>
      </c>
      <c r="T44" s="9">
        <f t="shared" si="238"/>
        <v>8.0782421780511982E-2</v>
      </c>
      <c r="U44" s="9">
        <f t="shared" ref="U44" si="293">V$38*EXP(-$C$5*$C44/120000)-U$38/$C$5</f>
        <v>33.874499787198367</v>
      </c>
      <c r="V44" s="9">
        <f t="shared" si="238"/>
        <v>0.12550021280163293</v>
      </c>
      <c r="W44" s="9">
        <f t="shared" ref="W44" si="294">X$38*EXP(-$C$5*$C44/120000)-W$38/$C$5</f>
        <v>33.738260294746389</v>
      </c>
      <c r="X44" s="9">
        <f t="shared" si="238"/>
        <v>0.26173970525361057</v>
      </c>
      <c r="Y44" s="9">
        <f t="shared" ref="Y44" si="295">Z$38*EXP(-$C$5*$C44/120000)-Y$38/$C$5</f>
        <v>34.070116143173266</v>
      </c>
      <c r="Z44" s="9">
        <f t="shared" si="238"/>
        <v>7.0116143173265755E-2</v>
      </c>
      <c r="AA44" s="9">
        <f t="shared" ref="AA44" si="296">AB$38*EXP(-$C$5*$C44/120000)-AA$38/$C$5</f>
        <v>33.780624865235431</v>
      </c>
      <c r="AB44" s="9">
        <f t="shared" si="238"/>
        <v>0.21937513476456871</v>
      </c>
      <c r="AC44" s="9">
        <f t="shared" ref="AC44" si="297">AD$38*EXP(-$C$5*$C44/120000)-AC$38/$C$5</f>
        <v>33.453550840491104</v>
      </c>
      <c r="AD44" s="9">
        <f t="shared" si="238"/>
        <v>0.54644915950889583</v>
      </c>
      <c r="AE44" s="9">
        <f t="shared" ref="AE44" si="298">AF$38*EXP(-$C$5*$C44/120000)-AE$38/$C$5</f>
        <v>33.551778359775483</v>
      </c>
      <c r="AF44" s="9">
        <f t="shared" si="238"/>
        <v>0.44822164022451716</v>
      </c>
      <c r="AG44" s="9">
        <f t="shared" ref="AG44" si="299">AH$38*EXP(-$C$5*$C44/120000)-AG$38/$C$5</f>
        <v>33.148127560018153</v>
      </c>
      <c r="AH44" s="9">
        <f t="shared" si="238"/>
        <v>0.8518724399818467</v>
      </c>
      <c r="AI44" s="9">
        <f t="shared" ref="AI44" si="300">AJ$38*EXP(-$C$5*$C44/120000)-AI$38/$C$5</f>
        <v>33.144744388888846</v>
      </c>
      <c r="AJ44" s="9">
        <f t="shared" si="238"/>
        <v>0.85525561111115422</v>
      </c>
      <c r="AK44" s="9">
        <f t="shared" ref="AK44" si="301">AL$38*EXP(-$C$5*$C44/120000)-AK$38/$C$5</f>
        <v>32.688756574068648</v>
      </c>
      <c r="AL44" s="9">
        <f t="shared" si="238"/>
        <v>1.3112434259313517</v>
      </c>
    </row>
    <row r="45" spans="1:49" x14ac:dyDescent="0.25">
      <c r="C45">
        <v>15</v>
      </c>
      <c r="D45">
        <v>31</v>
      </c>
      <c r="E45" s="9">
        <f t="shared" si="219"/>
        <v>29.052823365393085</v>
      </c>
      <c r="F45" s="9">
        <f t="shared" si="220"/>
        <v>1.9471766346069153</v>
      </c>
      <c r="G45" s="9">
        <f t="shared" ref="G45" si="302">H$38*EXP(-$C$5*$C45/120000)-G$38/$C$5</f>
        <v>30.945277036506866</v>
      </c>
      <c r="H45" s="9">
        <f t="shared" si="238"/>
        <v>5.4722963493134102E-2</v>
      </c>
      <c r="I45" s="9">
        <f t="shared" ref="I45" si="303">J$38*EXP(-$C$5*$C45/120000)-I$38/$C$5</f>
        <v>29.311930327864133</v>
      </c>
      <c r="J45" s="9">
        <f t="shared" si="238"/>
        <v>1.6880696721358674</v>
      </c>
      <c r="K45" s="9">
        <f t="shared" ref="K45" si="304">L$38*EXP(-$C$5*$C45/120000)-K$38/$C$5</f>
        <v>30.916495487498427</v>
      </c>
      <c r="L45" s="9">
        <f t="shared" si="238"/>
        <v>8.3504512501573203E-2</v>
      </c>
      <c r="M45" s="9">
        <f t="shared" ref="M45" si="305">N$38*EXP(-$C$5*$C45/120000)-M$38/$C$5</f>
        <v>30.506238004469139</v>
      </c>
      <c r="N45" s="9">
        <f t="shared" si="238"/>
        <v>0.49376199553086053</v>
      </c>
      <c r="O45" s="9">
        <f t="shared" ref="O45" si="306">P$38*EXP(-$C$5*$C45/120000)-O$38/$C$5</f>
        <v>31.000000000000004</v>
      </c>
      <c r="P45" s="9">
        <f t="shared" si="238"/>
        <v>3.5527136788005009E-15</v>
      </c>
      <c r="Q45" s="9">
        <f t="shared" ref="Q45" si="307">R$38*EXP(-$C$5*$C45/120000)-Q$38/$C$5</f>
        <v>30.315397100471252</v>
      </c>
      <c r="R45" s="9">
        <f t="shared" si="238"/>
        <v>0.68460289952874831</v>
      </c>
      <c r="S45" s="9">
        <f t="shared" ref="S45" si="308">T$38*EXP(-$C$5*$C45/120000)-S$38/$C$5</f>
        <v>30.412015841968447</v>
      </c>
      <c r="T45" s="9">
        <f t="shared" si="238"/>
        <v>0.58798415803155279</v>
      </c>
      <c r="U45" s="9">
        <f t="shared" ref="U45" si="309">V$38*EXP(-$C$5*$C45/120000)-U$38/$C$5</f>
        <v>30.359858369100017</v>
      </c>
      <c r="V45" s="9">
        <f t="shared" si="238"/>
        <v>0.64014163089998277</v>
      </c>
      <c r="W45" s="9">
        <f t="shared" ref="W45" si="310">X$38*EXP(-$C$5*$C45/120000)-W$38/$C$5</f>
        <v>30.200952764218556</v>
      </c>
      <c r="X45" s="9">
        <f t="shared" si="238"/>
        <v>0.79904723578144399</v>
      </c>
      <c r="Y45" s="9">
        <f t="shared" ref="Y45" si="311">Z$38*EXP(-$C$5*$C45/120000)-Y$38/$C$5</f>
        <v>30.588019343656306</v>
      </c>
      <c r="Z45" s="9">
        <f t="shared" si="238"/>
        <v>0.41198065634369385</v>
      </c>
      <c r="AA45" s="9">
        <f t="shared" ref="AA45" si="312">AB$38*EXP(-$C$5*$C45/120000)-AA$38/$C$5</f>
        <v>30.250365512151959</v>
      </c>
      <c r="AB45" s="9">
        <f t="shared" si="238"/>
        <v>0.74963448784804143</v>
      </c>
      <c r="AC45" s="9">
        <f t="shared" ref="AC45" si="313">AD$38*EXP(-$C$5*$C45/120000)-AC$38/$C$5</f>
        <v>29.868876306580152</v>
      </c>
      <c r="AD45" s="9">
        <f t="shared" si="238"/>
        <v>1.1311236934198483</v>
      </c>
      <c r="AE45" s="9">
        <f t="shared" ref="AE45" si="314">AF$38*EXP(-$C$5*$C45/120000)-AE$38/$C$5</f>
        <v>29.983445900806963</v>
      </c>
      <c r="AF45" s="9">
        <f t="shared" si="238"/>
        <v>1.0165540991930371</v>
      </c>
      <c r="AG45" s="9">
        <f t="shared" ref="AG45" si="315">AH$38*EXP(-$C$5*$C45/120000)-AG$38/$C$5</f>
        <v>29.512639871351642</v>
      </c>
      <c r="AH45" s="9">
        <f t="shared" si="238"/>
        <v>1.4873601286483584</v>
      </c>
      <c r="AI45" s="9">
        <f t="shared" ref="AI45" si="316">AJ$38*EXP(-$C$5*$C45/120000)-AI$38/$C$5</f>
        <v>29.508693843331095</v>
      </c>
      <c r="AJ45" s="9">
        <f t="shared" si="238"/>
        <v>1.4913061566689052</v>
      </c>
      <c r="AK45" s="9">
        <f t="shared" ref="AK45" si="317">AL$38*EXP(-$C$5*$C45/120000)-AK$38/$C$5</f>
        <v>28.976843509565949</v>
      </c>
      <c r="AL45" s="9">
        <f t="shared" si="238"/>
        <v>2.0231564904340509</v>
      </c>
    </row>
    <row r="46" spans="1:49" x14ac:dyDescent="0.25">
      <c r="C46">
        <v>16</v>
      </c>
      <c r="D46">
        <v>27</v>
      </c>
      <c r="E46" s="9">
        <f t="shared" si="219"/>
        <v>25.56784957302823</v>
      </c>
      <c r="F46" s="9">
        <f t="shared" si="220"/>
        <v>1.43215042697177</v>
      </c>
      <c r="G46" s="9">
        <f t="shared" ref="G46" si="318">H$38*EXP(-$C$5*$C46/120000)-G$38/$C$5</f>
        <v>27.714479316551369</v>
      </c>
      <c r="H46" s="9">
        <f t="shared" si="238"/>
        <v>0.71447931655136898</v>
      </c>
      <c r="I46" s="9">
        <f t="shared" ref="I46" si="319">J$38*EXP(-$C$5*$C46/120000)-I$38/$C$5</f>
        <v>25.861757276494991</v>
      </c>
      <c r="J46" s="9">
        <f t="shared" si="238"/>
        <v>1.1382427235050088</v>
      </c>
      <c r="K46" s="9">
        <f t="shared" ref="K46" si="320">L$38*EXP(-$C$5*$C46/120000)-K$38/$C$5</f>
        <v>27.68183210826869</v>
      </c>
      <c r="L46" s="9">
        <f t="shared" si="238"/>
        <v>0.68183210826869001</v>
      </c>
      <c r="M46" s="9">
        <f t="shared" ref="M46" si="321">N$38*EXP(-$C$5*$C46/120000)-M$38/$C$5</f>
        <v>27.216472808320646</v>
      </c>
      <c r="N46" s="9">
        <f t="shared" si="238"/>
        <v>0.21647280832064553</v>
      </c>
      <c r="O46" s="9">
        <f t="shared" ref="O46" si="322">P$38*EXP(-$C$5*$C46/120000)-O$38/$C$5</f>
        <v>27.776552139194873</v>
      </c>
      <c r="P46" s="9">
        <f t="shared" si="238"/>
        <v>0.77655213919487309</v>
      </c>
      <c r="Q46" s="9">
        <f t="shared" ref="Q46" si="323">R$38*EXP(-$C$5*$C46/120000)-Q$38/$C$5</f>
        <v>27</v>
      </c>
      <c r="R46" s="9">
        <f t="shared" si="238"/>
        <v>0</v>
      </c>
      <c r="S46" s="9">
        <f t="shared" ref="S46" si="324">T$38*EXP(-$C$5*$C46/120000)-S$38/$C$5</f>
        <v>27.109595636313564</v>
      </c>
      <c r="T46" s="9">
        <f t="shared" si="238"/>
        <v>0.10959563631356417</v>
      </c>
      <c r="U46" s="9">
        <f t="shared" ref="U46" si="325">V$38*EXP(-$C$5*$C46/120000)-U$38/$C$5</f>
        <v>27.050432876180849</v>
      </c>
      <c r="V46" s="9">
        <f t="shared" si="238"/>
        <v>5.0432876180849462E-2</v>
      </c>
      <c r="W46" s="9">
        <f t="shared" ref="W46" si="326">X$38*EXP(-$C$5*$C46/120000)-W$38/$C$5</f>
        <v>26.870184607460843</v>
      </c>
      <c r="X46" s="9">
        <f t="shared" si="238"/>
        <v>0.12981539253915741</v>
      </c>
      <c r="Y46" s="9">
        <f t="shared" ref="Y46" si="327">Z$38*EXP(-$C$5*$C46/120000)-Y$38/$C$5</f>
        <v>27.309238225960172</v>
      </c>
      <c r="Z46" s="9">
        <f t="shared" si="238"/>
        <v>0.30923822596017203</v>
      </c>
      <c r="AA46" s="9">
        <f t="shared" ref="AA46" si="328">AB$38*EXP(-$C$5*$C46/120000)-AA$38/$C$5</f>
        <v>26.926233997753513</v>
      </c>
      <c r="AB46" s="9">
        <f t="shared" si="238"/>
        <v>7.3766002246486551E-2</v>
      </c>
      <c r="AC46" s="9">
        <f t="shared" ref="AC46" si="329">AD$38*EXP(-$C$5*$C46/120000)-AC$38/$C$5</f>
        <v>26.493506852030851</v>
      </c>
      <c r="AD46" s="9">
        <f t="shared" si="238"/>
        <v>0.50649314796914879</v>
      </c>
      <c r="AE46" s="9">
        <f t="shared" ref="AE46" si="330">AF$38*EXP(-$C$5*$C46/120000)-AE$38/$C$5</f>
        <v>26.623464325983647</v>
      </c>
      <c r="AF46" s="9">
        <f t="shared" si="238"/>
        <v>0.37653567401635257</v>
      </c>
      <c r="AG46" s="9">
        <f t="shared" ref="AG46" si="331">AH$38*EXP(-$C$5*$C46/120000)-AG$38/$C$5</f>
        <v>26.089424184507418</v>
      </c>
      <c r="AH46" s="9">
        <f t="shared" si="238"/>
        <v>0.9105758154925816</v>
      </c>
      <c r="AI46" s="9">
        <f t="shared" ref="AI46" si="332">AJ$38*EXP(-$C$5*$C46/120000)-AI$38/$C$5</f>
        <v>26.084948164170967</v>
      </c>
      <c r="AJ46" s="9">
        <f t="shared" si="238"/>
        <v>0.91505183582903271</v>
      </c>
      <c r="AK46" s="9">
        <f t="shared" ref="AK46" si="333">AL$38*EXP(-$C$5*$C46/120000)-AK$38/$C$5</f>
        <v>25.481664837878998</v>
      </c>
      <c r="AL46" s="9">
        <f t="shared" si="238"/>
        <v>1.5183351621210015</v>
      </c>
    </row>
    <row r="47" spans="1:49" x14ac:dyDescent="0.25">
      <c r="C47">
        <v>17</v>
      </c>
      <c r="D47">
        <v>24</v>
      </c>
      <c r="E47" s="9">
        <f t="shared" si="219"/>
        <v>22.286359446832773</v>
      </c>
      <c r="F47" s="9">
        <f t="shared" si="220"/>
        <v>1.7136405531672274</v>
      </c>
      <c r="G47" s="9">
        <f t="shared" ref="G47" si="334">H$38*EXP(-$C$5*$C47/120000)-G$38/$C$5</f>
        <v>24.672324210250117</v>
      </c>
      <c r="H47" s="9">
        <f t="shared" si="238"/>
        <v>0.67232421025011746</v>
      </c>
      <c r="I47" s="9">
        <f t="shared" ref="I47" si="335">J$38*EXP(-$C$5*$C47/120000)-I$38/$C$5</f>
        <v>22.613035915508583</v>
      </c>
      <c r="J47" s="9">
        <f t="shared" si="238"/>
        <v>1.3869640844914173</v>
      </c>
      <c r="K47" s="9">
        <f t="shared" ref="K47" si="336">L$38*EXP(-$C$5*$C47/120000)-K$38/$C$5</f>
        <v>24.636037054152776</v>
      </c>
      <c r="L47" s="9">
        <f t="shared" si="238"/>
        <v>0.63603705415277645</v>
      </c>
      <c r="M47" s="9">
        <f t="shared" ref="M47" si="337">N$38*EXP(-$C$5*$C47/120000)-M$38/$C$5</f>
        <v>24.118793269865002</v>
      </c>
      <c r="N47" s="9">
        <f t="shared" si="238"/>
        <v>0.11879326986500161</v>
      </c>
      <c r="O47" s="9">
        <f t="shared" ref="O47" si="338">P$38*EXP(-$C$5*$C47/120000)-O$38/$C$5</f>
        <v>24.741317742106336</v>
      </c>
      <c r="P47" s="9">
        <f t="shared" si="238"/>
        <v>0.74131774210633594</v>
      </c>
      <c r="Q47" s="9">
        <f t="shared" ref="Q47" si="339">R$38*EXP(-$C$5*$C47/120000)-Q$38/$C$5</f>
        <v>23.87818517503662</v>
      </c>
      <c r="R47" s="9">
        <f t="shared" si="238"/>
        <v>0.12181482496337992</v>
      </c>
      <c r="S47" s="9">
        <f t="shared" ref="S47" si="340">T$38*EXP(-$C$5*$C47/120000)-S$38/$C$5</f>
        <v>24.000000000000007</v>
      </c>
      <c r="T47" s="9">
        <f t="shared" si="238"/>
        <v>7.1054273576010019E-15</v>
      </c>
      <c r="U47" s="9">
        <f t="shared" ref="U47" si="341">V$38*EXP(-$C$5*$C47/120000)-U$38/$C$5</f>
        <v>23.934240983379141</v>
      </c>
      <c r="V47" s="9">
        <f t="shared" si="238"/>
        <v>6.5759016620859256E-2</v>
      </c>
      <c r="W47" s="9">
        <f t="shared" ref="W47" si="342">X$38*EXP(-$C$5*$C47/120000)-W$38/$C$5</f>
        <v>23.733896224749707</v>
      </c>
      <c r="X47" s="9">
        <f t="shared" si="238"/>
        <v>0.26610377525029349</v>
      </c>
      <c r="Y47" s="9">
        <f t="shared" ref="Y47" si="343">Z$38*EXP(-$C$5*$C47/120000)-Y$38/$C$5</f>
        <v>24.221901418077067</v>
      </c>
      <c r="Z47" s="9">
        <f t="shared" si="238"/>
        <v>0.22190141807706709</v>
      </c>
      <c r="AA47" s="9">
        <f t="shared" ref="AA47" si="344">AB$38*EXP(-$C$5*$C47/120000)-AA$38/$C$5</f>
        <v>23.796194751383304</v>
      </c>
      <c r="AB47" s="9">
        <f t="shared" si="238"/>
        <v>0.20380524861669613</v>
      </c>
      <c r="AC47" s="9">
        <f t="shared" ref="AC47" si="345">AD$38*EXP(-$C$5*$C47/120000)-AC$38/$C$5</f>
        <v>23.315221390707737</v>
      </c>
      <c r="AD47" s="9">
        <f t="shared" si="238"/>
        <v>0.68477860929226253</v>
      </c>
      <c r="AE47" s="9">
        <f t="shared" ref="AE47" si="346">AF$38*EXP(-$C$5*$C47/120000)-AE$38/$C$5</f>
        <v>23.45966826354627</v>
      </c>
      <c r="AF47" s="9">
        <f t="shared" si="238"/>
        <v>0.54033173645373012</v>
      </c>
      <c r="AG47" s="9">
        <f t="shared" ref="AG47" si="347">AH$38*EXP(-$C$5*$C47/120000)-AG$38/$C$5</f>
        <v>22.866086178113395</v>
      </c>
      <c r="AH47" s="9">
        <f t="shared" si="238"/>
        <v>1.1339138218866047</v>
      </c>
      <c r="AI47" s="9">
        <f t="shared" ref="AI47" si="348">AJ$38*EXP(-$C$5*$C47/120000)-AI$38/$C$5</f>
        <v>22.861111111111121</v>
      </c>
      <c r="AJ47" s="9">
        <f t="shared" si="238"/>
        <v>1.1388888888888786</v>
      </c>
      <c r="AK47" s="9">
        <f t="shared" ref="AK47" si="349">AL$38*EXP(-$C$5*$C47/120000)-AK$38/$C$5</f>
        <v>22.190565683688025</v>
      </c>
      <c r="AL47" s="9">
        <f t="shared" si="238"/>
        <v>1.8094343163119753</v>
      </c>
    </row>
    <row r="48" spans="1:49" x14ac:dyDescent="0.25">
      <c r="C48">
        <v>18</v>
      </c>
      <c r="D48">
        <v>21</v>
      </c>
      <c r="E48" s="9">
        <f t="shared" si="219"/>
        <v>19.196471806383339</v>
      </c>
      <c r="F48" s="9">
        <f t="shared" si="220"/>
        <v>1.8035281936166605</v>
      </c>
      <c r="G48" s="9">
        <f t="shared" ref="G48" si="350">H$38*EXP(-$C$5*$C48/120000)-G$38/$C$5</f>
        <v>21.807797089399514</v>
      </c>
      <c r="H48" s="9">
        <f t="shared" si="238"/>
        <v>0.80779708939951433</v>
      </c>
      <c r="I48" s="9">
        <f t="shared" ref="I48" si="351">J$38*EXP(-$C$5*$C48/120000)-I$38/$C$5</f>
        <v>19.554003709242529</v>
      </c>
      <c r="J48" s="9">
        <f t="shared" si="238"/>
        <v>1.4459962907574706</v>
      </c>
      <c r="K48" s="9">
        <f t="shared" ref="K48" si="352">L$38*EXP(-$C$5*$C48/120000)-K$38/$C$5</f>
        <v>21.768082517911029</v>
      </c>
      <c r="L48" s="9">
        <f t="shared" si="238"/>
        <v>0.76808251791102933</v>
      </c>
      <c r="M48" s="9">
        <f t="shared" ref="M48" si="353">N$38*EXP(-$C$5*$C48/120000)-M$38/$C$5</f>
        <v>21.201983725463201</v>
      </c>
      <c r="N48" s="9">
        <f t="shared" si="238"/>
        <v>0.20198372546320087</v>
      </c>
      <c r="O48" s="9">
        <f t="shared" ref="O48" si="354">P$38*EXP(-$C$5*$C48/120000)-O$38/$C$5</f>
        <v>21.883307238108781</v>
      </c>
      <c r="P48" s="9">
        <f t="shared" si="238"/>
        <v>0.88330723810878098</v>
      </c>
      <c r="Q48" s="9">
        <f t="shared" ref="Q48" si="355">R$38*EXP(-$C$5*$C48/120000)-Q$38/$C$5</f>
        <v>20.938649576125719</v>
      </c>
      <c r="R48" s="9">
        <f t="shared" si="238"/>
        <v>6.135042387428058E-2</v>
      </c>
      <c r="S48" s="9">
        <f t="shared" ref="S48" si="356">T$38*EXP(-$C$5*$C48/120000)-S$38/$C$5</f>
        <v>21.071970125175852</v>
      </c>
      <c r="T48" s="9">
        <f t="shared" si="238"/>
        <v>7.1970125175852218E-2</v>
      </c>
      <c r="U48" s="9">
        <f t="shared" ref="U48" si="357">V$38*EXP(-$C$5*$C48/120000)-U$38/$C$5</f>
        <v>21</v>
      </c>
      <c r="V48" s="9">
        <f t="shared" si="238"/>
        <v>0</v>
      </c>
      <c r="W48" s="9">
        <f t="shared" ref="W48" si="358">X$38*EXP(-$C$5*$C48/120000)-W$38/$C$5</f>
        <v>20.780732162708254</v>
      </c>
      <c r="X48" s="9">
        <f t="shared" si="238"/>
        <v>0.21926783729174559</v>
      </c>
      <c r="Y48" s="9">
        <f t="shared" ref="Y48" si="359">Z$38*EXP(-$C$5*$C48/120000)-Y$38/$C$5</f>
        <v>21.314830703943095</v>
      </c>
      <c r="Z48" s="9">
        <f t="shared" si="238"/>
        <v>0.31483070394309465</v>
      </c>
      <c r="AA48" s="9">
        <f t="shared" ref="AA48" si="360">AB$38*EXP(-$C$5*$C48/120000)-AA$38/$C$5</f>
        <v>20.848914945701225</v>
      </c>
      <c r="AB48" s="9">
        <f t="shared" si="238"/>
        <v>0.15108505429877539</v>
      </c>
      <c r="AC48" s="9">
        <f t="shared" ref="AC48" si="361">AD$38*EXP(-$C$5*$C48/120000)-AC$38/$C$5</f>
        <v>20.32251241183042</v>
      </c>
      <c r="AD48" s="9">
        <f t="shared" si="238"/>
        <v>0.67748758816957988</v>
      </c>
      <c r="AE48" s="9">
        <f t="shared" ref="AE48" si="362">AF$38*EXP(-$C$5*$C48/120000)-AE$38/$C$5</f>
        <v>20.480602663991405</v>
      </c>
      <c r="AF48" s="9">
        <f t="shared" si="238"/>
        <v>0.51939733600859483</v>
      </c>
      <c r="AG48" s="9">
        <f t="shared" ref="AG48" si="363">AH$38*EXP(-$C$5*$C48/120000)-AG$38/$C$5</f>
        <v>19.830955221161506</v>
      </c>
      <c r="AH48" s="9">
        <f t="shared" si="238"/>
        <v>1.1690447788384937</v>
      </c>
      <c r="AI48" s="9">
        <f t="shared" ref="AI48" si="364">AJ$38*EXP(-$C$5*$C48/120000)-AI$38/$C$5</f>
        <v>19.82551024626207</v>
      </c>
      <c r="AJ48" s="9">
        <f t="shared" si="238"/>
        <v>1.1744897537379302</v>
      </c>
      <c r="AK48" s="9">
        <f t="shared" ref="AK48" si="365">AL$38*EXP(-$C$5*$C48/120000)-AK$38/$C$5</f>
        <v>19.091630075486666</v>
      </c>
      <c r="AL48" s="9">
        <f t="shared" si="238"/>
        <v>1.9083699245133339</v>
      </c>
    </row>
    <row r="49" spans="3:38" x14ac:dyDescent="0.25">
      <c r="C49">
        <v>19</v>
      </c>
      <c r="D49">
        <v>18</v>
      </c>
      <c r="E49" s="9">
        <f t="shared" si="219"/>
        <v>16.286999199902777</v>
      </c>
      <c r="F49" s="9">
        <f t="shared" si="220"/>
        <v>1.7130008000972232</v>
      </c>
      <c r="G49" s="9">
        <f t="shared" ref="G49" si="366">H$38*EXP(-$C$5*$C49/120000)-G$38/$C$5</f>
        <v>19.110526457441125</v>
      </c>
      <c r="H49" s="9">
        <f t="shared" si="238"/>
        <v>1.1105264574411251</v>
      </c>
      <c r="I49" s="9">
        <f t="shared" ref="I49" si="367">J$38*EXP(-$C$5*$C49/120000)-I$38/$C$5</f>
        <v>16.673584923147672</v>
      </c>
      <c r="J49" s="9">
        <f t="shared" si="238"/>
        <v>1.326415076852328</v>
      </c>
      <c r="K49" s="9">
        <f t="shared" ref="K49" si="368">L$38*EXP(-$C$5*$C49/120000)-K$38/$C$5</f>
        <v>19.067584593457919</v>
      </c>
      <c r="L49" s="9">
        <f t="shared" si="238"/>
        <v>1.0675845934579193</v>
      </c>
      <c r="M49" s="9">
        <f t="shared" ref="M49" si="369">N$38*EXP(-$C$5*$C49/120000)-M$38/$C$5</f>
        <v>18.455483381352401</v>
      </c>
      <c r="N49" s="9">
        <f t="shared" si="238"/>
        <v>0.4554833813524013</v>
      </c>
      <c r="O49" s="9">
        <f t="shared" ref="O49" si="370">P$38*EXP(-$C$5*$C49/120000)-O$38/$C$5</f>
        <v>19.192172725138239</v>
      </c>
      <c r="P49" s="9">
        <f t="shared" si="238"/>
        <v>1.1921727251382386</v>
      </c>
      <c r="Q49" s="9">
        <f t="shared" ref="Q49" si="371">R$38*EXP(-$C$5*$C49/120000)-Q$38/$C$5</f>
        <v>18.170750126046777</v>
      </c>
      <c r="R49" s="9">
        <f t="shared" si="238"/>
        <v>0.17075012604677653</v>
      </c>
      <c r="S49" s="9">
        <f t="shared" ref="S49" si="372">T$38*EXP(-$C$5*$C49/120000)-S$38/$C$5</f>
        <v>18.314904593007036</v>
      </c>
      <c r="T49" s="9">
        <f t="shared" si="238"/>
        <v>0.31490459300703577</v>
      </c>
      <c r="U49" s="9">
        <f t="shared" ref="U49" si="373">V$38*EXP(-$C$5*$C49/120000)-U$38/$C$5</f>
        <v>18.237086018858449</v>
      </c>
      <c r="V49" s="9">
        <f t="shared" si="238"/>
        <v>0.23708601885844871</v>
      </c>
      <c r="W49" s="9">
        <f t="shared" ref="W49" si="374">X$38*EXP(-$C$5*$C49/120000)-W$38/$C$5</f>
        <v>18</v>
      </c>
      <c r="X49" s="9">
        <f t="shared" si="238"/>
        <v>0</v>
      </c>
      <c r="Y49" s="9">
        <f t="shared" ref="Y49" si="375">Z$38*EXP(-$C$5*$C49/120000)-Y$38/$C$5</f>
        <v>18.577500550849102</v>
      </c>
      <c r="Z49" s="9">
        <f t="shared" si="238"/>
        <v>0.57750055084910201</v>
      </c>
      <c r="AA49" s="9">
        <f t="shared" ref="AA49" si="376">AB$38*EXP(-$C$5*$C49/120000)-AA$38/$C$5</f>
        <v>18.073723464298986</v>
      </c>
      <c r="AB49" s="9">
        <f t="shared" si="238"/>
        <v>7.372346429898613E-2</v>
      </c>
      <c r="AC49" s="9">
        <f t="shared" ref="AC49" si="377">AD$38*EXP(-$C$5*$C49/120000)-AC$38/$C$5</f>
        <v>17.504544315118178</v>
      </c>
      <c r="AD49" s="9">
        <f t="shared" si="238"/>
        <v>0.49545568488182212</v>
      </c>
      <c r="AE49" s="9">
        <f t="shared" ref="AE49" si="378">AF$38*EXP(-$C$5*$C49/120000)-AE$38/$C$5</f>
        <v>17.67548132516086</v>
      </c>
      <c r="AF49" s="9">
        <f t="shared" si="238"/>
        <v>0.32451867483914043</v>
      </c>
      <c r="AG49" s="9">
        <f t="shared" ref="AG49" si="379">AH$38*EXP(-$C$5*$C49/120000)-AG$38/$C$5</f>
        <v>16.973042117548385</v>
      </c>
      <c r="AH49" s="9">
        <f t="shared" si="238"/>
        <v>1.0269578824516152</v>
      </c>
      <c r="AI49" s="9">
        <f t="shared" ref="AI49" si="380">AJ$38*EXP(-$C$5*$C49/120000)-AI$38/$C$5</f>
        <v>16.967154672140808</v>
      </c>
      <c r="AJ49" s="9">
        <f t="shared" si="238"/>
        <v>1.0328453278591923</v>
      </c>
      <c r="AK49" s="9">
        <f t="shared" ref="AK49" si="381">AL$38*EXP(-$C$5*$C49/120000)-AK$38/$C$5</f>
        <v>16.173637801826647</v>
      </c>
      <c r="AL49" s="9">
        <f t="shared" si="238"/>
        <v>1.8263621981733529</v>
      </c>
    </row>
    <row r="50" spans="3:38" x14ac:dyDescent="0.25">
      <c r="C50">
        <v>20</v>
      </c>
      <c r="D50">
        <v>16</v>
      </c>
      <c r="E50" s="9">
        <f t="shared" si="219"/>
        <v>13.547407398231453</v>
      </c>
      <c r="F50" s="9">
        <f t="shared" si="220"/>
        <v>2.4525926017685471</v>
      </c>
      <c r="G50" s="9">
        <f t="shared" ref="G50" si="382">H$38*EXP(-$C$5*$C50/120000)-G$38/$C$5</f>
        <v>16.570746397734474</v>
      </c>
      <c r="H50" s="9">
        <f t="shared" si="238"/>
        <v>0.57074639773447444</v>
      </c>
      <c r="I50" s="9">
        <f t="shared" ref="I50" si="383">J$38*EXP(-$C$5*$C50/120000)-I$38/$C$5</f>
        <v>13.96135052225015</v>
      </c>
      <c r="J50" s="9">
        <f t="shared" si="238"/>
        <v>2.0386494777498498</v>
      </c>
      <c r="K50" s="9">
        <f t="shared" ref="K50" si="384">L$38*EXP(-$C$5*$C50/120000)-K$38/$C$5</f>
        <v>16.524765679204084</v>
      </c>
      <c r="L50" s="9">
        <f t="shared" si="238"/>
        <v>0.52476567920408357</v>
      </c>
      <c r="M50" s="9">
        <f t="shared" ref="M50" si="385">N$38*EXP(-$C$5*$C50/120000)-M$38/$C$5</f>
        <v>15.869348076536738</v>
      </c>
      <c r="N50" s="9">
        <f t="shared" si="238"/>
        <v>0.13065192346326171</v>
      </c>
      <c r="O50" s="9">
        <f t="shared" ref="O50" si="386">P$38*EXP(-$C$5*$C50/120000)-O$38/$C$5</f>
        <v>16.658170503392935</v>
      </c>
      <c r="P50" s="9">
        <f t="shared" si="238"/>
        <v>0.65817050339293459</v>
      </c>
      <c r="Q50" s="9">
        <f t="shared" ref="Q50" si="387">R$38*EXP(-$C$5*$C50/120000)-Q$38/$C$5</f>
        <v>15.564465184784005</v>
      </c>
      <c r="R50" s="9">
        <f t="shared" si="238"/>
        <v>0.4355348152159948</v>
      </c>
      <c r="S50" s="9">
        <f t="shared" ref="S50" si="388">T$38*EXP(-$C$5*$C50/120000)-S$38/$C$5</f>
        <v>15.718820989478267</v>
      </c>
      <c r="T50" s="9">
        <f t="shared" si="238"/>
        <v>0.28117901052173266</v>
      </c>
      <c r="U50" s="9">
        <f t="shared" ref="U50" si="389">V$38*EXP(-$C$5*$C50/120000)-U$38/$C$5</f>
        <v>15.635495450657629</v>
      </c>
      <c r="V50" s="9">
        <f t="shared" si="238"/>
        <v>0.36450454934237086</v>
      </c>
      <c r="W50" s="9">
        <f t="shared" ref="W50" si="390">X$38*EXP(-$C$5*$C50/120000)-W$38/$C$5</f>
        <v>15.381631633640126</v>
      </c>
      <c r="X50" s="9">
        <f t="shared" si="238"/>
        <v>0.61836836635987424</v>
      </c>
      <c r="Y50" s="9">
        <f t="shared" ref="Y50" si="391">Z$38*EXP(-$C$5*$C50/120000)-Y$38/$C$5</f>
        <v>16</v>
      </c>
      <c r="Z50" s="9">
        <f t="shared" si="238"/>
        <v>0</v>
      </c>
      <c r="AA50" s="9">
        <f t="shared" ref="AA50" si="392">AB$38*EXP(-$C$5*$C50/120000)-AA$38/$C$5</f>
        <v>15.460572265149352</v>
      </c>
      <c r="AB50" s="9">
        <f t="shared" si="238"/>
        <v>0.53942773485064777</v>
      </c>
      <c r="AC50" s="9">
        <f t="shared" ref="AC50" si="393">AD$38*EXP(-$C$5*$C50/120000)-AC$38/$C$5</f>
        <v>14.851114178698094</v>
      </c>
      <c r="AD50" s="9">
        <f t="shared" si="238"/>
        <v>1.1488858213019064</v>
      </c>
      <c r="AE50" s="9">
        <f t="shared" ref="AE50" si="394">AF$38*EXP(-$C$5*$C50/120000)-AE$38/$C$5</f>
        <v>15.034147839003907</v>
      </c>
      <c r="AF50" s="9">
        <f t="shared" si="238"/>
        <v>0.96585216099609283</v>
      </c>
      <c r="AG50" s="9">
        <f t="shared" ref="AG50" si="395">AH$38*EXP(-$C$5*$C50/120000)-AG$38/$C$5</f>
        <v>14.281999317864315</v>
      </c>
      <c r="AH50" s="9">
        <f t="shared" si="238"/>
        <v>1.7180006821356848</v>
      </c>
      <c r="AI50" s="9">
        <f t="shared" ref="AI50" si="396">AJ$38*EXP(-$C$5*$C50/120000)-AI$38/$C$5</f>
        <v>14.275695237299608</v>
      </c>
      <c r="AJ50" s="9">
        <f t="shared" si="238"/>
        <v>1.7243047627003918</v>
      </c>
      <c r="AK50" s="9">
        <f t="shared" ref="AK50" si="397">AL$38*EXP(-$C$5*$C50/120000)-AK$38/$C$5</f>
        <v>13.426023786677238</v>
      </c>
      <c r="AL50" s="9">
        <f t="shared" si="238"/>
        <v>2.5739762133227622</v>
      </c>
    </row>
    <row r="51" spans="3:38" x14ac:dyDescent="0.25">
      <c r="C51">
        <v>21</v>
      </c>
      <c r="D51">
        <v>13</v>
      </c>
      <c r="E51" s="9">
        <f t="shared" si="219"/>
        <v>10.967777253899708</v>
      </c>
      <c r="F51" s="9">
        <f t="shared" si="220"/>
        <v>2.0322227461002917</v>
      </c>
      <c r="G51" s="9">
        <f t="shared" ref="G51" si="398">H$38*EXP(-$C$5*$C51/120000)-G$38/$C$5</f>
        <v>14.179261214432728</v>
      </c>
      <c r="H51" s="9">
        <f t="shared" si="238"/>
        <v>1.1792612144327279</v>
      </c>
      <c r="I51" s="9">
        <f t="shared" ref="I51" si="399">J$38*EXP(-$C$5*$C51/120000)-I$38/$C$5</f>
        <v>11.407480411096934</v>
      </c>
      <c r="J51" s="9">
        <f t="shared" si="238"/>
        <v>1.5925195889030661</v>
      </c>
      <c r="K51" s="9">
        <f t="shared" ref="K51" si="400">L$38*EXP(-$C$5*$C51/120000)-K$38/$C$5</f>
        <v>14.130419076624687</v>
      </c>
      <c r="L51" s="9">
        <f t="shared" si="238"/>
        <v>1.1304190766246869</v>
      </c>
      <c r="M51" s="9">
        <f t="shared" ref="M51" si="401">N$38*EXP(-$C$5*$C51/120000)-M$38/$C$5</f>
        <v>13.434214278299663</v>
      </c>
      <c r="N51" s="9">
        <f t="shared" si="238"/>
        <v>0.43421427829966319</v>
      </c>
      <c r="O51" s="9">
        <f t="shared" ref="O51" si="402">P$38*EXP(-$C$5*$C51/120000)-O$38/$C$5</f>
        <v>14.272125796648684</v>
      </c>
      <c r="P51" s="9">
        <f t="shared" si="238"/>
        <v>1.2721257966486839</v>
      </c>
      <c r="Q51" s="9">
        <f t="shared" ref="Q51" si="403">R$38*EXP(-$C$5*$C51/120000)-Q$38/$C$5</f>
        <v>13.110358264513003</v>
      </c>
      <c r="R51" s="9">
        <f t="shared" si="238"/>
        <v>0.11035826451300323</v>
      </c>
      <c r="S51" s="9">
        <f t="shared" ref="S51" si="404">T$38*EXP(-$C$5*$C51/120000)-S$38/$C$5</f>
        <v>13.274319762403998</v>
      </c>
      <c r="T51" s="9">
        <f t="shared" si="238"/>
        <v>0.27431976240399791</v>
      </c>
      <c r="U51" s="9">
        <f t="shared" ref="U51" si="405">V$38*EXP(-$C$5*$C51/120000)-U$38/$C$5</f>
        <v>13.185808804331074</v>
      </c>
      <c r="V51" s="9">
        <f t="shared" si="238"/>
        <v>0.18580880433107438</v>
      </c>
      <c r="W51" s="9">
        <f t="shared" ref="W51" si="406">X$38*EXP(-$C$5*$C51/120000)-W$38/$C$5</f>
        <v>12.916146825755256</v>
      </c>
      <c r="X51" s="9">
        <f t="shared" si="238"/>
        <v>8.3853174244744366E-2</v>
      </c>
      <c r="Y51" s="9">
        <f t="shared" ref="Y51" si="407">Z$38*EXP(-$C$5*$C51/120000)-Y$38/$C$5</f>
        <v>13.572996782241177</v>
      </c>
      <c r="Z51" s="9">
        <f t="shared" si="238"/>
        <v>0.57299678224117656</v>
      </c>
      <c r="AA51" s="9">
        <f t="shared" ref="AA51" si="408">AB$38*EXP(-$C$5*$C51/120000)-AA$38/$C$5</f>
        <v>12.999999999999993</v>
      </c>
      <c r="AB51" s="9">
        <f t="shared" si="238"/>
        <v>7.1054273576010019E-15</v>
      </c>
      <c r="AC51" s="9">
        <f t="shared" ref="AC51" si="409">AD$38*EXP(-$C$5*$C51/120000)-AC$38/$C$5</f>
        <v>12.352614817730622</v>
      </c>
      <c r="AD51" s="9">
        <f t="shared" si="238"/>
        <v>0.64738518226937813</v>
      </c>
      <c r="AE51" s="9">
        <f t="shared" ref="AE51" si="410">AF$38*EXP(-$C$5*$C51/120000)-AE$38/$C$5</f>
        <v>12.547038818613885</v>
      </c>
      <c r="AF51" s="9">
        <f t="shared" si="238"/>
        <v>0.45296118138611519</v>
      </c>
      <c r="AG51" s="9">
        <f t="shared" ref="AG51" si="411">AH$38*EXP(-$C$5*$C51/120000)-AG$38/$C$5</f>
        <v>11.74808345437074</v>
      </c>
      <c r="AH51" s="9">
        <f t="shared" si="238"/>
        <v>1.2519165456292605</v>
      </c>
      <c r="AI51" s="9">
        <f t="shared" ref="AI51" si="412">AJ$38*EXP(-$C$5*$C51/120000)-AI$38/$C$5</f>
        <v>11.741387065503076</v>
      </c>
      <c r="AJ51" s="9">
        <f t="shared" si="238"/>
        <v>1.2586129344969237</v>
      </c>
      <c r="AK51" s="9">
        <f t="shared" ref="AK51" si="413">AL$38*EXP(-$C$5*$C51/120000)-AK$38/$C$5</f>
        <v>10.83883983681152</v>
      </c>
      <c r="AL51" s="9">
        <f t="shared" si="238"/>
        <v>2.1611601631884803</v>
      </c>
    </row>
    <row r="52" spans="3:38" x14ac:dyDescent="0.25">
      <c r="C52">
        <v>22</v>
      </c>
      <c r="D52">
        <v>10</v>
      </c>
      <c r="E52" s="9">
        <f t="shared" si="219"/>
        <v>8.5387687872057434</v>
      </c>
      <c r="F52" s="9">
        <f t="shared" si="220"/>
        <v>1.4612312127942566</v>
      </c>
      <c r="G52" s="9">
        <f t="shared" ref="G52" si="414">H$38*EXP(-$C$5*$C52/120000)-G$38/$C$5</f>
        <v>11.927412137937317</v>
      </c>
      <c r="H52" s="9">
        <f t="shared" si="238"/>
        <v>1.927412137937317</v>
      </c>
      <c r="I52" s="9">
        <f t="shared" ref="I52" si="415">J$38*EXP(-$C$5*$C52/120000)-I$38/$C$5</f>
        <v>9.002727878467951</v>
      </c>
      <c r="J52" s="9">
        <f t="shared" si="238"/>
        <v>0.99727212153204903</v>
      </c>
      <c r="K52" s="9">
        <f t="shared" ref="K52" si="416">L$38*EXP(-$C$5*$C52/120000)-K$38/$C$5</f>
        <v>11.875875655877092</v>
      </c>
      <c r="L52" s="9">
        <f t="shared" si="238"/>
        <v>1.8758756558770919</v>
      </c>
      <c r="M52" s="9">
        <f t="shared" ref="M52" si="417">N$38*EXP(-$C$5*$C52/120000)-M$38/$C$5</f>
        <v>11.14126517997736</v>
      </c>
      <c r="N52" s="9">
        <f t="shared" si="238"/>
        <v>1.1412651799773599</v>
      </c>
      <c r="O52" s="9">
        <f t="shared" ref="O52" si="418">P$38*EXP(-$C$5*$C52/120000)-O$38/$C$5</f>
        <v>12.025399533456604</v>
      </c>
      <c r="P52" s="9">
        <f t="shared" si="238"/>
        <v>2.0253995334566035</v>
      </c>
      <c r="Q52" s="9">
        <f t="shared" ref="Q52" si="419">R$38*EXP(-$C$5*$C52/120000)-Q$38/$C$5</f>
        <v>10.79954386322806</v>
      </c>
      <c r="R52" s="9">
        <f t="shared" si="238"/>
        <v>0.79954386322805959</v>
      </c>
      <c r="S52" s="9">
        <f t="shared" ref="S52" si="420">T$38*EXP(-$C$5*$C52/120000)-S$38/$C$5</f>
        <v>10.972550188787316</v>
      </c>
      <c r="T52" s="9">
        <f t="shared" si="238"/>
        <v>0.97255018878731647</v>
      </c>
      <c r="U52" s="9">
        <f t="shared" ref="U52" si="421">V$38*EXP(-$C$5*$C52/120000)-U$38/$C$5</f>
        <v>10.879156582209589</v>
      </c>
      <c r="V52" s="9">
        <f t="shared" si="238"/>
        <v>0.87915658220958903</v>
      </c>
      <c r="W52" s="9">
        <f t="shared" ref="W52" si="422">X$38*EXP(-$C$5*$C52/120000)-W$38/$C$5</f>
        <v>10.594618878806457</v>
      </c>
      <c r="X52" s="9">
        <f t="shared" si="238"/>
        <v>0.59461887880645747</v>
      </c>
      <c r="Y52" s="9">
        <f t="shared" ref="Y52" si="423">Z$38*EXP(-$C$5*$C52/120000)-Y$38/$C$5</f>
        <v>11.287703529026828</v>
      </c>
      <c r="Z52" s="9">
        <f t="shared" si="238"/>
        <v>1.2877035290268282</v>
      </c>
      <c r="AA52" s="9">
        <f t="shared" ref="AA52" si="424">AB$38*EXP(-$C$5*$C52/120000)-AA$38/$C$5</f>
        <v>10.683097757989465</v>
      </c>
      <c r="AB52" s="9">
        <f t="shared" si="238"/>
        <v>0.68309775798946504</v>
      </c>
      <c r="AC52" s="9">
        <f t="shared" ref="AC52" si="425">AD$38*EXP(-$C$5*$C52/120000)-AC$38/$C$5</f>
        <v>9.9999999999999893</v>
      </c>
      <c r="AD52" s="9">
        <f t="shared" si="238"/>
        <v>1.0658141036401503E-14</v>
      </c>
      <c r="AE52" s="9">
        <f t="shared" ref="AE52" si="426">AF$38*EXP(-$C$5*$C52/120000)-AE$38/$C$5</f>
        <v>10.205149272396277</v>
      </c>
      <c r="AF52" s="9">
        <f t="shared" si="238"/>
        <v>0.20514927239627667</v>
      </c>
      <c r="AG52" s="9">
        <f t="shared" ref="AG52" si="427">AH$38*EXP(-$C$5*$C52/120000)-AG$38/$C$5</f>
        <v>9.3621200635178674</v>
      </c>
      <c r="AH52" s="9">
        <f t="shared" si="238"/>
        <v>0.63787993648213259</v>
      </c>
      <c r="AI52" s="9">
        <f t="shared" ref="AI52" si="428">AJ$38*EXP(-$C$5*$C52/120000)-AI$38/$C$5</f>
        <v>9.3550542727839883</v>
      </c>
      <c r="AJ52" s="9">
        <f t="shared" si="238"/>
        <v>0.64494572721601173</v>
      </c>
      <c r="AK52" s="9">
        <f t="shared" ref="AK52" si="429">AL$38*EXP(-$C$5*$C52/120000)-AK$38/$C$5</f>
        <v>8.4027186227191955</v>
      </c>
      <c r="AL52" s="9">
        <f t="shared" si="238"/>
        <v>1.5972813772808045</v>
      </c>
    </row>
    <row r="53" spans="3:38" x14ac:dyDescent="0.25">
      <c r="C53">
        <v>23</v>
      </c>
      <c r="D53">
        <v>8</v>
      </c>
      <c r="E53" s="9">
        <f t="shared" si="219"/>
        <v>6.2515873692666979</v>
      </c>
      <c r="F53" s="9">
        <f t="shared" si="220"/>
        <v>1.7484126307333021</v>
      </c>
      <c r="G53" s="9">
        <f t="shared" ref="G53" si="430">H$38*EXP(-$C$5*$C53/120000)-G$38/$C$5</f>
        <v>9.8070459743835698</v>
      </c>
      <c r="H53" s="9">
        <f t="shared" si="238"/>
        <v>1.8070459743835698</v>
      </c>
      <c r="I53" s="9">
        <f t="shared" ref="I53" si="431">J$38*EXP(-$C$5*$C53/120000)-I$38/$C$5</f>
        <v>6.7383861181212481</v>
      </c>
      <c r="J53" s="9">
        <f t="shared" si="238"/>
        <v>1.2616138818787519</v>
      </c>
      <c r="K53" s="9">
        <f t="shared" ref="K53" si="432">L$38*EXP(-$C$5*$C53/120000)-K$38/$C$5</f>
        <v>9.7529724677754039</v>
      </c>
      <c r="L53" s="9">
        <f t="shared" si="238"/>
        <v>1.7529724677754039</v>
      </c>
      <c r="M53" s="9">
        <f t="shared" ref="M53" si="433">N$38*EXP(-$C$5*$C53/120000)-M$38/$C$5</f>
        <v>8.9821987782448076</v>
      </c>
      <c r="N53" s="9">
        <f t="shared" si="238"/>
        <v>0.98219877824480761</v>
      </c>
      <c r="O53" s="9">
        <f t="shared" ref="O53" si="434">P$38*EXP(-$C$5*$C53/120000)-O$38/$C$5</f>
        <v>9.909857067949023</v>
      </c>
      <c r="P53" s="9">
        <f t="shared" si="238"/>
        <v>1.909857067949023</v>
      </c>
      <c r="Q53" s="9">
        <f t="shared" ref="Q53" si="435">R$38*EXP(-$C$5*$C53/120000)-Q$38/$C$5</f>
        <v>8.6236552933053616</v>
      </c>
      <c r="R53" s="9">
        <f t="shared" si="238"/>
        <v>0.62365529330536162</v>
      </c>
      <c r="S53" s="9">
        <f t="shared" ref="S53" si="436">T$38*EXP(-$C$5*$C53/120000)-S$38/$C$5</f>
        <v>8.8051783293063366</v>
      </c>
      <c r="T53" s="9">
        <f t="shared" si="238"/>
        <v>0.80517832930633659</v>
      </c>
      <c r="U53" s="9">
        <f t="shared" ref="U53" si="437">V$38*EXP(-$C$5*$C53/120000)-U$38/$C$5</f>
        <v>8.7071871665308365</v>
      </c>
      <c r="V53" s="9">
        <f t="shared" si="238"/>
        <v>0.70718716653083646</v>
      </c>
      <c r="W53" s="9">
        <f t="shared" ref="W53" si="438">X$38*EXP(-$C$5*$C53/120000)-W$38/$C$5</f>
        <v>8.4086423149971239</v>
      </c>
      <c r="X53" s="9">
        <f t="shared" si="238"/>
        <v>0.40864231499712389</v>
      </c>
      <c r="Y53" s="9">
        <f t="shared" ref="Y53" si="439">Z$38*EXP(-$C$5*$C53/120000)-Y$38/$C$5</f>
        <v>9.1358459562916323</v>
      </c>
      <c r="Z53" s="9">
        <f t="shared" si="238"/>
        <v>1.1358459562916323</v>
      </c>
      <c r="AA53" s="9">
        <f t="shared" ref="AA53" si="440">AB$38*EXP(-$C$5*$C53/120000)-AA$38/$C$5</f>
        <v>8.5014768094547364</v>
      </c>
      <c r="AB53" s="9">
        <f t="shared" si="238"/>
        <v>0.50147680945473638</v>
      </c>
      <c r="AC53" s="9">
        <f t="shared" ref="AC53" si="441">AD$38*EXP(-$C$5*$C53/120000)-AC$38/$C$5</f>
        <v>7.7847516925269353</v>
      </c>
      <c r="AD53" s="9">
        <f t="shared" si="238"/>
        <v>0.21524830747306467</v>
      </c>
      <c r="AE53" s="9">
        <f t="shared" ref="AE53" si="442">AF$38*EXP(-$C$5*$C53/120000)-AE$38/$C$5</f>
        <v>8</v>
      </c>
      <c r="AF53" s="9">
        <f t="shared" si="238"/>
        <v>0</v>
      </c>
      <c r="AG53" s="9">
        <f t="shared" ref="AG53" si="443">AH$38*EXP(-$C$5*$C53/120000)-AG$38/$C$5</f>
        <v>7.1154703682745186</v>
      </c>
      <c r="AH53" s="9">
        <f t="shared" si="238"/>
        <v>0.88452963172548138</v>
      </c>
      <c r="AI53" s="9">
        <f t="shared" ref="AI53" si="444">AJ$38*EXP(-$C$5*$C53/120000)-AI$38/$C$5</f>
        <v>7.1080567446303249</v>
      </c>
      <c r="AJ53" s="9">
        <f t="shared" si="238"/>
        <v>0.89194325536967511</v>
      </c>
      <c r="AK53" s="9">
        <f t="shared" ref="AK53" si="445">AL$38*EXP(-$C$5*$C53/120000)-AK$38/$C$5</f>
        <v>6.1088397626332629</v>
      </c>
      <c r="AL53" s="9">
        <f t="shared" si="238"/>
        <v>1.8911602373667371</v>
      </c>
    </row>
    <row r="54" spans="3:38" x14ac:dyDescent="0.25">
      <c r="C54">
        <v>24</v>
      </c>
      <c r="D54">
        <v>5</v>
      </c>
      <c r="E54" s="9">
        <f t="shared" si="219"/>
        <v>4.097951879603027</v>
      </c>
      <c r="F54" s="9">
        <f t="shared" si="220"/>
        <v>0.90204812039697302</v>
      </c>
      <c r="G54" s="9">
        <f t="shared" ref="G54" si="446">H$38*EXP(-$C$5*$C54/120000)-G$38/$C$5</f>
        <v>7.8104855856470223</v>
      </c>
      <c r="H54" s="9">
        <f t="shared" si="238"/>
        <v>2.8104855856470223</v>
      </c>
      <c r="I54" s="9">
        <f t="shared" ref="I54" si="447">J$38*EXP(-$C$5*$C54/120000)-I$38/$C$5</f>
        <v>4.6062567043537967</v>
      </c>
      <c r="J54" s="9">
        <f t="shared" si="238"/>
        <v>0.39374329564620325</v>
      </c>
      <c r="K54" s="9">
        <f t="shared" ref="K54" si="448">L$38*EXP(-$C$5*$C54/120000)-K$38/$C$5</f>
        <v>7.7540231884761219</v>
      </c>
      <c r="L54" s="9">
        <f t="shared" si="238"/>
        <v>2.7540231884761219</v>
      </c>
      <c r="M54" s="9">
        <f t="shared" ref="M54" si="449">N$38*EXP(-$C$5*$C54/120000)-M$38/$C$5</f>
        <v>6.9491978143328197</v>
      </c>
      <c r="N54" s="9">
        <f t="shared" si="238"/>
        <v>1.9491978143328197</v>
      </c>
      <c r="O54" s="9">
        <f t="shared" ref="O54" si="450">P$38*EXP(-$C$5*$C54/120000)-O$38/$C$5</f>
        <v>7.9178387270020316</v>
      </c>
      <c r="P54" s="9">
        <f t="shared" si="238"/>
        <v>2.9178387270020316</v>
      </c>
      <c r="Q54" s="9">
        <f t="shared" ref="Q54" si="451">R$38*EXP(-$C$5*$C54/120000)-Q$38/$C$5</f>
        <v>6.5748143885197621</v>
      </c>
      <c r="R54" s="9">
        <f t="shared" si="238"/>
        <v>1.5748143885197621</v>
      </c>
      <c r="S54" s="9">
        <f t="shared" ref="S54" si="452">T$38*EXP(-$C$5*$C54/120000)-S$38/$C$5</f>
        <v>6.7643568539016385</v>
      </c>
      <c r="T54" s="9">
        <f t="shared" si="238"/>
        <v>1.7643568539016385</v>
      </c>
      <c r="U54" s="9">
        <f t="shared" ref="U54" si="453">V$38*EXP(-$C$5*$C54/120000)-U$38/$C$5</f>
        <v>6.6620365810189881</v>
      </c>
      <c r="V54" s="9">
        <f t="shared" si="238"/>
        <v>1.6620365810189881</v>
      </c>
      <c r="W54" s="9">
        <f t="shared" ref="W54" si="454">X$38*EXP(-$C$5*$C54/120000)-W$38/$C$5</f>
        <v>6.3503024428434856</v>
      </c>
      <c r="X54" s="9">
        <f t="shared" si="238"/>
        <v>1.3503024428434856</v>
      </c>
      <c r="Y54" s="9">
        <f t="shared" ref="Y54" si="455">Z$38*EXP(-$C$5*$C54/120000)-Y$38/$C$5</f>
        <v>7.1096329060299723</v>
      </c>
      <c r="Z54" s="9">
        <f t="shared" si="238"/>
        <v>2.1096329060299723</v>
      </c>
      <c r="AA54" s="9">
        <f t="shared" ref="AA54" si="456">AB$38*EXP(-$C$5*$C54/120000)-AA$38/$C$5</f>
        <v>6.4472382331410927</v>
      </c>
      <c r="AB54" s="9">
        <f t="shared" si="238"/>
        <v>1.4472382331410927</v>
      </c>
      <c r="AC54" s="9">
        <f t="shared" ref="AC54" si="457">AD$38*EXP(-$C$5*$C54/120000)-AC$38/$C$5</f>
        <v>5.698849220614445</v>
      </c>
      <c r="AD54" s="9">
        <f t="shared" si="238"/>
        <v>0.69884922061444499</v>
      </c>
      <c r="AE54" s="9">
        <f t="shared" ref="AE54" si="458">AF$38*EXP(-$C$5*$C54/120000)-AE$38/$C$5</f>
        <v>5.923606891963118</v>
      </c>
      <c r="AF54" s="9">
        <f t="shared" si="238"/>
        <v>0.92360689196311796</v>
      </c>
      <c r="AG54" s="9">
        <f t="shared" ref="AG54" si="459">AH$38*EXP(-$C$5*$C54/120000)-AG$38/$C$5</f>
        <v>4.9999999999999964</v>
      </c>
      <c r="AH54" s="9">
        <f t="shared" si="238"/>
        <v>3.5527136788005009E-15</v>
      </c>
      <c r="AI54" s="9">
        <f t="shared" ref="AI54" si="460">AJ$38*EXP(-$C$5*$C54/120000)-AI$38/$C$5</f>
        <v>4.9922588530145191</v>
      </c>
      <c r="AJ54" s="9">
        <f t="shared" si="238"/>
        <v>7.7411469854808956E-3</v>
      </c>
      <c r="AK54" s="9">
        <f t="shared" ref="AK54" si="461">AL$38*EXP(-$C$5*$C54/120000)-AK$38/$C$5</f>
        <v>3.9488978868716664</v>
      </c>
      <c r="AL54" s="9">
        <f t="shared" si="238"/>
        <v>1.0511021131283336</v>
      </c>
    </row>
    <row r="55" spans="3:38" x14ac:dyDescent="0.25">
      <c r="C55">
        <v>25</v>
      </c>
      <c r="D55">
        <v>3</v>
      </c>
      <c r="E55" s="9">
        <f t="shared" si="219"/>
        <v>2.0700647229653804</v>
      </c>
      <c r="F55" s="9">
        <f t="shared" si="220"/>
        <v>0.92993527703461965</v>
      </c>
      <c r="G55" s="9">
        <f t="shared" ref="G55" si="462">H$38*EXP(-$C$5*$C55/120000)-G$38/$C$5</f>
        <v>5.9305020929889416</v>
      </c>
      <c r="H55" s="9">
        <f t="shared" si="238"/>
        <v>2.9305020929889416</v>
      </c>
      <c r="I55" s="9">
        <f t="shared" ref="I55" si="463">J$38*EXP(-$C$5*$C55/120000)-I$38/$C$5</f>
        <v>2.5986199082386037</v>
      </c>
      <c r="J55" s="9">
        <f t="shared" si="238"/>
        <v>0.40138009176139633</v>
      </c>
      <c r="K55" s="9">
        <f t="shared" ref="K55" si="464">L$38*EXP(-$C$5*$C55/120000)-K$38/$C$5</f>
        <v>5.8717902898651673</v>
      </c>
      <c r="L55" s="9">
        <f t="shared" si="238"/>
        <v>2.8717902898651673</v>
      </c>
      <c r="M55" s="9">
        <f t="shared" ref="M55" si="465">N$38*EXP(-$C$5*$C55/120000)-M$38/$C$5</f>
        <v>5.0349014703433781</v>
      </c>
      <c r="N55" s="9">
        <f t="shared" si="238"/>
        <v>2.0349014703433781</v>
      </c>
      <c r="O55" s="9">
        <f t="shared" ref="O55" si="466">P$38*EXP(-$C$5*$C55/120000)-O$38/$C$5</f>
        <v>6.042132077115852</v>
      </c>
      <c r="P55" s="9">
        <f t="shared" si="238"/>
        <v>3.042132077115852</v>
      </c>
      <c r="Q55" s="9">
        <f t="shared" ref="Q55" si="467">R$38*EXP(-$C$5*$C55/120000)-Q$38/$C$5</f>
        <v>4.6456029798345178</v>
      </c>
      <c r="R55" s="9">
        <f t="shared" si="238"/>
        <v>1.6456029798345178</v>
      </c>
      <c r="S55" s="9">
        <f t="shared" ref="S55" si="468">T$38*EXP(-$C$5*$C55/120000)-S$38/$C$5</f>
        <v>4.8426966292134743</v>
      </c>
      <c r="T55" s="9">
        <f t="shared" si="238"/>
        <v>1.8426966292134743</v>
      </c>
      <c r="U55" s="9">
        <f t="shared" ref="U55" si="469">V$38*EXP(-$C$5*$C55/120000)-U$38/$C$5</f>
        <v>4.7363000180516401</v>
      </c>
      <c r="V55" s="9">
        <f t="shared" si="238"/>
        <v>1.7363000180516401</v>
      </c>
      <c r="W55" s="9">
        <f t="shared" ref="W55" si="470">X$38*EXP(-$C$5*$C55/120000)-W$38/$C$5</f>
        <v>4.4121467007186226</v>
      </c>
      <c r="X55" s="9">
        <f t="shared" si="238"/>
        <v>1.4121467007186226</v>
      </c>
      <c r="Y55" s="9">
        <f t="shared" ref="Y55" si="471">Z$38*EXP(-$C$5*$C55/120000)-Y$38/$C$5</f>
        <v>5.2017281371134416</v>
      </c>
      <c r="Z55" s="9">
        <f t="shared" si="238"/>
        <v>2.2017281371134416</v>
      </c>
      <c r="AA55" s="9">
        <f t="shared" ref="AA55" si="472">AB$38*EXP(-$C$5*$C55/120000)-AA$38/$C$5</f>
        <v>4.5129443168448908</v>
      </c>
      <c r="AB55" s="9">
        <f t="shared" si="238"/>
        <v>1.5129443168448908</v>
      </c>
      <c r="AC55" s="9">
        <f t="shared" ref="AC55" si="473">AD$38*EXP(-$C$5*$C55/120000)-AC$38/$C$5</f>
        <v>3.7347402276619555</v>
      </c>
      <c r="AD55" s="9">
        <f t="shared" si="238"/>
        <v>0.73474022766195546</v>
      </c>
      <c r="AE55" s="9">
        <f t="shared" ref="AE55" si="474">AF$38*EXP(-$C$5*$C55/120000)-AE$38/$C$5</f>
        <v>3.9684520219175461</v>
      </c>
      <c r="AF55" s="9">
        <f t="shared" si="238"/>
        <v>0.96845202191754609</v>
      </c>
      <c r="AG55" s="9">
        <f t="shared" ref="AG55" si="475">AH$38*EXP(-$C$5*$C55/120000)-AG$38/$C$5</f>
        <v>3.008049546610426</v>
      </c>
      <c r="AH55" s="9">
        <f t="shared" si="238"/>
        <v>8.0495466104260061E-3</v>
      </c>
      <c r="AI55" s="9">
        <f t="shared" ref="AI55" si="476">AJ$38*EXP(-$C$5*$C55/120000)-AI$38/$C$5</f>
        <v>3</v>
      </c>
      <c r="AJ55" s="9">
        <f t="shared" si="238"/>
        <v>0</v>
      </c>
      <c r="AK55" s="9">
        <f t="shared" ref="AK55" si="477">AL$38*EXP(-$C$5*$C55/120000)-AK$38/$C$5</f>
        <v>1.915072566865998</v>
      </c>
      <c r="AL55" s="9">
        <f t="shared" si="238"/>
        <v>1.084927433134002</v>
      </c>
    </row>
    <row r="56" spans="3:38" x14ac:dyDescent="0.25">
      <c r="C56">
        <v>26</v>
      </c>
      <c r="D56">
        <v>0</v>
      </c>
      <c r="E56" s="9">
        <f t="shared" si="219"/>
        <v>0.16058359684495471</v>
      </c>
      <c r="F56" s="9">
        <f t="shared" si="220"/>
        <v>0.16058359684495471</v>
      </c>
      <c r="G56" s="9">
        <f t="shared" ref="G56" si="478">H$38*EXP(-$C$5*$C56/120000)-G$38/$C$5</f>
        <v>4.1602887036992513</v>
      </c>
      <c r="H56" s="9">
        <f t="shared" si="238"/>
        <v>4.1602887036992513</v>
      </c>
      <c r="I56" s="9">
        <f t="shared" ref="I56" si="479">J$38*EXP(-$C$5*$C56/120000)-I$38/$C$5</f>
        <v>0.70820674706295961</v>
      </c>
      <c r="J56" s="9">
        <f t="shared" si="238"/>
        <v>0.70820674706295961</v>
      </c>
      <c r="K56" s="9">
        <f t="shared" ref="K56" si="480">L$38*EXP(-$C$5*$C56/120000)-K$38/$C$5</f>
        <v>4.0994588348843202</v>
      </c>
      <c r="L56" s="9">
        <f t="shared" si="238"/>
        <v>4.0994588348843202</v>
      </c>
      <c r="M56" s="9">
        <f t="shared" ref="M56" si="481">N$38*EXP(-$C$5*$C56/120000)-M$38/$C$5</f>
        <v>3.2323787181849681</v>
      </c>
      <c r="N56" s="9">
        <f t="shared" si="238"/>
        <v>3.2323787181849681</v>
      </c>
      <c r="O56" s="9">
        <f t="shared" ref="O56" si="482">P$38*EXP(-$C$5*$C56/120000)-O$38/$C$5</f>
        <v>4.2759458106005219</v>
      </c>
      <c r="P56" s="9">
        <f t="shared" si="238"/>
        <v>4.2759458106005219</v>
      </c>
      <c r="Q56" s="9">
        <f t="shared" ref="Q56" si="483">R$38*EXP(-$C$5*$C56/120000)-Q$38/$C$5</f>
        <v>2.8290360366873415</v>
      </c>
      <c r="R56" s="9">
        <f t="shared" si="238"/>
        <v>2.8290360366873415</v>
      </c>
      <c r="S56" s="9">
        <f t="shared" ref="S56" si="484">T$38*EXP(-$C$5*$C56/120000)-S$38/$C$5</f>
        <v>3.0332399649963122</v>
      </c>
      <c r="T56" s="9">
        <f t="shared" si="238"/>
        <v>3.0332399649963122</v>
      </c>
      <c r="U56" s="9">
        <f t="shared" ref="U56" si="485">V$38*EXP(-$C$5*$C56/120000)-U$38/$C$5</f>
        <v>2.9230050283229616</v>
      </c>
      <c r="V56" s="9">
        <f t="shared" si="238"/>
        <v>2.9230050283229616</v>
      </c>
      <c r="W56" s="9">
        <f t="shared" ref="W56" si="486">X$38*EXP(-$C$5*$C56/120000)-W$38/$C$5</f>
        <v>2.5871576736143638</v>
      </c>
      <c r="X56" s="9">
        <f t="shared" si="238"/>
        <v>2.5871576736143638</v>
      </c>
      <c r="Y56" s="9">
        <f t="shared" ref="Y56" si="487">Z$38*EXP(-$C$5*$C56/120000)-Y$38/$C$5</f>
        <v>3.405223763210433</v>
      </c>
      <c r="Z56" s="9">
        <f t="shared" si="238"/>
        <v>3.405223763210433</v>
      </c>
      <c r="AA56" s="9">
        <f t="shared" ref="AA56" si="488">AB$38*EXP(-$C$5*$C56/120000)-AA$38/$C$5</f>
        <v>2.6915916279402445</v>
      </c>
      <c r="AB56" s="9">
        <f t="shared" si="238"/>
        <v>2.6915916279402445</v>
      </c>
      <c r="AC56" s="9">
        <f t="shared" ref="AC56" si="489">AD$38*EXP(-$C$5*$C56/120000)-AC$38/$C$5</f>
        <v>1.8853133306029477</v>
      </c>
      <c r="AD56" s="9">
        <f t="shared" si="238"/>
        <v>1.8853133306029477</v>
      </c>
      <c r="AE56" s="9">
        <f t="shared" ref="AE56" si="490">AF$38*EXP(-$C$5*$C56/120000)-AE$38/$C$5</f>
        <v>2.1274564266870222</v>
      </c>
      <c r="AF56" s="9">
        <f t="shared" si="238"/>
        <v>2.1274564266870222</v>
      </c>
      <c r="AG56" s="9">
        <f t="shared" ref="AG56" si="491">AH$38*EXP(-$C$5*$C56/120000)-AG$38/$C$5</f>
        <v>1.1324068204042135</v>
      </c>
      <c r="AH56" s="9">
        <f t="shared" si="238"/>
        <v>1.1324068204042135</v>
      </c>
      <c r="AI56" s="9">
        <f t="shared" ref="AI56" si="492">AJ$38*EXP(-$C$5*$C56/120000)-AI$38/$C$5</f>
        <v>1.1240668812730661</v>
      </c>
      <c r="AJ56" s="9">
        <f t="shared" si="238"/>
        <v>1.1240668812730661</v>
      </c>
      <c r="AK56" s="9">
        <f t="shared" ref="AK56" si="493">AL$38*EXP(-$C$5*$C56/120000)-AK$38/$C$5</f>
        <v>0</v>
      </c>
      <c r="AL56" s="9">
        <f t="shared" ref="AL56" si="494">ABS(AK56-$D56)</f>
        <v>0</v>
      </c>
    </row>
    <row r="57" spans="3:38" x14ac:dyDescent="0.25">
      <c r="F57" s="9">
        <f>AVERAGE(F39:F56)</f>
        <v>1.2059676079368036</v>
      </c>
      <c r="H57" s="9">
        <f t="shared" ref="H57" si="495">AVERAGE(H39:H56)</f>
        <v>1.1331762098833769</v>
      </c>
      <c r="J57" s="9">
        <f t="shared" ref="J57" si="496">AVERAGE(J39:J56)</f>
        <v>0.95537186366353155</v>
      </c>
      <c r="L57" s="9">
        <f t="shared" ref="L57" si="497">AVERAGE(L39:L56)</f>
        <v>1.1023594215194903</v>
      </c>
      <c r="N57" s="9">
        <f t="shared" ref="N57" si="498">AVERAGE(N39:N56)</f>
        <v>0.70978497227754689</v>
      </c>
      <c r="P57" s="9">
        <f t="shared" ref="P57" si="499">AVERAGE(P39:P56)</f>
        <v>1.1940437530427039</v>
      </c>
      <c r="R57" s="9">
        <f t="shared" ref="R57" si="500">AVERAGE(R39:R56)</f>
        <v>0.59282440310763007</v>
      </c>
      <c r="T57" s="9">
        <f t="shared" ref="T57" si="501">AVERAGE(T39:T56)</f>
        <v>0.64199102385030193</v>
      </c>
      <c r="V57" s="9">
        <f t="shared" ref="V57" si="502">AVERAGE(V39:V56)</f>
        <v>0.61176966922118048</v>
      </c>
      <c r="X57" s="9">
        <f t="shared" ref="X57" si="503">AVERAGE(X39:X56)</f>
        <v>0.56779980076397707</v>
      </c>
      <c r="Z57" s="9">
        <f t="shared" ref="Z57" si="504">AVERAGE(Z39:Z56)</f>
        <v>0.77641828533352886</v>
      </c>
      <c r="AB57" s="9">
        <f t="shared" ref="AB57" si="505">AVERAGE(AB39:AB56)</f>
        <v>0.57331019840333119</v>
      </c>
      <c r="AD57" s="9">
        <f t="shared" ref="AD57" si="506">AVERAGE(AD39:AD56)</f>
        <v>0.60973449722988293</v>
      </c>
      <c r="AF57" s="9">
        <f t="shared" ref="AF57" si="507">AVERAGE(AF39:AF56)</f>
        <v>0.579601558944561</v>
      </c>
      <c r="AH57" s="9">
        <f t="shared" ref="AH57" si="508">AVERAGE(AH39:AH56)</f>
        <v>0.77430375731137657</v>
      </c>
      <c r="AJ57" s="9">
        <f t="shared" ref="AJ57" si="509">AVERAGE(AJ39:AJ56)</f>
        <v>0.77698681707494821</v>
      </c>
      <c r="AL57" s="9">
        <f t="shared" ref="AL57" si="510">AVERAGE(AL39:AL56)</f>
        <v>1.2810784624660507</v>
      </c>
    </row>
    <row r="58" spans="3:38" x14ac:dyDescent="0.25">
      <c r="F58" s="9">
        <f>_xlfn.STDEV.P(F39:F56)</f>
        <v>0.73158715695330712</v>
      </c>
      <c r="H58" s="9">
        <f t="shared" ref="H58" si="511">_xlfn.STDEV.P(H39:H56)</f>
        <v>1.137654110290653</v>
      </c>
      <c r="J58" s="9">
        <f t="shared" ref="J58" si="512">_xlfn.STDEV.P(J39:J56)</f>
        <v>0.59129286351423116</v>
      </c>
      <c r="L58" s="9">
        <f t="shared" ref="L58" si="513">_xlfn.STDEV.P(L39:L56)</f>
        <v>1.1188421183047113</v>
      </c>
      <c r="N58" s="9">
        <f t="shared" ref="N58" si="514">_xlfn.STDEV.P(N39:N56)</f>
        <v>0.84849429793221742</v>
      </c>
      <c r="P58" s="9">
        <f t="shared" ref="P58" si="515">_xlfn.STDEV.P(P39:P56)</f>
        <v>1.1717604674601463</v>
      </c>
      <c r="R58" s="9">
        <f t="shared" ref="R58" si="516">_xlfn.STDEV.P(R39:R56)</f>
        <v>0.71619014595406327</v>
      </c>
      <c r="T58" s="9">
        <f t="shared" ref="T58" si="517">_xlfn.STDEV.P(T39:T56)</f>
        <v>0.78535353367087368</v>
      </c>
      <c r="V58" s="9">
        <f t="shared" ref="V58" si="518">_xlfn.STDEV.P(V39:V56)</f>
        <v>0.74927169389014914</v>
      </c>
      <c r="X58" s="9">
        <f t="shared" ref="X58" si="519">_xlfn.STDEV.P(X39:X56)</f>
        <v>0.62702070272428012</v>
      </c>
      <c r="Z58" s="9">
        <f t="shared" ref="Z58" si="520">_xlfn.STDEV.P(Z39:Z56)</f>
        <v>0.90414048834817495</v>
      </c>
      <c r="AB58" s="9">
        <f t="shared" ref="AB58" si="521">_xlfn.STDEV.P(AB39:AB56)</f>
        <v>0.66707350685503042</v>
      </c>
      <c r="AD58" s="9">
        <f t="shared" ref="AD58" si="522">_xlfn.STDEV.P(AD39:AD56)</f>
        <v>0.44158295198385805</v>
      </c>
      <c r="AF58" s="9">
        <f t="shared" ref="AF58" si="523">_xlfn.STDEV.P(AF39:AF56)</f>
        <v>0.48435266449916264</v>
      </c>
      <c r="AH58" s="9">
        <f t="shared" ref="AH58" si="524">_xlfn.STDEV.P(AH39:AH56)</f>
        <v>0.52503636324543101</v>
      </c>
      <c r="AJ58" s="9">
        <f t="shared" ref="AJ58" si="525">_xlfn.STDEV.P(AJ39:AJ56)</f>
        <v>0.52690653905258245</v>
      </c>
      <c r="AL58" s="9">
        <f t="shared" ref="AL58" si="526">_xlfn.STDEV.P(AL39:AL56)</f>
        <v>0.78119142655733842</v>
      </c>
    </row>
  </sheetData>
  <mergeCells count="9">
    <mergeCell ref="O18:P18"/>
    <mergeCell ref="Q18:R18"/>
    <mergeCell ref="S18:T18"/>
    <mergeCell ref="C18:D18"/>
    <mergeCell ref="E18:F18"/>
    <mergeCell ref="G18:H18"/>
    <mergeCell ref="I18:J18"/>
    <mergeCell ref="K18:L18"/>
    <mergeCell ref="M18:N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8"/>
  <sheetViews>
    <sheetView tabSelected="1" workbookViewId="0">
      <selection activeCell="X4" sqref="X4:Y15"/>
    </sheetView>
  </sheetViews>
  <sheetFormatPr defaultRowHeight="15" x14ac:dyDescent="0.25"/>
  <cols>
    <col min="3" max="3" width="12" bestFit="1" customWidth="1"/>
    <col min="25" max="25" width="12" customWidth="1"/>
  </cols>
  <sheetData>
    <row r="1" spans="1:25" x14ac:dyDescent="0.25">
      <c r="A1" t="s">
        <v>7</v>
      </c>
      <c r="B1" t="s">
        <v>6</v>
      </c>
      <c r="C1" t="s">
        <v>5</v>
      </c>
      <c r="D1" t="s">
        <v>4</v>
      </c>
      <c r="F1" s="6" t="s">
        <v>34</v>
      </c>
      <c r="G1" s="6" t="s">
        <v>4</v>
      </c>
      <c r="H1" s="6" t="s">
        <v>34</v>
      </c>
      <c r="I1" s="6" t="s">
        <v>4</v>
      </c>
      <c r="J1" s="6" t="s">
        <v>34</v>
      </c>
      <c r="K1" s="6" t="s">
        <v>4</v>
      </c>
      <c r="L1" s="6" t="s">
        <v>34</v>
      </c>
      <c r="M1" s="6" t="s">
        <v>4</v>
      </c>
      <c r="N1" s="6" t="s">
        <v>34</v>
      </c>
      <c r="O1" s="6" t="s">
        <v>4</v>
      </c>
      <c r="P1" s="6" t="s">
        <v>34</v>
      </c>
      <c r="Q1" s="6" t="s">
        <v>4</v>
      </c>
      <c r="R1" s="6" t="s">
        <v>34</v>
      </c>
      <c r="S1" s="6" t="s">
        <v>4</v>
      </c>
      <c r="T1" s="6" t="s">
        <v>34</v>
      </c>
      <c r="U1" s="6" t="s">
        <v>4</v>
      </c>
      <c r="V1" s="6" t="s">
        <v>34</v>
      </c>
      <c r="W1" s="6" t="s">
        <v>4</v>
      </c>
      <c r="X1" s="6" t="s">
        <v>34</v>
      </c>
      <c r="Y1" s="6" t="s">
        <v>4</v>
      </c>
    </row>
    <row r="2" spans="1:25" x14ac:dyDescent="0.25">
      <c r="A2">
        <v>0</v>
      </c>
      <c r="B2">
        <v>96</v>
      </c>
      <c r="C2">
        <f t="shared" ref="C2:C10" si="0">24000*(B2-55)/(11*B2*(9-A2))</f>
        <v>103.53535353535354</v>
      </c>
      <c r="D2">
        <f t="shared" ref="D2:D10" si="1">24000*(1-(9*(B2-55)/(B2*(9-A2))))/11</f>
        <v>1250.0000000000002</v>
      </c>
      <c r="F2" s="8">
        <f>$C$12</f>
        <v>103.89151515703125</v>
      </c>
      <c r="G2" s="7">
        <f>INDEX($D$2:$D$10,(COLUMN()-1)/2-2)</f>
        <v>1250.0000000000002</v>
      </c>
      <c r="H2" s="8">
        <f t="shared" ref="H2:W2" si="2">$C$12</f>
        <v>103.89151515703125</v>
      </c>
      <c r="I2" s="7">
        <f t="shared" ref="I2:W2" si="3">INDEX($D$2:$D$10,(COLUMN()-1)/2-2)</f>
        <v>1244.1266598569969</v>
      </c>
      <c r="J2" s="8">
        <f t="shared" ref="J2:W2" si="4">$C$12</f>
        <v>103.89151515703125</v>
      </c>
      <c r="K2" s="7">
        <f t="shared" ref="K2:W2" si="5">INDEX($D$2:$D$10,(COLUMN()-1)/2-2)</f>
        <v>1258.1564776686728</v>
      </c>
      <c r="L2" s="8">
        <f t="shared" ref="L2:W2" si="6">$C$12</f>
        <v>103.89151515703125</v>
      </c>
      <c r="M2" s="7">
        <f t="shared" ref="M2:W2" si="7">INDEX($D$2:$D$10,(COLUMN()-1)/2-2)</f>
        <v>1246.7532467532467</v>
      </c>
      <c r="N2" s="8">
        <f t="shared" ref="N2:W2" si="8">$C$12</f>
        <v>103.89151515703125</v>
      </c>
      <c r="O2" s="7">
        <f t="shared" ref="O2:W2" si="9">INDEX($D$2:$D$10,(COLUMN()-1)/2-2)</f>
        <v>1254.5454545454543</v>
      </c>
      <c r="P2" s="8">
        <f t="shared" ref="P2:W2" si="10">$C$12</f>
        <v>103.89151515703125</v>
      </c>
      <c r="Q2" s="7">
        <f t="shared" ref="Q2:W2" si="11">INDEX($D$2:$D$10,(COLUMN()-1)/2-2)</f>
        <v>1243.3155080213903</v>
      </c>
      <c r="R2" s="8">
        <f t="shared" ref="R2:W2" si="12">$C$12</f>
        <v>103.89151515703125</v>
      </c>
      <c r="S2" s="7">
        <f t="shared" ref="S2:W2" si="13">INDEX($D$2:$D$10,(COLUMN()-1)/2-2)</f>
        <v>1261.3636363636363</v>
      </c>
      <c r="T2" s="8">
        <f t="shared" ref="T2:W2" si="14">$C$12</f>
        <v>103.89151515703125</v>
      </c>
      <c r="U2" s="7">
        <f t="shared" ref="U2:W2" si="15">INDEX($D$2:$D$10,(COLUMN()-1)/2-2)</f>
        <v>1216.0953800298062</v>
      </c>
      <c r="V2" s="8">
        <f t="shared" ref="V2:X2" si="16">$C$12</f>
        <v>103.89151515703125</v>
      </c>
      <c r="W2" s="7">
        <f t="shared" ref="W2:Y2" si="17">INDEX($D$2:$D$10,(COLUMN()-1)/2-2)</f>
        <v>1166.1442006269592</v>
      </c>
      <c r="X2" s="8">
        <f t="shared" si="16"/>
        <v>103.89151515703125</v>
      </c>
      <c r="Y2" s="6">
        <f>120000/55-9*X2</f>
        <v>1246.7945454049009</v>
      </c>
    </row>
    <row r="3" spans="1:25" x14ac:dyDescent="0.25">
      <c r="A3">
        <v>1</v>
      </c>
      <c r="B3">
        <v>89</v>
      </c>
      <c r="C3">
        <f t="shared" si="0"/>
        <v>104.18794688457609</v>
      </c>
      <c r="D3">
        <f t="shared" si="1"/>
        <v>1244.1266598569969</v>
      </c>
      <c r="F3" s="6" t="s">
        <v>16</v>
      </c>
      <c r="G3" s="6" t="s">
        <v>24</v>
      </c>
      <c r="H3" s="6" t="s">
        <v>16</v>
      </c>
      <c r="I3" s="6" t="s">
        <v>17</v>
      </c>
      <c r="J3" s="6" t="s">
        <v>16</v>
      </c>
      <c r="K3" s="6" t="s">
        <v>17</v>
      </c>
      <c r="L3" s="6" t="s">
        <v>16</v>
      </c>
      <c r="M3" s="6" t="s">
        <v>17</v>
      </c>
      <c r="N3" s="6" t="s">
        <v>16</v>
      </c>
      <c r="O3" s="6" t="s">
        <v>17</v>
      </c>
      <c r="P3" s="6" t="s">
        <v>16</v>
      </c>
      <c r="Q3" s="6" t="s">
        <v>17</v>
      </c>
      <c r="R3" s="6" t="s">
        <v>16</v>
      </c>
      <c r="S3" s="6" t="s">
        <v>17</v>
      </c>
      <c r="T3" s="6" t="s">
        <v>16</v>
      </c>
      <c r="U3" s="6" t="s">
        <v>17</v>
      </c>
      <c r="V3" s="6" t="s">
        <v>16</v>
      </c>
      <c r="W3" s="6" t="s">
        <v>17</v>
      </c>
      <c r="X3" s="6" t="s">
        <v>16</v>
      </c>
      <c r="Y3" s="6" t="s">
        <v>17</v>
      </c>
    </row>
    <row r="4" spans="1:25" x14ac:dyDescent="0.25">
      <c r="A4">
        <v>2</v>
      </c>
      <c r="B4">
        <v>82</v>
      </c>
      <c r="C4">
        <f t="shared" si="0"/>
        <v>102.62907823883434</v>
      </c>
      <c r="D4">
        <f t="shared" si="1"/>
        <v>1258.1564776686728</v>
      </c>
      <c r="F4" s="10">
        <f>120000/(G$2+F$2*$A2)</f>
        <v>95.999999999999986</v>
      </c>
      <c r="G4" s="10">
        <f>ABS(F4-$B2)</f>
        <v>1.4210854715202004E-14</v>
      </c>
      <c r="H4" s="16">
        <f t="shared" ref="H4" si="18">120000/(I$2+H$2*$A2)</f>
        <v>96.453201970443359</v>
      </c>
      <c r="I4" s="16">
        <f t="shared" ref="I4" si="19">ABS(H4-$B2)</f>
        <v>0.45320197044335941</v>
      </c>
      <c r="J4" s="16">
        <f t="shared" ref="J4" si="20">120000/(K$2+J$2*$A2)</f>
        <v>95.377643504531719</v>
      </c>
      <c r="K4" s="16">
        <f t="shared" ref="K4" si="21">ABS(J4-$B2)</f>
        <v>0.62235649546828142</v>
      </c>
      <c r="L4" s="16">
        <f t="shared" ref="L4" si="22">120000/(M$2+L$2*$A2)</f>
        <v>96.25</v>
      </c>
      <c r="M4" s="16">
        <f t="shared" ref="M4" si="23">ABS(L4-$B2)</f>
        <v>0.25</v>
      </c>
      <c r="N4" s="16">
        <f t="shared" ref="N4" si="24">120000/(O$2+N$2*$A2)</f>
        <v>95.652173913043498</v>
      </c>
      <c r="O4" s="16">
        <f t="shared" ref="O4" si="25">ABS(N4-$B2)</f>
        <v>0.34782608695650197</v>
      </c>
      <c r="P4" s="16">
        <f t="shared" ref="P4" si="26">120000/(Q$2+P$2*$A2)</f>
        <v>96.516129032258064</v>
      </c>
      <c r="Q4" s="16">
        <f t="shared" ref="Q4" si="27">ABS(P4-$B2)</f>
        <v>0.51612903225806406</v>
      </c>
      <c r="R4" s="16">
        <f t="shared" ref="R4" si="28">120000/(S$2+R$2*$A2)</f>
        <v>95.135135135135144</v>
      </c>
      <c r="S4" s="16">
        <f t="shared" ref="S4" si="29">ABS(R4-$B2)</f>
        <v>0.86486486486485603</v>
      </c>
      <c r="T4" s="16">
        <f t="shared" ref="T4" si="30">120000/(U$2+T$2*$A2)</f>
        <v>98.676470588235304</v>
      </c>
      <c r="U4" s="16">
        <f t="shared" ref="U4" si="31">ABS(T4-$B2)</f>
        <v>2.6764705882353041</v>
      </c>
      <c r="V4" s="16">
        <f t="shared" ref="V4" si="32">120000/(W$2+V$2*$A2)</f>
        <v>102.90322580645162</v>
      </c>
      <c r="W4" s="16">
        <f t="shared" ref="W4:W13" si="33">ABS(V4-$B2)</f>
        <v>6.9032258064516157</v>
      </c>
      <c r="X4" s="17">
        <f t="shared" ref="X4:X13" si="34">120000/(Y$2+X$2*$A2)</f>
        <v>96.246811828190658</v>
      </c>
      <c r="Y4" s="17">
        <f t="shared" ref="Y4:Y13" si="35">ABS(X4-$B2)</f>
        <v>0.24681182819065839</v>
      </c>
    </row>
    <row r="5" spans="1:25" x14ac:dyDescent="0.25">
      <c r="A5">
        <v>3</v>
      </c>
      <c r="B5">
        <v>77</v>
      </c>
      <c r="C5">
        <f t="shared" si="0"/>
        <v>103.8961038961039</v>
      </c>
      <c r="D5">
        <f t="shared" si="1"/>
        <v>1246.7532467532467</v>
      </c>
      <c r="F5" s="6">
        <f t="shared" ref="F5:F13" si="36">120000/(G$2+F$2*$A3)</f>
        <v>88.633393928967607</v>
      </c>
      <c r="G5" s="6">
        <f t="shared" ref="G5:G13" si="37">ABS(F5-$B3)</f>
        <v>0.36660607103239329</v>
      </c>
      <c r="H5" s="16">
        <f t="shared" ref="H5" si="38">120000/(I$2+H$2*$A3)</f>
        <v>89.019571267094534</v>
      </c>
      <c r="I5" s="16">
        <f t="shared" ref="I5" si="39">ABS(H5-$B3)</f>
        <v>1.9571267094534051E-2</v>
      </c>
      <c r="J5" s="16">
        <f t="shared" ref="J5" si="40">120000/(K$2+J$2*$A3)</f>
        <v>88.102622398090432</v>
      </c>
      <c r="K5" s="16">
        <f t="shared" ref="K5" si="41">ABS(J5-$B3)</f>
        <v>0.89737760190956806</v>
      </c>
      <c r="L5" s="16">
        <f t="shared" ref="L5" si="42">120000/(M$2+L$2*$A3)</f>
        <v>88.846455695928938</v>
      </c>
      <c r="M5" s="16">
        <f t="shared" ref="M5" si="43">ABS(L5-$B3)</f>
        <v>0.15354430407106179</v>
      </c>
      <c r="N5" s="16">
        <f t="shared" ref="N5" si="44">120000/(O$2+N$2*$A3)</f>
        <v>88.336818473279237</v>
      </c>
      <c r="O5" s="16">
        <f t="shared" ref="O5" si="45">ABS(N5-$B3)</f>
        <v>0.6631815267207628</v>
      </c>
      <c r="P5" s="16">
        <f t="shared" ref="P5" si="46">120000/(Q$2+P$2*$A3)</f>
        <v>89.073169850976512</v>
      </c>
      <c r="Q5" s="16">
        <f t="shared" ref="Q5" si="47">ABS(P5-$B3)</f>
        <v>7.3169850976512407E-2</v>
      </c>
      <c r="R5" s="16">
        <f t="shared" ref="R5" si="48">120000/(S$2+R$2*$A3)</f>
        <v>87.895658087310579</v>
      </c>
      <c r="S5" s="16">
        <f t="shared" ref="S5" si="49">ABS(R5-$B3)</f>
        <v>1.1043419126894207</v>
      </c>
      <c r="T5" s="16">
        <f t="shared" ref="T5" si="50">120000/(U$2+T$2*$A3)</f>
        <v>90.909993453393042</v>
      </c>
      <c r="U5" s="16">
        <f t="shared" ref="U5" si="51">ABS(T5-$B3)</f>
        <v>1.9099934533930423</v>
      </c>
      <c r="V5" s="16">
        <f t="shared" ref="V5" si="52">120000/(W$2+V$2*$A3)</f>
        <v>94.485531791461653</v>
      </c>
      <c r="W5" s="16">
        <f t="shared" si="33"/>
        <v>5.4855317914616535</v>
      </c>
      <c r="X5" s="17">
        <f t="shared" si="34"/>
        <v>88.843739121788104</v>
      </c>
      <c r="Y5" s="17">
        <f t="shared" si="35"/>
        <v>0.15626087821189572</v>
      </c>
    </row>
    <row r="6" spans="1:25" x14ac:dyDescent="0.25">
      <c r="A6">
        <v>4</v>
      </c>
      <c r="B6">
        <v>72</v>
      </c>
      <c r="C6">
        <f t="shared" si="0"/>
        <v>103.03030303030303</v>
      </c>
      <c r="D6">
        <f t="shared" si="1"/>
        <v>1254.5454545454543</v>
      </c>
      <c r="F6" s="6">
        <f t="shared" si="36"/>
        <v>82.316776574184274</v>
      </c>
      <c r="G6" s="6">
        <f t="shared" si="37"/>
        <v>0.3167765741842743</v>
      </c>
      <c r="H6" s="16">
        <f t="shared" ref="H6" si="53">120000/(I$2+H$2*$A4)</f>
        <v>82.649768654593103</v>
      </c>
      <c r="I6" s="16">
        <f t="shared" ref="I6" si="54">ABS(H6-$B4)</f>
        <v>0.64976865459310318</v>
      </c>
      <c r="J6" s="16">
        <f t="shared" ref="J6" si="55">120000/(K$2+J$2*$A4)</f>
        <v>81.858766577026643</v>
      </c>
      <c r="K6" s="16">
        <f t="shared" ref="K6" si="56">ABS(J6-$B4)</f>
        <v>0.14123342297335739</v>
      </c>
      <c r="L6" s="16">
        <f t="shared" ref="L6" si="57">120000/(M$2+L$2*$A4)</f>
        <v>82.500520538372911</v>
      </c>
      <c r="M6" s="16">
        <f t="shared" ref="M6" si="58">ABS(L6-$B4)</f>
        <v>0.50052053837291055</v>
      </c>
      <c r="N6" s="16">
        <f t="shared" ref="N6" si="59">120000/(O$2+N$2*$A4)</f>
        <v>82.060905769423059</v>
      </c>
      <c r="O6" s="16">
        <f t="shared" ref="O6" si="60">ABS(N6-$B4)</f>
        <v>6.0905769423058587E-2</v>
      </c>
      <c r="P6" s="16">
        <f t="shared" ref="P6" si="61">120000/(Q$2+P$2*$A4)</f>
        <v>82.695969177704043</v>
      </c>
      <c r="Q6" s="16">
        <f t="shared" ref="Q6" si="62">ABS(P6-$B4)</f>
        <v>0.69596917770404332</v>
      </c>
      <c r="R6" s="16">
        <f t="shared" ref="R6" si="63">120000/(S$2+R$2*$A4)</f>
        <v>81.680068247621449</v>
      </c>
      <c r="S6" s="16">
        <f t="shared" ref="S6" si="64">ABS(R6-$B4)</f>
        <v>0.31993175237855098</v>
      </c>
      <c r="T6" s="16">
        <f t="shared" ref="T6" si="65">120000/(U$2+T$2*$A4)</f>
        <v>84.276858984763905</v>
      </c>
      <c r="U6" s="16">
        <f t="shared" ref="U6" si="66">ABS(T6-$B4)</f>
        <v>2.2768589847639049</v>
      </c>
      <c r="V6" s="16">
        <f t="shared" ref="V6" si="67">120000/(W$2+V$2*$A4)</f>
        <v>87.340870242312874</v>
      </c>
      <c r="W6" s="16">
        <f t="shared" si="33"/>
        <v>5.3408702423128744</v>
      </c>
      <c r="X6" s="17">
        <f t="shared" si="34"/>
        <v>82.498178167422139</v>
      </c>
      <c r="Y6" s="17">
        <f t="shared" si="35"/>
        <v>0.4981781674221395</v>
      </c>
    </row>
    <row r="7" spans="1:25" x14ac:dyDescent="0.25">
      <c r="A7">
        <v>5</v>
      </c>
      <c r="B7">
        <v>68</v>
      </c>
      <c r="C7">
        <f t="shared" si="0"/>
        <v>104.27807486631016</v>
      </c>
      <c r="D7">
        <f t="shared" si="1"/>
        <v>1243.3155080213903</v>
      </c>
      <c r="F7" s="6">
        <f t="shared" si="36"/>
        <v>76.840594186544067</v>
      </c>
      <c r="G7" s="6">
        <f t="shared" si="37"/>
        <v>0.1594058134559333</v>
      </c>
      <c r="H7" s="16">
        <f t="shared" ref="H7" si="68">120000/(I$2+H$2*$A5)</f>
        <v>77.13067684292875</v>
      </c>
      <c r="I7" s="16">
        <f t="shared" ref="I7" si="69">ABS(H7-$B5)</f>
        <v>0.13067684292875015</v>
      </c>
      <c r="J7" s="16">
        <f t="shared" ref="J7" si="70">120000/(K$2+J$2*$A5)</f>
        <v>76.441348292373533</v>
      </c>
      <c r="K7" s="16">
        <f t="shared" ref="K7" si="71">ABS(J7-$B5)</f>
        <v>0.55865170762646699</v>
      </c>
      <c r="L7" s="16">
        <f t="shared" ref="L7" si="72">120000/(M$2+L$2*$A5)</f>
        <v>77.000680171857226</v>
      </c>
      <c r="M7" s="16">
        <f t="shared" ref="M7" si="73">ABS(L7-$B5)</f>
        <v>6.8017185722624163E-4</v>
      </c>
      <c r="N7" s="16">
        <f t="shared" ref="N7" si="74">120000/(O$2+N$2*$A5)</f>
        <v>76.617588843669552</v>
      </c>
      <c r="O7" s="16">
        <f t="shared" ref="O7" si="75">ABS(N7-$B5)</f>
        <v>0.38241115633044842</v>
      </c>
      <c r="P7" s="16">
        <f t="shared" ref="P7" si="76">120000/(Q$2+P$2*$A5)</f>
        <v>77.170911627686507</v>
      </c>
      <c r="Q7" s="16">
        <f t="shared" ref="Q7" si="77">ABS(P7-$B5)</f>
        <v>0.17091162768650747</v>
      </c>
      <c r="R7" s="16">
        <f t="shared" ref="R7" si="78">120000/(S$2+R$2*$A5)</f>
        <v>76.285497317068746</v>
      </c>
      <c r="S7" s="16">
        <f t="shared" ref="S7" si="79">ABS(R7-$B5)</f>
        <v>0.71450268293125418</v>
      </c>
      <c r="T7" s="16">
        <f t="shared" ref="T7" si="80">120000/(U$2+T$2*$A5)</f>
        <v>78.54585824541374</v>
      </c>
      <c r="U7" s="16">
        <f t="shared" ref="U7" si="81">ABS(T7-$B5)</f>
        <v>1.54585824541374</v>
      </c>
      <c r="V7" s="16">
        <f t="shared" ref="V7" si="82">120000/(W$2+V$2*$A5)</f>
        <v>81.200756396439715</v>
      </c>
      <c r="W7" s="16">
        <f t="shared" si="33"/>
        <v>4.200756396439715</v>
      </c>
      <c r="X7" s="17">
        <f t="shared" si="34"/>
        <v>76.998639692333967</v>
      </c>
      <c r="Y7" s="17">
        <f t="shared" si="35"/>
        <v>1.3603076660331226E-3</v>
      </c>
    </row>
    <row r="8" spans="1:25" x14ac:dyDescent="0.25">
      <c r="A8">
        <v>6</v>
      </c>
      <c r="B8">
        <v>64</v>
      </c>
      <c r="C8">
        <f t="shared" si="0"/>
        <v>102.27272727272727</v>
      </c>
      <c r="D8">
        <f t="shared" si="1"/>
        <v>1261.3636363636363</v>
      </c>
      <c r="F8" s="6">
        <f t="shared" si="36"/>
        <v>72.047577599380887</v>
      </c>
      <c r="G8" s="6">
        <f t="shared" si="37"/>
        <v>4.7577599380886682E-2</v>
      </c>
      <c r="H8" s="16">
        <f t="shared" ref="H8" si="83">120000/(I$2+H$2*$A6)</f>
        <v>72.30254041538754</v>
      </c>
      <c r="I8" s="16">
        <f t="shared" ref="I8" si="84">ABS(H8-$B6)</f>
        <v>0.30254041538753995</v>
      </c>
      <c r="J8" s="16">
        <f t="shared" ref="J8" si="85">120000/(K$2+J$2*$A6)</f>
        <v>71.696471341130177</v>
      </c>
      <c r="K8" s="16">
        <f t="shared" ref="K8" si="86">ABS(J8-$B6)</f>
        <v>0.30352865886982272</v>
      </c>
      <c r="L8" s="16">
        <f t="shared" ref="L8" si="87">120000/(M$2+L$2*$A6)</f>
        <v>72.188297078155401</v>
      </c>
      <c r="M8" s="16">
        <f t="shared" ref="M8" si="88">ABS(L8-$B6)</f>
        <v>0.18829707815540075</v>
      </c>
      <c r="N8" s="16">
        <f t="shared" ref="N8" si="89">120000/(O$2+N$2*$A6)</f>
        <v>71.851489502201332</v>
      </c>
      <c r="O8" s="16">
        <f t="shared" ref="O8" si="90">ABS(N8-$B6)</f>
        <v>0.14851049779866798</v>
      </c>
      <c r="P8" s="16">
        <f t="shared" ref="P8" si="91">120000/(Q$2+P$2*$A6)</f>
        <v>72.33789455970097</v>
      </c>
      <c r="Q8" s="16">
        <f t="shared" ref="Q8" si="92">ABS(P8-$B6)</f>
        <v>0.33789455970097038</v>
      </c>
      <c r="R8" s="16">
        <f t="shared" ref="R8" si="93">120000/(S$2+R$2*$A6)</f>
        <v>71.55935052928433</v>
      </c>
      <c r="S8" s="16">
        <f t="shared" ref="S8" si="94">ABS(R8-$B6)</f>
        <v>0.44064947071566962</v>
      </c>
      <c r="T8" s="16">
        <f t="shared" ref="T8" si="95">120000/(U$2+T$2*$A6)</f>
        <v>73.544668648670566</v>
      </c>
      <c r="U8" s="16">
        <f t="shared" ref="U8" si="96">ABS(T8-$B6)</f>
        <v>1.5446686486705659</v>
      </c>
      <c r="V8" s="16">
        <f t="shared" ref="V8" si="97">120000/(W$2+V$2*$A6)</f>
        <v>75.867245057119504</v>
      </c>
      <c r="W8" s="16">
        <f t="shared" si="33"/>
        <v>3.8672450571195043</v>
      </c>
      <c r="X8" s="17">
        <f t="shared" si="34"/>
        <v>72.186503677058369</v>
      </c>
      <c r="Y8" s="17">
        <f t="shared" si="35"/>
        <v>0.18650367705836857</v>
      </c>
    </row>
    <row r="9" spans="1:25" x14ac:dyDescent="0.25">
      <c r="A9">
        <v>7</v>
      </c>
      <c r="B9">
        <v>61</v>
      </c>
      <c r="C9">
        <f t="shared" si="0"/>
        <v>107.30253353204174</v>
      </c>
      <c r="D9">
        <f t="shared" si="1"/>
        <v>1216.0953800298062</v>
      </c>
      <c r="F9" s="6">
        <f t="shared" si="36"/>
        <v>67.817393105202157</v>
      </c>
      <c r="G9" s="6">
        <f t="shared" si="37"/>
        <v>0.18260689479784276</v>
      </c>
      <c r="H9" s="16">
        <f t="shared" ref="H9" si="98">120000/(I$2+H$2*$A7)</f>
        <v>68.043248275184212</v>
      </c>
      <c r="I9" s="16">
        <f t="shared" ref="I9" si="99">ABS(H9-$B7)</f>
        <v>4.3248275184211593E-2</v>
      </c>
      <c r="J9" s="16">
        <f t="shared" ref="J9" si="100">120000/(K$2+J$2*$A7)</f>
        <v>67.506216980477319</v>
      </c>
      <c r="K9" s="16">
        <f t="shared" ref="K9" si="101">ABS(J9-$B7)</f>
        <v>0.49378301952268089</v>
      </c>
      <c r="L9" s="16">
        <f t="shared" ref="L9" si="102">120000/(M$2+L$2*$A7)</f>
        <v>67.942059050196335</v>
      </c>
      <c r="M9" s="16">
        <f t="shared" ref="M9" si="103">ABS(L9-$B7)</f>
        <v>5.7940949803665376E-2</v>
      </c>
      <c r="N9" s="16">
        <f t="shared" ref="N9" si="104">120000/(O$2+N$2*$A7)</f>
        <v>67.643627405549751</v>
      </c>
      <c r="O9" s="16">
        <f t="shared" ref="O9" si="105">ABS(N9-$B7)</f>
        <v>0.35637259445024938</v>
      </c>
      <c r="P9" s="16">
        <f t="shared" ref="P9" si="106">120000/(Q$2+P$2*$A7)</f>
        <v>68.074558831401617</v>
      </c>
      <c r="Q9" s="16">
        <f t="shared" ref="Q9" si="107">ABS(P9-$B7)</f>
        <v>7.4558831401617454E-2</v>
      </c>
      <c r="R9" s="16">
        <f t="shared" ref="R9" si="108">120000/(S$2+R$2*$A7)</f>
        <v>67.384642086110588</v>
      </c>
      <c r="S9" s="16">
        <f t="shared" ref="S9" si="109">ABS(R9-$B7)</f>
        <v>0.61535791388941163</v>
      </c>
      <c r="T9" s="16">
        <f t="shared" ref="T9" si="110">120000/(U$2+T$2*$A7)</f>
        <v>69.14222905036722</v>
      </c>
      <c r="U9" s="16">
        <f t="shared" ref="U9" si="111">ABS(T9-$B7)</f>
        <v>1.1422290503672201</v>
      </c>
      <c r="V9" s="16">
        <f t="shared" ref="V9" si="112">120000/(W$2+V$2*$A7)</f>
        <v>71.191192177921039</v>
      </c>
      <c r="W9" s="16">
        <f t="shared" si="33"/>
        <v>3.1911921779210388</v>
      </c>
      <c r="X9" s="17">
        <f t="shared" si="34"/>
        <v>67.940470423410986</v>
      </c>
      <c r="Y9" s="17">
        <f t="shared" si="35"/>
        <v>5.9529576589014255E-2</v>
      </c>
    </row>
    <row r="10" spans="1:25" x14ac:dyDescent="0.25">
      <c r="A10">
        <v>8</v>
      </c>
      <c r="B10">
        <v>58</v>
      </c>
      <c r="C10">
        <f t="shared" si="0"/>
        <v>112.85266457680251</v>
      </c>
      <c r="D10">
        <f t="shared" si="1"/>
        <v>1166.1442006269592</v>
      </c>
      <c r="F10" s="6">
        <f t="shared" si="36"/>
        <v>64.056400689124544</v>
      </c>
      <c r="G10" s="6">
        <f t="shared" si="37"/>
        <v>5.6400689124544101E-2</v>
      </c>
      <c r="H10" s="16">
        <f t="shared" ref="H10" si="113">120000/(I$2+H$2*$A8)</f>
        <v>64.257862490929867</v>
      </c>
      <c r="I10" s="16">
        <f t="shared" ref="I10" si="114">ABS(H10-$B8)</f>
        <v>0.25786249092986679</v>
      </c>
      <c r="J10" s="16">
        <f t="shared" ref="J10" si="115">120000/(K$2+J$2*$A8)</f>
        <v>63.778711050319949</v>
      </c>
      <c r="K10" s="16">
        <f t="shared" ref="K10" si="116">ABS(J10-$B8)</f>
        <v>0.22128894968005142</v>
      </c>
      <c r="L10" s="16">
        <f t="shared" ref="L10" si="117">120000/(M$2+L$2*$A8)</f>
        <v>64.167611355364912</v>
      </c>
      <c r="M10" s="16">
        <f t="shared" ref="M10" si="118">ABS(L10-$B8)</f>
        <v>0.16761135536491167</v>
      </c>
      <c r="N10" s="16">
        <f t="shared" ref="N10" si="119">120000/(O$2+N$2*$A8)</f>
        <v>63.901351802925134</v>
      </c>
      <c r="O10" s="16">
        <f t="shared" ref="O10" si="120">ABS(N10-$B8)</f>
        <v>9.8648197074865607E-2</v>
      </c>
      <c r="P10" s="16">
        <f t="shared" ref="P10" si="121">120000/(Q$2+P$2*$A8)</f>
        <v>64.285785494955661</v>
      </c>
      <c r="Q10" s="16">
        <f t="shared" ref="Q10" si="122">ABS(P10-$B8)</f>
        <v>0.28578549495566108</v>
      </c>
      <c r="R10" s="16">
        <f t="shared" ref="R10" si="123">120000/(S$2+R$2*$A8)</f>
        <v>63.670180745019259</v>
      </c>
      <c r="S10" s="16">
        <f t="shared" ref="S10" si="124">ABS(R10-$B8)</f>
        <v>0.32981925498074105</v>
      </c>
      <c r="T10" s="16">
        <f t="shared" ref="T10" si="125">120000/(U$2+T$2*$A8)</f>
        <v>65.23708755208574</v>
      </c>
      <c r="U10" s="16">
        <f t="shared" ref="U10" si="126">ABS(T10-$B8)</f>
        <v>1.2370875520857396</v>
      </c>
      <c r="V10" s="16">
        <f t="shared" ref="V10" si="127">120000/(W$2+V$2*$A8)</f>
        <v>67.058088770355781</v>
      </c>
      <c r="W10" s="16">
        <f t="shared" si="33"/>
        <v>3.0580887703557806</v>
      </c>
      <c r="X10" s="17">
        <f t="shared" si="34"/>
        <v>64.16619433274839</v>
      </c>
      <c r="Y10" s="17">
        <f t="shared" si="35"/>
        <v>0.16619433274838968</v>
      </c>
    </row>
    <row r="11" spans="1:25" x14ac:dyDescent="0.25">
      <c r="A11">
        <v>9</v>
      </c>
      <c r="B11">
        <v>55</v>
      </c>
      <c r="C11">
        <f>AVERAGE(C2:C9)</f>
        <v>103.89151515703125</v>
      </c>
      <c r="D11">
        <f>AVERAGE(D2:D9)</f>
        <v>1246.7945454049004</v>
      </c>
      <c r="F11" s="6">
        <f t="shared" si="36"/>
        <v>60.690641103482548</v>
      </c>
      <c r="G11" s="6">
        <f t="shared" si="37"/>
        <v>0.30935889651745185</v>
      </c>
      <c r="H11" s="16">
        <f t="shared" ref="H11" si="128">120000/(I$2+H$2*$A9)</f>
        <v>60.871458135830288</v>
      </c>
      <c r="I11" s="16">
        <f t="shared" ref="I11" si="129">ABS(H11-$B9)</f>
        <v>0.12854186416971203</v>
      </c>
      <c r="J11" s="16">
        <f t="shared" ref="J11" si="130">120000/(K$2+J$2*$A9)</f>
        <v>60.44130969118968</v>
      </c>
      <c r="K11" s="16">
        <f t="shared" ref="K11" si="131">ABS(J11-$B9)</f>
        <v>0.55869030881031989</v>
      </c>
      <c r="L11" s="16">
        <f t="shared" ref="L11" si="132">120000/(M$2+L$2*$A9)</f>
        <v>60.790462861167128</v>
      </c>
      <c r="M11" s="16">
        <f t="shared" ref="M11" si="133">ABS(L11-$B9)</f>
        <v>0.20953713883287151</v>
      </c>
      <c r="N11" s="16">
        <f t="shared" ref="N11" si="134">120000/(O$2+N$2*$A9)</f>
        <v>60.551440129195441</v>
      </c>
      <c r="O11" s="16">
        <f t="shared" ref="O11" si="135">ABS(N11-$B9)</f>
        <v>0.44855987080455861</v>
      </c>
      <c r="P11" s="16">
        <f t="shared" ref="P11" si="136">120000/(Q$2+P$2*$A9)</f>
        <v>60.896515019341052</v>
      </c>
      <c r="Q11" s="16">
        <f t="shared" ref="Q11" si="137">ABS(P11-$B9)</f>
        <v>0.10348498065894773</v>
      </c>
      <c r="R11" s="16">
        <f t="shared" ref="R11" si="138">120000/(S$2+R$2*$A9)</f>
        <v>60.34383183824545</v>
      </c>
      <c r="S11" s="16">
        <f t="shared" ref="S11" si="139">ABS(R11-$B9)</f>
        <v>0.65616816175455028</v>
      </c>
      <c r="T11" s="16">
        <f t="shared" ref="T11" si="140">120000/(U$2+T$2*$A9)</f>
        <v>61.749486890854484</v>
      </c>
      <c r="U11" s="16">
        <f t="shared" ref="U11" si="141">ABS(T11-$B9)</f>
        <v>0.7494868908544845</v>
      </c>
      <c r="V11" s="16">
        <f t="shared" ref="V11" si="142">120000/(W$2+V$2*$A9)</f>
        <v>63.378558639376706</v>
      </c>
      <c r="W11" s="16">
        <f t="shared" si="33"/>
        <v>2.3785586393767062</v>
      </c>
      <c r="X11" s="17">
        <f t="shared" si="34"/>
        <v>60.789191068135629</v>
      </c>
      <c r="Y11" s="17">
        <f t="shared" si="35"/>
        <v>0.21080893186437066</v>
      </c>
    </row>
    <row r="12" spans="1:25" x14ac:dyDescent="0.25">
      <c r="C12">
        <f>AVERAGE(C2:C9)</f>
        <v>103.89151515703125</v>
      </c>
      <c r="F12" s="6">
        <f t="shared" si="36"/>
        <v>57.660923482149443</v>
      </c>
      <c r="G12" s="6">
        <f t="shared" si="37"/>
        <v>0.33907651785055748</v>
      </c>
      <c r="H12" s="16">
        <f t="shared" ref="H12" si="143">120000/(I$2+H$2*$A10)</f>
        <v>57.824113836842784</v>
      </c>
      <c r="I12" s="16">
        <f t="shared" ref="I12" si="144">ABS(H12-$B10)</f>
        <v>0.17588616315721595</v>
      </c>
      <c r="J12" s="16">
        <f t="shared" ref="J12" si="145">120000/(K$2+J$2*$A10)</f>
        <v>57.435818135296365</v>
      </c>
      <c r="K12" s="16">
        <f t="shared" ref="K12" si="146">ABS(J12-$B10)</f>
        <v>0.56418186470363452</v>
      </c>
      <c r="L12" s="16">
        <f t="shared" ref="L12" si="147">120000/(M$2+L$2*$A10)</f>
        <v>57.751020266798257</v>
      </c>
      <c r="M12" s="16">
        <f t="shared" ref="M12" si="148">ABS(L12-$B10)</f>
        <v>0.24897973320174316</v>
      </c>
      <c r="N12" s="16">
        <f t="shared" ref="N12" si="149">120000/(O$2+N$2*$A10)</f>
        <v>57.535259232901204</v>
      </c>
      <c r="O12" s="16">
        <f t="shared" ref="O12" si="150">ABS(N12-$B10)</f>
        <v>0.46474076709879597</v>
      </c>
      <c r="P12" s="16">
        <f t="shared" ref="P12" si="151">120000/(Q$2+P$2*$A10)</f>
        <v>57.846724258730092</v>
      </c>
      <c r="Q12" s="16">
        <f t="shared" ref="Q12" si="152">ABS(P12-$B10)</f>
        <v>0.15327574126990839</v>
      </c>
      <c r="R12" s="16">
        <f t="shared" ref="R12" si="153">120000/(S$2+R$2*$A10)</f>
        <v>57.347786519048555</v>
      </c>
      <c r="S12" s="16">
        <f t="shared" ref="S12" si="154">ABS(R12-$B10)</f>
        <v>0.65221348095144549</v>
      </c>
      <c r="T12" s="16">
        <f t="shared" ref="T12" si="155">120000/(U$2+T$2*$A10)</f>
        <v>58.615859705194815</v>
      </c>
      <c r="U12" s="16">
        <f t="shared" ref="U12" si="156">ABS(T12-$B10)</f>
        <v>0.61585970519481492</v>
      </c>
      <c r="V12" s="16">
        <f t="shared" ref="V12" si="157">120000/(W$2+V$2*$A10)</f>
        <v>60.081821771588096</v>
      </c>
      <c r="W12" s="16">
        <f t="shared" si="33"/>
        <v>2.0818217715880962</v>
      </c>
      <c r="X12" s="17">
        <f t="shared" si="34"/>
        <v>57.749872469184922</v>
      </c>
      <c r="Y12" s="17">
        <f t="shared" si="35"/>
        <v>0.2501275308150781</v>
      </c>
    </row>
    <row r="13" spans="1:25" x14ac:dyDescent="0.25">
      <c r="F13" s="16">
        <f t="shared" si="36"/>
        <v>54.919314372717778</v>
      </c>
      <c r="G13" s="16">
        <f t="shared" si="37"/>
        <v>8.0685627282221617E-2</v>
      </c>
      <c r="H13" s="16">
        <f t="shared" ref="H13" si="158">120000/(I$2+H$2*$A11)</f>
        <v>55.067335284484898</v>
      </c>
      <c r="I13" s="16">
        <f t="shared" ref="I13" si="159">ABS(H13-$B11)</f>
        <v>6.7335284484897784E-2</v>
      </c>
      <c r="J13" s="16">
        <f t="shared" ref="J13" si="160">120000/(K$2+J$2*$A11)</f>
        <v>54.715068420283828</v>
      </c>
      <c r="K13" s="16">
        <f t="shared" ref="K13" si="161">ABS(J13-$B11)</f>
        <v>0.28493157971617222</v>
      </c>
      <c r="L13" s="16">
        <f t="shared" ref="L13" si="162">120000/(M$2+L$2*$A11)</f>
        <v>55.001041089883429</v>
      </c>
      <c r="M13" s="16">
        <f t="shared" ref="M13" si="163">ABS(L13-$B11)</f>
        <v>1.0410898834294358E-3</v>
      </c>
      <c r="N13" s="16">
        <f t="shared" ref="N13" si="164">120000/(O$2+N$2*$A11)</f>
        <v>54.805304155739705</v>
      </c>
      <c r="O13" s="16">
        <f t="shared" ref="O13" si="165">ABS(N13-$B11)</f>
        <v>0.19469584426029485</v>
      </c>
      <c r="P13" s="16">
        <f t="shared" ref="P13" si="166">120000/(Q$2+P$2*$A11)</f>
        <v>55.087840801365537</v>
      </c>
      <c r="Q13" s="16">
        <f t="shared" ref="Q13" si="167">ABS(P13-$B11)</f>
        <v>8.7840801365537402E-2</v>
      </c>
      <c r="R13" s="16">
        <f t="shared" ref="R13" si="168">120000/(S$2+R$2*$A11)</f>
        <v>54.635173626863455</v>
      </c>
      <c r="S13" s="16">
        <f t="shared" ref="S13" si="169">ABS(R13-$B11)</f>
        <v>0.36482637313654465</v>
      </c>
      <c r="T13" s="16">
        <f t="shared" ref="T13" si="170">120000/(U$2+T$2*$A11)</f>
        <v>55.784918957400173</v>
      </c>
      <c r="U13" s="16">
        <f t="shared" ref="U13" si="171">ABS(T13-$B11)</f>
        <v>0.7849189574001727</v>
      </c>
      <c r="V13" s="16">
        <f t="shared" ref="V13" si="172">120000/(W$2+V$2*$A11)</f>
        <v>57.111096926476428</v>
      </c>
      <c r="W13" s="16">
        <f t="shared" si="33"/>
        <v>2.1110969264764279</v>
      </c>
      <c r="X13" s="18">
        <f t="shared" si="34"/>
        <v>54.999999999999993</v>
      </c>
      <c r="Y13" s="18">
        <f t="shared" si="35"/>
        <v>7.1054273576010019E-15</v>
      </c>
    </row>
    <row r="14" spans="1:25" x14ac:dyDescent="0.25">
      <c r="F14" s="6"/>
      <c r="G14" s="6">
        <f>AVERAGE(G4:G13)</f>
        <v>0.18584946836261196</v>
      </c>
      <c r="H14" s="6"/>
      <c r="I14" s="6">
        <f>AVERAGE(I4:I13)</f>
        <v>0.22286332283731908</v>
      </c>
      <c r="J14" s="6"/>
      <c r="K14" s="6">
        <f t="shared" ref="K14" si="173">AVERAGE(K4:K13)</f>
        <v>0.46460236092803553</v>
      </c>
      <c r="L14" s="6"/>
      <c r="M14" s="6">
        <f t="shared" ref="M14" si="174">AVERAGE(M4:M13)</f>
        <v>0.17781523595432205</v>
      </c>
      <c r="N14" s="6"/>
      <c r="O14" s="6">
        <f t="shared" ref="O14" si="175">AVERAGE(O4:O13)</f>
        <v>0.31658523109182041</v>
      </c>
      <c r="P14" s="6"/>
      <c r="Q14" s="6">
        <f t="shared" ref="Q14" si="176">AVERAGE(Q4:Q13)</f>
        <v>0.24990200979777696</v>
      </c>
      <c r="R14" s="6"/>
      <c r="S14" s="6">
        <f t="shared" ref="S14" si="177">AVERAGE(S4:S13)</f>
        <v>0.60626758682924442</v>
      </c>
      <c r="T14" s="6"/>
      <c r="U14" s="6">
        <f t="shared" ref="U14" si="178">AVERAGE(U4:U13)</f>
        <v>1.4483432076378988</v>
      </c>
      <c r="V14" s="6"/>
      <c r="W14" s="6">
        <f t="shared" ref="W14:Y14" si="179">AVERAGE(W4:W13)</f>
        <v>3.8618387579503413</v>
      </c>
      <c r="X14" s="17"/>
      <c r="Y14" s="17">
        <f t="shared" si="179"/>
        <v>0.17757752305659552</v>
      </c>
    </row>
    <row r="15" spans="1:25" x14ac:dyDescent="0.25">
      <c r="F15" s="6"/>
      <c r="G15" s="6">
        <f>_xlfn.STDEV.P(G4:G13)</f>
        <v>0.13066495311023094</v>
      </c>
      <c r="H15" s="6"/>
      <c r="I15" s="6">
        <f t="shared" ref="I15" si="180">_xlfn.STDEV.P(I4:I13)</f>
        <v>0.18980447040756407</v>
      </c>
      <c r="J15" s="6"/>
      <c r="K15" s="6">
        <f t="shared" ref="K15" si="181">_xlfn.STDEV.P(K4:K13)</f>
        <v>0.21509100385036203</v>
      </c>
      <c r="L15" s="6"/>
      <c r="M15" s="6">
        <f t="shared" ref="M15" si="182">_xlfn.STDEV.P(M4:M13)</f>
        <v>0.13900318615827312</v>
      </c>
      <c r="N15" s="6"/>
      <c r="O15" s="6">
        <f t="shared" ref="O15" si="183">_xlfn.STDEV.P(O4:O13)</f>
        <v>0.17954473393037354</v>
      </c>
      <c r="P15" s="6"/>
      <c r="Q15" s="6">
        <f t="shared" ref="Q15" si="184">_xlfn.STDEV.P(Q4:Q13)</f>
        <v>0.20103244594474898</v>
      </c>
      <c r="R15" s="6"/>
      <c r="S15" s="6">
        <f t="shared" ref="S15" si="185">_xlfn.STDEV.P(S4:S13)</f>
        <v>0.23989252994917182</v>
      </c>
      <c r="T15" s="6"/>
      <c r="U15" s="6">
        <f t="shared" ref="U15" si="186">_xlfn.STDEV.P(U4:U13)</f>
        <v>0.64703473453469917</v>
      </c>
      <c r="V15" s="6"/>
      <c r="W15" s="6">
        <f t="shared" ref="W15:Y15" si="187">_xlfn.STDEV.P(W4:W13)</f>
        <v>1.5400747057068327</v>
      </c>
      <c r="X15" s="17"/>
      <c r="Y15" s="17">
        <f t="shared" si="187"/>
        <v>0.13825022469657156</v>
      </c>
    </row>
    <row r="17" spans="1:9" x14ac:dyDescent="0.25">
      <c r="A17" t="s">
        <v>7</v>
      </c>
      <c r="B17" t="s">
        <v>6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  <c r="I17" t="s">
        <v>8</v>
      </c>
    </row>
    <row r="18" spans="1:9" x14ac:dyDescent="0.25">
      <c r="A18">
        <v>10</v>
      </c>
      <c r="B18">
        <v>50</v>
      </c>
      <c r="C18" s="3">
        <v>200000</v>
      </c>
      <c r="D18" s="3">
        <f t="shared" ref="D18:H27" si="188">C18-(ATAN(55*SQRT($C$11/C18))-ATAN($B18*SQRT($C$11/C18))+(9-$A18)*SQRT($C$11*C18)/120000)/($B18*SQRT($C$11)*C18/(2*(C18^1.5)*($B18*$B18*$C$11+C18))-55*SQRT($C$11)*C18/(2*(C18^1.5)*(3025*$C$11+C18))+SQRT($C$11)*(9-$A18)/(240000*SQRT(C18)))</f>
        <v>319830.65266481065</v>
      </c>
      <c r="E18" s="3">
        <f t="shared" si="188"/>
        <v>313842.21193676867</v>
      </c>
      <c r="F18" s="3">
        <f t="shared" si="188"/>
        <v>313845.40557113878</v>
      </c>
      <c r="G18" s="3">
        <f t="shared" si="188"/>
        <v>313845.40557191061</v>
      </c>
      <c r="H18" s="3">
        <f t="shared" si="188"/>
        <v>313845.4055719116</v>
      </c>
      <c r="I18" s="5">
        <f t="shared" ref="I18:I34" si="189">ATAN(SQRT($C$11/H18)*55)+9*SQRT($C$11*H18)/120000</f>
        <v>1.2139992677320679</v>
      </c>
    </row>
    <row r="19" spans="1:9" x14ac:dyDescent="0.25">
      <c r="A19">
        <v>11</v>
      </c>
      <c r="B19">
        <v>46</v>
      </c>
      <c r="C19" s="3">
        <v>200000</v>
      </c>
      <c r="D19" s="3">
        <f t="shared" si="188"/>
        <v>277670.16410851892</v>
      </c>
      <c r="E19" s="3">
        <f t="shared" si="188"/>
        <v>275721.24610194383</v>
      </c>
      <c r="F19" s="3">
        <f t="shared" si="188"/>
        <v>275721.45035267208</v>
      </c>
      <c r="G19" s="3">
        <f t="shared" si="188"/>
        <v>275721.45035267365</v>
      </c>
      <c r="H19" s="3">
        <f t="shared" si="188"/>
        <v>275721.45035267441</v>
      </c>
      <c r="I19" s="5">
        <f t="shared" si="189"/>
        <v>1.2195001577534645</v>
      </c>
    </row>
    <row r="20" spans="1:9" x14ac:dyDescent="0.25">
      <c r="A20">
        <v>12</v>
      </c>
      <c r="B20">
        <v>41</v>
      </c>
      <c r="C20" s="3">
        <v>200000</v>
      </c>
      <c r="D20" s="3">
        <f t="shared" si="188"/>
        <v>324543.8566793435</v>
      </c>
      <c r="E20" s="3">
        <f t="shared" si="188"/>
        <v>321816.63905703794</v>
      </c>
      <c r="F20" s="3">
        <f t="shared" si="188"/>
        <v>321818.53012424486</v>
      </c>
      <c r="G20" s="3">
        <f t="shared" si="188"/>
        <v>321818.53012513992</v>
      </c>
      <c r="H20" s="3">
        <f t="shared" si="188"/>
        <v>321818.5301251394</v>
      </c>
      <c r="I20" s="5">
        <f t="shared" si="189"/>
        <v>1.2131333799201556</v>
      </c>
    </row>
    <row r="21" spans="1:9" x14ac:dyDescent="0.25">
      <c r="A21">
        <v>13</v>
      </c>
      <c r="B21">
        <v>38</v>
      </c>
      <c r="C21" s="3">
        <v>200000</v>
      </c>
      <c r="D21" s="3">
        <f t="shared" si="188"/>
        <v>287802.30919889297</v>
      </c>
      <c r="E21" s="3">
        <f t="shared" si="188"/>
        <v>287217.79853113479</v>
      </c>
      <c r="F21" s="3">
        <f t="shared" si="188"/>
        <v>287217.88539488293</v>
      </c>
      <c r="G21" s="3">
        <f t="shared" si="188"/>
        <v>287217.8853948848</v>
      </c>
      <c r="H21" s="3">
        <f t="shared" si="188"/>
        <v>287217.88539488462</v>
      </c>
      <c r="I21" s="5">
        <f t="shared" si="189"/>
        <v>1.2175864571883037</v>
      </c>
    </row>
    <row r="22" spans="1:9" x14ac:dyDescent="0.25">
      <c r="A22">
        <v>14</v>
      </c>
      <c r="B22">
        <v>34</v>
      </c>
      <c r="C22" s="3">
        <v>200000</v>
      </c>
      <c r="D22" s="3">
        <f t="shared" si="188"/>
        <v>299860.33152112423</v>
      </c>
      <c r="E22" s="3">
        <f t="shared" si="188"/>
        <v>300581.45253826957</v>
      </c>
      <c r="F22" s="3">
        <f t="shared" si="188"/>
        <v>300581.64352309174</v>
      </c>
      <c r="G22" s="3">
        <f t="shared" si="188"/>
        <v>300581.64352310501</v>
      </c>
      <c r="H22" s="3">
        <f t="shared" si="188"/>
        <v>300581.64352310536</v>
      </c>
      <c r="I22" s="5">
        <f t="shared" si="189"/>
        <v>1.2156463214895536</v>
      </c>
    </row>
    <row r="23" spans="1:9" x14ac:dyDescent="0.25">
      <c r="A23">
        <v>15</v>
      </c>
      <c r="B23">
        <v>31</v>
      </c>
      <c r="C23" s="3">
        <v>200000</v>
      </c>
      <c r="D23" s="3">
        <f t="shared" si="188"/>
        <v>289156.22976919432</v>
      </c>
      <c r="E23" s="3">
        <f t="shared" si="188"/>
        <v>290721.22932807746</v>
      </c>
      <c r="F23" s="3">
        <f t="shared" si="188"/>
        <v>290722.2777295126</v>
      </c>
      <c r="G23" s="3">
        <f t="shared" si="188"/>
        <v>290722.27772998472</v>
      </c>
      <c r="H23" s="3">
        <f t="shared" si="188"/>
        <v>290722.27772998455</v>
      </c>
      <c r="I23" s="5">
        <f t="shared" si="189"/>
        <v>1.2170490780587959</v>
      </c>
    </row>
    <row r="24" spans="1:9" x14ac:dyDescent="0.25">
      <c r="A24">
        <v>16</v>
      </c>
      <c r="B24">
        <v>27</v>
      </c>
      <c r="C24" s="3">
        <v>200000</v>
      </c>
      <c r="D24" s="3">
        <f t="shared" si="188"/>
        <v>304066.12882108695</v>
      </c>
      <c r="E24" s="3">
        <f t="shared" si="188"/>
        <v>308153.49925684888</v>
      </c>
      <c r="F24" s="3">
        <f t="shared" si="188"/>
        <v>308162.53122761991</v>
      </c>
      <c r="G24" s="3">
        <f t="shared" si="188"/>
        <v>308162.53127177339</v>
      </c>
      <c r="H24" s="3">
        <f t="shared" si="188"/>
        <v>308162.53127177339</v>
      </c>
      <c r="I24" s="5">
        <f t="shared" si="189"/>
        <v>1.2146724536563707</v>
      </c>
    </row>
    <row r="25" spans="1:9" x14ac:dyDescent="0.25">
      <c r="A25">
        <v>17</v>
      </c>
      <c r="B25">
        <v>24</v>
      </c>
      <c r="C25" s="3">
        <v>200000</v>
      </c>
      <c r="D25" s="3">
        <f t="shared" si="188"/>
        <v>300452.35180959501</v>
      </c>
      <c r="E25" s="3">
        <f t="shared" si="188"/>
        <v>305753.20177502034</v>
      </c>
      <c r="F25" s="3">
        <f t="shared" si="188"/>
        <v>305770.5032598821</v>
      </c>
      <c r="G25" s="3">
        <f t="shared" si="188"/>
        <v>305770.50344377075</v>
      </c>
      <c r="H25" s="3">
        <f t="shared" si="188"/>
        <v>305770.50344377069</v>
      </c>
      <c r="I25" s="5">
        <f t="shared" si="189"/>
        <v>1.2149702215263376</v>
      </c>
    </row>
    <row r="26" spans="1:9" x14ac:dyDescent="0.25">
      <c r="A26">
        <v>18</v>
      </c>
      <c r="B26">
        <v>21</v>
      </c>
      <c r="C26" s="3">
        <v>200000</v>
      </c>
      <c r="D26" s="3">
        <f t="shared" si="188"/>
        <v>299244.67711012025</v>
      </c>
      <c r="E26" s="3">
        <f t="shared" si="188"/>
        <v>305958.38755721046</v>
      </c>
      <c r="F26" s="3">
        <f t="shared" si="188"/>
        <v>305989.65291998244</v>
      </c>
      <c r="G26" s="3">
        <f t="shared" si="188"/>
        <v>305989.65359309467</v>
      </c>
      <c r="H26" s="3">
        <f t="shared" si="188"/>
        <v>305989.65359309467</v>
      </c>
      <c r="I26" s="5">
        <f t="shared" si="189"/>
        <v>1.2149425798355022</v>
      </c>
    </row>
    <row r="27" spans="1:9" x14ac:dyDescent="0.25">
      <c r="A27">
        <v>19</v>
      </c>
      <c r="B27">
        <v>18</v>
      </c>
      <c r="C27" s="3">
        <v>200000</v>
      </c>
      <c r="D27" s="3">
        <f t="shared" si="188"/>
        <v>299388.21959756565</v>
      </c>
      <c r="E27" s="3">
        <f t="shared" si="188"/>
        <v>307732.08474311221</v>
      </c>
      <c r="F27" s="3">
        <f t="shared" si="188"/>
        <v>307785.78897146817</v>
      </c>
      <c r="G27" s="3">
        <f t="shared" si="188"/>
        <v>307785.79116582137</v>
      </c>
      <c r="H27" s="3">
        <f t="shared" si="188"/>
        <v>307785.79116582143</v>
      </c>
      <c r="I27" s="5">
        <f t="shared" si="189"/>
        <v>1.214718777935764</v>
      </c>
    </row>
    <row r="28" spans="1:9" x14ac:dyDescent="0.25">
      <c r="A28">
        <v>20</v>
      </c>
      <c r="B28">
        <v>16</v>
      </c>
      <c r="C28" s="3">
        <v>200000</v>
      </c>
      <c r="D28" s="3">
        <f t="shared" ref="D28:H37" si="190">C28-(ATAN(55*SQRT($C$11/C28))-ATAN($B28*SQRT($C$11/C28))+(9-$A28)*SQRT($C$11*C28)/120000)/($B28*SQRT($C$11)*C28/(2*(C28^1.5)*($B28*$B28*$C$11+C28))-55*SQRT($C$11)*C28/(2*(C28^1.5)*(3025*$C$11+C28))+SQRT($C$11)*(9-$A28)/(240000*SQRT(C28)))</f>
        <v>289056.84713264904</v>
      </c>
      <c r="E28" s="3">
        <f t="shared" si="190"/>
        <v>296605.54672202119</v>
      </c>
      <c r="F28" s="3">
        <f t="shared" si="190"/>
        <v>296653.02724068734</v>
      </c>
      <c r="G28" s="3">
        <f t="shared" si="190"/>
        <v>296653.02909159189</v>
      </c>
      <c r="H28" s="3">
        <f t="shared" si="190"/>
        <v>296653.02909159189</v>
      </c>
      <c r="I28" s="5">
        <f t="shared" si="189"/>
        <v>1.2161863637098482</v>
      </c>
    </row>
    <row r="29" spans="1:9" x14ac:dyDescent="0.25">
      <c r="A29">
        <v>21</v>
      </c>
      <c r="B29">
        <v>13</v>
      </c>
      <c r="C29" s="3">
        <v>200000</v>
      </c>
      <c r="D29" s="3">
        <f t="shared" si="190"/>
        <v>291542.07344973972</v>
      </c>
      <c r="E29" s="3">
        <f t="shared" si="190"/>
        <v>300917.43011607934</v>
      </c>
      <c r="F29" s="3">
        <f t="shared" si="190"/>
        <v>300997.3186018737</v>
      </c>
      <c r="G29" s="3">
        <f t="shared" si="190"/>
        <v>300997.32427282166</v>
      </c>
      <c r="H29" s="3">
        <f t="shared" si="190"/>
        <v>300997.32427282166</v>
      </c>
      <c r="I29" s="5">
        <f t="shared" si="189"/>
        <v>1.2155906139836061</v>
      </c>
    </row>
    <row r="30" spans="1:9" x14ac:dyDescent="0.25">
      <c r="A30">
        <v>22</v>
      </c>
      <c r="B30">
        <v>10</v>
      </c>
      <c r="C30" s="3">
        <v>200000</v>
      </c>
      <c r="D30" s="3">
        <f t="shared" si="190"/>
        <v>293912.60686358233</v>
      </c>
      <c r="E30" s="3">
        <f t="shared" si="190"/>
        <v>305239.09000531142</v>
      </c>
      <c r="F30" s="3">
        <f t="shared" si="190"/>
        <v>305364.70204733382</v>
      </c>
      <c r="G30" s="3">
        <f t="shared" si="190"/>
        <v>305364.71701837023</v>
      </c>
      <c r="H30" s="3">
        <f t="shared" si="190"/>
        <v>305364.71701837028</v>
      </c>
      <c r="I30" s="5">
        <f t="shared" si="189"/>
        <v>1.2150215973338381</v>
      </c>
    </row>
    <row r="31" spans="1:9" x14ac:dyDescent="0.25">
      <c r="A31">
        <v>23</v>
      </c>
      <c r="B31">
        <v>8</v>
      </c>
      <c r="C31" s="3">
        <v>200000</v>
      </c>
      <c r="D31" s="3">
        <f t="shared" si="190"/>
        <v>287930.47502972529</v>
      </c>
      <c r="E31" s="3">
        <f t="shared" si="190"/>
        <v>298631.2586426739</v>
      </c>
      <c r="F31" s="3">
        <f t="shared" si="190"/>
        <v>298750.16513014783</v>
      </c>
      <c r="G31" s="3">
        <f t="shared" si="190"/>
        <v>298750.1793436209</v>
      </c>
      <c r="H31" s="3">
        <f t="shared" si="190"/>
        <v>298750.17934362107</v>
      </c>
      <c r="I31" s="5">
        <f t="shared" si="189"/>
        <v>1.2158950179035539</v>
      </c>
    </row>
    <row r="32" spans="1:9" x14ac:dyDescent="0.25">
      <c r="A32">
        <v>24</v>
      </c>
      <c r="B32">
        <v>5</v>
      </c>
      <c r="C32" s="3">
        <v>200000</v>
      </c>
      <c r="D32" s="3">
        <f t="shared" si="190"/>
        <v>290675.92406182247</v>
      </c>
      <c r="E32" s="3">
        <f t="shared" si="190"/>
        <v>303305.29188862996</v>
      </c>
      <c r="F32" s="3">
        <f t="shared" si="190"/>
        <v>303480.51398509962</v>
      </c>
      <c r="G32" s="3">
        <f t="shared" si="190"/>
        <v>303480.54634272162</v>
      </c>
      <c r="H32" s="3">
        <f t="shared" si="190"/>
        <v>303480.54634272284</v>
      </c>
      <c r="I32" s="5">
        <f t="shared" si="189"/>
        <v>1.21526345707758</v>
      </c>
    </row>
    <row r="33" spans="1:38" x14ac:dyDescent="0.25">
      <c r="A33">
        <v>25</v>
      </c>
      <c r="B33">
        <v>3</v>
      </c>
      <c r="C33" s="3">
        <v>200000</v>
      </c>
      <c r="D33" s="3">
        <f t="shared" si="190"/>
        <v>286209.0027071496</v>
      </c>
      <c r="E33" s="3">
        <f t="shared" si="190"/>
        <v>298258.19102925202</v>
      </c>
      <c r="F33" s="3">
        <f t="shared" si="190"/>
        <v>298425.30063898227</v>
      </c>
      <c r="G33" s="3">
        <f t="shared" si="190"/>
        <v>298425.33145793097</v>
      </c>
      <c r="H33" s="3">
        <f t="shared" si="190"/>
        <v>298425.33145793201</v>
      </c>
      <c r="I33" s="5">
        <f t="shared" si="189"/>
        <v>1.2159396859460467</v>
      </c>
    </row>
    <row r="34" spans="1:38" x14ac:dyDescent="0.25">
      <c r="A34">
        <v>26</v>
      </c>
      <c r="B34">
        <v>0</v>
      </c>
      <c r="C34" s="3">
        <v>200000</v>
      </c>
      <c r="D34" s="3">
        <f t="shared" si="190"/>
        <v>288830.80440621253</v>
      </c>
      <c r="E34" s="3">
        <f t="shared" si="190"/>
        <v>302626.94422214042</v>
      </c>
      <c r="F34" s="3">
        <f t="shared" si="190"/>
        <v>302855.00683596689</v>
      </c>
      <c r="G34" s="3">
        <f t="shared" si="190"/>
        <v>302855.06609304098</v>
      </c>
      <c r="H34" s="3">
        <f t="shared" si="190"/>
        <v>302855.06609304488</v>
      </c>
      <c r="I34" s="5">
        <f t="shared" si="189"/>
        <v>1.215344957375704</v>
      </c>
    </row>
    <row r="36" spans="1:38" x14ac:dyDescent="0.25">
      <c r="E36">
        <v>103.8915152</v>
      </c>
    </row>
    <row r="38" spans="1:38" x14ac:dyDescent="0.25">
      <c r="C38" t="s">
        <v>7</v>
      </c>
      <c r="D38" t="s">
        <v>6</v>
      </c>
      <c r="E38" s="15">
        <f>INDEX($H$18:$H$34,0.5*COLUMN()-1.5)</f>
        <v>313845.4055719116</v>
      </c>
      <c r="F38" s="13">
        <f>(INDEX($I$18:$I$34,0.5*COLUMN()-2))</f>
        <v>1.2139992677320679</v>
      </c>
      <c r="G38" s="15">
        <f t="shared" ref="G38" si="191">INDEX($H$18:$H$34,0.5*COLUMN()-1.5)</f>
        <v>275721.45035267441</v>
      </c>
      <c r="H38" s="13">
        <f t="shared" ref="H38" si="192">(INDEX($I$18:$I$34,0.5*COLUMN()-2))</f>
        <v>1.2195001577534645</v>
      </c>
      <c r="I38" s="15">
        <f t="shared" ref="I38" si="193">INDEX($H$18:$H$34,0.5*COLUMN()-1.5)</f>
        <v>321818.5301251394</v>
      </c>
      <c r="J38" s="13">
        <f t="shared" ref="J38" si="194">(INDEX($I$18:$I$34,0.5*COLUMN()-2))</f>
        <v>1.2131333799201556</v>
      </c>
      <c r="K38" s="15">
        <f t="shared" ref="K38" si="195">INDEX($H$18:$H$34,0.5*COLUMN()-1.5)</f>
        <v>287217.88539488462</v>
      </c>
      <c r="L38" s="13">
        <f t="shared" ref="L38" si="196">(INDEX($I$18:$I$34,0.5*COLUMN()-2))</f>
        <v>1.2175864571883037</v>
      </c>
      <c r="M38" s="15">
        <f t="shared" ref="M38" si="197">INDEX($H$18:$H$34,0.5*COLUMN()-1.5)</f>
        <v>300581.64352310536</v>
      </c>
      <c r="N38" s="13">
        <f t="shared" ref="N38" si="198">(INDEX($I$18:$I$34,0.5*COLUMN()-2))</f>
        <v>1.2156463214895536</v>
      </c>
      <c r="O38" s="15">
        <f t="shared" ref="O38" si="199">INDEX($H$18:$H$34,0.5*COLUMN()-1.5)</f>
        <v>290722.27772998455</v>
      </c>
      <c r="P38" s="13">
        <f t="shared" ref="P38" si="200">(INDEX($I$18:$I$34,0.5*COLUMN()-2))</f>
        <v>1.2170490780587959</v>
      </c>
      <c r="Q38" s="15">
        <f t="shared" ref="Q38" si="201">INDEX($H$18:$H$34,0.5*COLUMN()-1.5)</f>
        <v>308162.53127177339</v>
      </c>
      <c r="R38" s="13">
        <f t="shared" ref="R38" si="202">(INDEX($I$18:$I$34,0.5*COLUMN()-2))</f>
        <v>1.2146724536563707</v>
      </c>
      <c r="S38" s="15">
        <f t="shared" ref="S38" si="203">INDEX($H$18:$H$34,0.5*COLUMN()-1.5)</f>
        <v>305770.50344377069</v>
      </c>
      <c r="T38" s="13">
        <f t="shared" ref="T38" si="204">(INDEX($I$18:$I$34,0.5*COLUMN()-2))</f>
        <v>1.2149702215263376</v>
      </c>
      <c r="U38" s="15">
        <f t="shared" ref="U38" si="205">INDEX($H$18:$H$34,0.5*COLUMN()-1.5)</f>
        <v>305989.65359309467</v>
      </c>
      <c r="V38" s="13">
        <f t="shared" ref="V38" si="206">(INDEX($I$18:$I$34,0.5*COLUMN()-2))</f>
        <v>1.2149425798355022</v>
      </c>
      <c r="W38" s="15">
        <f t="shared" ref="W38" si="207">INDEX($H$18:$H$34,0.5*COLUMN()-1.5)</f>
        <v>307785.79116582143</v>
      </c>
      <c r="X38" s="13">
        <f t="shared" ref="X38" si="208">(INDEX($I$18:$I$34,0.5*COLUMN()-2))</f>
        <v>1.214718777935764</v>
      </c>
      <c r="Y38" s="15">
        <f t="shared" ref="Y38" si="209">INDEX($H$18:$H$34,0.5*COLUMN()-1.5)</f>
        <v>296653.02909159189</v>
      </c>
      <c r="Z38" s="13">
        <f t="shared" ref="Z38" si="210">(INDEX($I$18:$I$34,0.5*COLUMN()-2))</f>
        <v>1.2161863637098482</v>
      </c>
      <c r="AA38" s="15">
        <f t="shared" ref="AA38" si="211">INDEX($H$18:$H$34,0.5*COLUMN()-1.5)</f>
        <v>300997.32427282166</v>
      </c>
      <c r="AB38" s="13">
        <f t="shared" ref="AB38" si="212">(INDEX($I$18:$I$34,0.5*COLUMN()-2))</f>
        <v>1.2155906139836061</v>
      </c>
      <c r="AC38" s="15">
        <f t="shared" ref="AC38" si="213">INDEX($H$18:$H$34,0.5*COLUMN()-1.5)</f>
        <v>305364.71701837028</v>
      </c>
      <c r="AD38" s="13">
        <f t="shared" ref="AD38" si="214">(INDEX($I$18:$I$34,0.5*COLUMN()-2))</f>
        <v>1.2150215973338381</v>
      </c>
      <c r="AE38" s="15">
        <f t="shared" ref="AE38" si="215">INDEX($H$18:$H$34,0.5*COLUMN()-1.5)</f>
        <v>298750.17934362107</v>
      </c>
      <c r="AF38" s="13">
        <f t="shared" ref="AF38" si="216">(INDEX($I$18:$I$34,0.5*COLUMN()-2))</f>
        <v>1.2158950179035539</v>
      </c>
      <c r="AG38" s="15">
        <f t="shared" ref="AG38" si="217">INDEX($H$18:$H$34,0.5*COLUMN()-1.5)</f>
        <v>303480.54634272284</v>
      </c>
      <c r="AH38" s="13">
        <f t="shared" ref="AH38" si="218">(INDEX($I$18:$I$34,0.5*COLUMN()-2))</f>
        <v>1.21526345707758</v>
      </c>
      <c r="AI38" s="15">
        <f t="shared" ref="AI38" si="219">INDEX($H$18:$H$34,0.5*COLUMN()-1.5)</f>
        <v>298425.33145793201</v>
      </c>
      <c r="AJ38" s="13">
        <f t="shared" ref="AJ38" si="220">(INDEX($I$18:$I$34,0.5*COLUMN()-2))</f>
        <v>1.2159396859460467</v>
      </c>
      <c r="AK38" s="15">
        <f t="shared" ref="AK38" si="221">INDEX($H$18:$H$34,0.5*COLUMN()-1.5)</f>
        <v>302855.06609304488</v>
      </c>
      <c r="AL38" s="13">
        <f t="shared" ref="AL38" si="222">(INDEX($I$18:$I$34,0.5*COLUMN()-2))</f>
        <v>1.215344957375704</v>
      </c>
    </row>
    <row r="39" spans="1:38" x14ac:dyDescent="0.25">
      <c r="C39">
        <v>9</v>
      </c>
      <c r="D39">
        <v>55</v>
      </c>
      <c r="E39" s="12">
        <f>SQRT(E$38/$E$36)*TAN(F$38-SQRT(E$38*$E$36)*$C39/120000)</f>
        <v>54.999999978884304</v>
      </c>
      <c r="F39" s="12">
        <f>ABS(E39-$D39)</f>
        <v>2.1115695858497929E-8</v>
      </c>
      <c r="G39" s="12">
        <f t="shared" ref="G39" si="223">SQRT(G$38/$E$36)*TAN(H$38-SQRT(G$38*$E$36)*$C39/120000)</f>
        <v>54.999999979475589</v>
      </c>
      <c r="H39" s="12">
        <f t="shared" ref="H39" si="224">ABS(G39-$D39)</f>
        <v>2.0524410615507804E-8</v>
      </c>
      <c r="I39" s="12">
        <f t="shared" ref="I39" si="225">SQRT(I$38/$E$36)*TAN(J$38-SQRT(I$38*$E$36)*$C39/120000)</f>
        <v>54.999999978760606</v>
      </c>
      <c r="J39" s="12">
        <f t="shared" ref="J39" si="226">ABS(I39-$D39)</f>
        <v>2.1239394243366405E-8</v>
      </c>
      <c r="K39" s="12">
        <f t="shared" ref="K39" si="227">SQRT(K$38/$E$36)*TAN(L$38-SQRT(K$38*$E$36)*$C39/120000)</f>
        <v>54.999999979297272</v>
      </c>
      <c r="L39" s="12">
        <f t="shared" ref="L39" si="228">ABS(K39-$D39)</f>
        <v>2.0702728420474159E-8</v>
      </c>
      <c r="M39" s="12">
        <f t="shared" ref="M39" si="229">SQRT(M$38/$E$36)*TAN(N$38-SQRT(M$38*$E$36)*$C39/120000)</f>
        <v>54.999999979090006</v>
      </c>
      <c r="N39" s="12">
        <f t="shared" ref="N39" si="230">ABS(M39-$D39)</f>
        <v>2.090999373649538E-8</v>
      </c>
      <c r="O39" s="12">
        <f t="shared" ref="O39" si="231">SQRT(O$38/$E$36)*TAN(P$38-SQRT(O$38*$E$36)*$C39/120000)</f>
        <v>54.999999979242922</v>
      </c>
      <c r="P39" s="12">
        <f t="shared" ref="P39" si="232">ABS(O39-$D39)</f>
        <v>2.0757077834332449E-8</v>
      </c>
      <c r="Q39" s="12">
        <f t="shared" ref="Q39" si="233">SQRT(Q$38/$E$36)*TAN(R$38-SQRT(Q$38*$E$36)*$C39/120000)</f>
        <v>54.999999978972426</v>
      </c>
      <c r="R39" s="12">
        <f t="shared" ref="R39" si="234">ABS(Q39-$D39)</f>
        <v>2.1027574348408962E-8</v>
      </c>
      <c r="S39" s="12">
        <f t="shared" ref="S39" si="235">SQRT(S$38/$E$36)*TAN(T$38-SQRT(S$38*$E$36)*$C39/120000)</f>
        <v>54.999999979009516</v>
      </c>
      <c r="T39" s="12">
        <f t="shared" ref="T39" si="236">ABS(S39-$D39)</f>
        <v>2.0990484017602284E-8</v>
      </c>
      <c r="U39" s="12">
        <f t="shared" ref="U39" si="237">SQRT(U$38/$E$36)*TAN(V$38-SQRT(U$38*$E$36)*$C39/120000)</f>
        <v>54.99999997900612</v>
      </c>
      <c r="V39" s="12">
        <f t="shared" ref="V39" si="238">ABS(U39-$D39)</f>
        <v>2.0993880411879218E-8</v>
      </c>
      <c r="W39" s="12">
        <f t="shared" ref="W39" si="239">SQRT(W$38/$E$36)*TAN(X$38-SQRT(W$38*$E$36)*$C39/120000)</f>
        <v>54.999999978978259</v>
      </c>
      <c r="X39" s="12">
        <f t="shared" ref="X39" si="240">ABS(W39-$D39)</f>
        <v>2.1021740792548371E-8</v>
      </c>
      <c r="Y39" s="12">
        <f t="shared" ref="Y39" si="241">SQRT(Y$38/$E$36)*TAN(Z$38-SQRT(Y$38*$E$36)*$C39/120000)</f>
        <v>54.99999997915095</v>
      </c>
      <c r="Z39" s="12">
        <f t="shared" ref="Z39" si="242">ABS(Y39-$D39)</f>
        <v>2.0849050486049236E-8</v>
      </c>
      <c r="AA39" s="12">
        <f t="shared" ref="AA39" si="243">SQRT(AA$38/$E$36)*TAN(AB$38-SQRT(AA$38*$E$36)*$C39/120000)</f>
        <v>54.999999979083547</v>
      </c>
      <c r="AB39" s="12">
        <f t="shared" ref="AB39" si="244">ABS(AA39-$D39)</f>
        <v>2.091645256996344E-8</v>
      </c>
      <c r="AC39" s="12">
        <f t="shared" ref="AC39" si="245">SQRT(AC$38/$E$36)*TAN(AD$38-SQRT(AC$38*$E$36)*$C39/120000)</f>
        <v>54.999999979015811</v>
      </c>
      <c r="AD39" s="12">
        <f t="shared" ref="AD39" si="246">ABS(AC39-$D39)</f>
        <v>2.098418860896345E-8</v>
      </c>
      <c r="AE39" s="12">
        <f t="shared" ref="AE39" si="247">SQRT(AE$38/$E$36)*TAN(AF$38-SQRT(AE$38*$E$36)*$C39/120000)</f>
        <v>54.999999979118407</v>
      </c>
      <c r="AF39" s="12">
        <f t="shared" ref="AF39" si="248">ABS(AE39-$D39)</f>
        <v>2.0881593343347049E-8</v>
      </c>
      <c r="AG39" s="12">
        <f t="shared" ref="AG39" si="249">SQRT(AG$38/$E$36)*TAN(AH$38-SQRT(AG$38*$E$36)*$C39/120000)</f>
        <v>54.999999979045043</v>
      </c>
      <c r="AH39" s="12">
        <f t="shared" ref="AH39" si="250">ABS(AG39-$D39)</f>
        <v>2.0954956880814279E-8</v>
      </c>
      <c r="AI39" s="12">
        <f t="shared" ref="AI39" si="251">SQRT(AI$38/$E$36)*TAN(AJ$38-SQRT(AI$38*$E$36)*$C39/120000)</f>
        <v>54.999999979123444</v>
      </c>
      <c r="AJ39" s="12">
        <f t="shared" ref="AJ39" si="252">ABS(AI39-$D39)</f>
        <v>2.087655559535051E-8</v>
      </c>
      <c r="AK39" s="12">
        <f t="shared" ref="AK39" si="253">SQRT(AK$38/$E$36)*TAN(AL$38-SQRT(AK$38*$E$36)*$C39/120000)</f>
        <v>54.999999979054742</v>
      </c>
      <c r="AL39" s="12">
        <f t="shared" ref="AL39:AL56" si="254">ABS(AK39-$D39)</f>
        <v>2.0945257972471154E-8</v>
      </c>
    </row>
    <row r="40" spans="1:38" x14ac:dyDescent="0.25">
      <c r="C40">
        <v>10</v>
      </c>
      <c r="D40">
        <v>50</v>
      </c>
      <c r="E40" s="12">
        <f t="shared" ref="E40:E56" si="255">SQRT(E$38/$E$36)*TAN(F$38-SQRT(E$38*$E$36)*$C40/120000)</f>
        <v>49.999999979775779</v>
      </c>
      <c r="F40" s="12">
        <f t="shared" ref="F40:F56" si="256">ABS(E40-$D40)</f>
        <v>2.0224220520503877E-8</v>
      </c>
      <c r="G40" s="13">
        <f t="shared" ref="G40" si="257">SQRT(G$38/$E$36)*TAN(H$38-SQRT(G$38*$E$36)*$C40/120000)</f>
        <v>50.303889402389757</v>
      </c>
      <c r="H40" s="13">
        <f t="shared" ref="H40" si="258">ABS(G40-$D40)</f>
        <v>0.30388940238975692</v>
      </c>
      <c r="I40" s="13">
        <f t="shared" ref="I40" si="259">SQRT(I$38/$E$36)*TAN(J$38-SQRT(I$38*$E$36)*$C40/120000)</f>
        <v>49.936438763740867</v>
      </c>
      <c r="J40" s="13">
        <f t="shared" ref="J40" si="260">ABS(I40-$D40)</f>
        <v>6.3561236259133125E-2</v>
      </c>
      <c r="K40" s="13">
        <f t="shared" ref="K40" si="261">SQRT(K$38/$E$36)*TAN(L$38-SQRT(K$38*$E$36)*$C40/120000)</f>
        <v>50.212255909173599</v>
      </c>
      <c r="L40" s="13">
        <f t="shared" ref="L40" si="262">ABS(K40-$D40)</f>
        <v>0.21225590917359938</v>
      </c>
      <c r="M40" s="13">
        <f t="shared" ref="M40" si="263">SQRT(M$38/$E$36)*TAN(N$38-SQRT(M$38*$E$36)*$C40/120000)</f>
        <v>50.105732642812676</v>
      </c>
      <c r="N40" s="13">
        <f t="shared" ref="N40" si="264">ABS(M40-$D40)</f>
        <v>0.10573264281267569</v>
      </c>
      <c r="O40" s="13">
        <f t="shared" ref="O40" si="265">SQRT(O$38/$E$36)*TAN(P$38-SQRT(O$38*$E$36)*$C40/120000)</f>
        <v>50.184322834122824</v>
      </c>
      <c r="P40" s="13">
        <f t="shared" ref="P40" si="266">ABS(O40-$D40)</f>
        <v>0.18432283412282402</v>
      </c>
      <c r="Q40" s="13">
        <f t="shared" ref="Q40" si="267">SQRT(Q$38/$E$36)*TAN(R$38-SQRT(Q$38*$E$36)*$C40/120000)</f>
        <v>50.04530205180393</v>
      </c>
      <c r="R40" s="13">
        <f t="shared" ref="R40" si="268">ABS(Q40-$D40)</f>
        <v>4.5302051803929544E-2</v>
      </c>
      <c r="S40" s="13">
        <f t="shared" ref="S40" si="269">SQRT(S$38/$E$36)*TAN(T$38-SQRT(S$38*$E$36)*$C40/120000)</f>
        <v>50.064370185273248</v>
      </c>
      <c r="T40" s="13">
        <f t="shared" ref="T40" si="270">ABS(S40-$D40)</f>
        <v>6.4370185273247671E-2</v>
      </c>
      <c r="U40" s="13">
        <f t="shared" ref="U40" si="271">SQRT(U$38/$E$36)*TAN(V$38-SQRT(U$38*$E$36)*$C40/120000)</f>
        <v>50.062623230920423</v>
      </c>
      <c r="V40" s="13">
        <f t="shared" ref="V40" si="272">ABS(U40-$D40)</f>
        <v>6.2623230920422657E-2</v>
      </c>
      <c r="W40" s="13">
        <f t="shared" ref="W40" si="273">SQRT(W$38/$E$36)*TAN(X$38-SQRT(W$38*$E$36)*$C40/120000)</f>
        <v>50.048305262643105</v>
      </c>
      <c r="X40" s="13">
        <f t="shared" ref="X40" si="274">ABS(W40-$D40)</f>
        <v>4.8305262643104641E-2</v>
      </c>
      <c r="Y40" s="13">
        <f t="shared" ref="Y40" si="275">SQRT(Y$38/$E$36)*TAN(Z$38-SQRT(Y$38*$E$36)*$C40/120000)</f>
        <v>50.137048528137761</v>
      </c>
      <c r="Z40" s="13">
        <f t="shared" ref="Z40" si="276">ABS(Y40-$D40)</f>
        <v>0.13704852813776114</v>
      </c>
      <c r="AA40" s="13">
        <f t="shared" ref="AA40" si="277">SQRT(AA$38/$E$36)*TAN(AB$38-SQRT(AA$38*$E$36)*$C40/120000)</f>
        <v>50.102419123275105</v>
      </c>
      <c r="AB40" s="13">
        <f t="shared" ref="AB40" si="278">ABS(AA40-$D40)</f>
        <v>0.10241912327510505</v>
      </c>
      <c r="AC40" s="13">
        <f t="shared" ref="AC40" si="279">SQRT(AC$38/$E$36)*TAN(AD$38-SQRT(AC$38*$E$36)*$C40/120000)</f>
        <v>50.067604905149395</v>
      </c>
      <c r="AD40" s="13">
        <f t="shared" ref="AD40" si="280">ABS(AC40-$D40)</f>
        <v>6.7604905149394767E-2</v>
      </c>
      <c r="AE40" s="13">
        <f t="shared" ref="AE40" si="281">SQRT(AE$38/$E$36)*TAN(AF$38-SQRT(AE$38*$E$36)*$C40/120000)</f>
        <v>50.120331733582361</v>
      </c>
      <c r="AF40" s="13">
        <f t="shared" ref="AF40" si="282">ABS(AE40-$D40)</f>
        <v>0.12033173358236127</v>
      </c>
      <c r="AG40" s="13">
        <f t="shared" ref="AG40" si="283">SQRT(AG$38/$E$36)*TAN(AH$38-SQRT(AG$38*$E$36)*$C40/120000)</f>
        <v>50.082624461923281</v>
      </c>
      <c r="AH40" s="13">
        <f t="shared" ref="AH40" si="284">ABS(AG40-$D40)</f>
        <v>8.262446192328099E-2</v>
      </c>
      <c r="AI40" s="13">
        <f t="shared" ref="AI40" si="285">SQRT(AI$38/$E$36)*TAN(AJ$38-SQRT(AI$38*$E$36)*$C40/120000)</f>
        <v>50.122921170120357</v>
      </c>
      <c r="AJ40" s="13">
        <f t="shared" ref="AJ40" si="286">ABS(AI40-$D40)</f>
        <v>0.12292117012035675</v>
      </c>
      <c r="AK40" s="13">
        <f t="shared" ref="AK40" si="287">SQRT(AK$38/$E$36)*TAN(AL$38-SQRT(AK$38*$E$36)*$C40/120000)</f>
        <v>50.087610412532889</v>
      </c>
      <c r="AL40" s="13">
        <f t="shared" si="254"/>
        <v>8.761041253288937E-2</v>
      </c>
    </row>
    <row r="41" spans="1:38" x14ac:dyDescent="0.25">
      <c r="C41">
        <v>11</v>
      </c>
      <c r="D41">
        <v>46</v>
      </c>
      <c r="E41" s="13">
        <f t="shared" si="255"/>
        <v>45.415220610186019</v>
      </c>
      <c r="F41" s="13">
        <f t="shared" si="256"/>
        <v>0.58477938981398125</v>
      </c>
      <c r="G41" s="12">
        <f t="shared" ref="G41" si="288">SQRT(G$38/$E$36)*TAN(H$38-SQRT(G$38*$E$36)*$C41/120000)</f>
        <v>45.999999981093438</v>
      </c>
      <c r="H41" s="12">
        <f t="shared" ref="H41" si="289">ABS(G41-$D41)</f>
        <v>1.8906561649600917E-8</v>
      </c>
      <c r="I41" s="13">
        <f t="shared" ref="I41" si="290">SQRT(I$38/$E$36)*TAN(J$38-SQRT(I$38*$E$36)*$C41/120000)</f>
        <v>45.29287191121022</v>
      </c>
      <c r="J41" s="13">
        <f t="shared" ref="J41" si="291">ABS(I41-$D41)</f>
        <v>0.70712808878977995</v>
      </c>
      <c r="K41" s="13">
        <f t="shared" ref="K41" si="292">SQRT(K$38/$E$36)*TAN(L$38-SQRT(K$38*$E$36)*$C41/120000)</f>
        <v>45.82369880442743</v>
      </c>
      <c r="L41" s="13">
        <f t="shared" ref="L41" si="293">ABS(K41-$D41)</f>
        <v>0.17630119557257018</v>
      </c>
      <c r="M41" s="13">
        <f t="shared" ref="M41" si="294">SQRT(M$38/$E$36)*TAN(N$38-SQRT(M$38*$E$36)*$C41/120000)</f>
        <v>45.618716716677348</v>
      </c>
      <c r="N41" s="13">
        <f t="shared" ref="N41" si="295">ABS(M41-$D41)</f>
        <v>0.38128328332265227</v>
      </c>
      <c r="O41" s="13">
        <f t="shared" ref="O41" si="296">SQRT(O$38/$E$36)*TAN(P$38-SQRT(O$38*$E$36)*$C41/120000)</f>
        <v>45.769950813579555</v>
      </c>
      <c r="P41" s="13">
        <f t="shared" ref="P41" si="297">ABS(O41-$D41)</f>
        <v>0.23004918642044458</v>
      </c>
      <c r="Q41" s="13">
        <f t="shared" ref="Q41" si="298">SQRT(Q$38/$E$36)*TAN(R$38-SQRT(Q$38*$E$36)*$C41/120000)</f>
        <v>45.502414588991009</v>
      </c>
      <c r="R41" s="13">
        <f t="shared" ref="R41" si="299">ABS(Q41-$D41)</f>
        <v>0.49758541100899123</v>
      </c>
      <c r="S41" s="13">
        <f t="shared" ref="S41" si="300">SQRT(S$38/$E$36)*TAN(T$38-SQRT(S$38*$E$36)*$C41/120000)</f>
        <v>45.539113545368231</v>
      </c>
      <c r="T41" s="13">
        <f t="shared" ref="T41" si="301">ABS(S41-$D41)</f>
        <v>0.46088645463176903</v>
      </c>
      <c r="U41" s="13">
        <f t="shared" ref="U41" si="302">SQRT(U$38/$E$36)*TAN(V$38-SQRT(U$38*$E$36)*$C41/120000)</f>
        <v>45.535751365628123</v>
      </c>
      <c r="V41" s="13">
        <f t="shared" ref="V41" si="303">ABS(U41-$D41)</f>
        <v>0.46424863437187724</v>
      </c>
      <c r="W41" s="13">
        <f t="shared" ref="W41" si="304">SQRT(W$38/$E$36)*TAN(X$38-SQRT(W$38*$E$36)*$C41/120000)</f>
        <v>45.508194711833191</v>
      </c>
      <c r="X41" s="13">
        <f t="shared" ref="X41" si="305">ABS(W41-$D41)</f>
        <v>0.49180528816680891</v>
      </c>
      <c r="Y41" s="13">
        <f t="shared" ref="Y41" si="306">SQRT(Y$38/$E$36)*TAN(Z$38-SQRT(Y$38*$E$36)*$C41/120000)</f>
        <v>45.678981400006791</v>
      </c>
      <c r="Z41" s="13">
        <f t="shared" ref="Z41" si="307">ABS(Y41-$D41)</f>
        <v>0.32101859999320936</v>
      </c>
      <c r="AA41" s="13">
        <f t="shared" ref="AA41" si="308">SQRT(AA$38/$E$36)*TAN(AB$38-SQRT(AA$38*$E$36)*$C41/120000)</f>
        <v>45.612339957184275</v>
      </c>
      <c r="AB41" s="13">
        <f t="shared" ref="AB41" si="309">ABS(AA41-$D41)</f>
        <v>0.38766004281572464</v>
      </c>
      <c r="AC41" s="13">
        <f t="shared" ref="AC41" si="310">SQRT(AC$38/$E$36)*TAN(AD$38-SQRT(AC$38*$E$36)*$C41/120000)</f>
        <v>45.545339045902523</v>
      </c>
      <c r="AD41" s="13">
        <f t="shared" ref="AD41" si="311">ABS(AC41-$D41)</f>
        <v>0.45466095409747709</v>
      </c>
      <c r="AE41" s="13">
        <f t="shared" ref="AE41" si="312">SQRT(AE$38/$E$36)*TAN(AF$38-SQRT(AE$38*$E$36)*$C41/120000)</f>
        <v>45.646811775084686</v>
      </c>
      <c r="AF41" s="13">
        <f t="shared" ref="AF41" si="313">ABS(AE41-$D41)</f>
        <v>0.35318822491531421</v>
      </c>
      <c r="AG41" s="13">
        <f t="shared" ref="AG41" si="314">SQRT(AG$38/$E$36)*TAN(AH$38-SQRT(AG$38*$E$36)*$C41/120000)</f>
        <v>45.574245060742967</v>
      </c>
      <c r="AH41" s="13">
        <f t="shared" ref="AH41" si="315">ABS(AG41-$D41)</f>
        <v>0.42575493925703256</v>
      </c>
      <c r="AI41" s="13">
        <f t="shared" ref="AI41" si="316">SQRT(AI$38/$E$36)*TAN(AJ$38-SQRT(AI$38*$E$36)*$C41/120000)</f>
        <v>45.651794917378815</v>
      </c>
      <c r="AJ41" s="13">
        <f t="shared" ref="AJ41" si="317">ABS(AI41-$D41)</f>
        <v>0.34820508262118466</v>
      </c>
      <c r="AK41" s="13">
        <f t="shared" ref="AK41" si="318">SQRT(AK$38/$E$36)*TAN(AL$38-SQRT(AK$38*$E$36)*$C41/120000)</f>
        <v>45.583840656871665</v>
      </c>
      <c r="AL41" s="13">
        <f t="shared" si="254"/>
        <v>0.41615934312833502</v>
      </c>
    </row>
    <row r="42" spans="1:38" x14ac:dyDescent="0.25">
      <c r="C42">
        <v>12</v>
      </c>
      <c r="D42">
        <v>41</v>
      </c>
      <c r="E42" s="13">
        <f t="shared" si="255"/>
        <v>41.177589880287663</v>
      </c>
      <c r="F42" s="13">
        <f t="shared" si="256"/>
        <v>0.17758988028766254</v>
      </c>
      <c r="G42" s="13">
        <f t="shared" ref="G42" si="319">SQRT(G$38/$E$36)*TAN(H$38-SQRT(G$38*$E$36)*$C42/120000)</f>
        <v>42.025997061837536</v>
      </c>
      <c r="H42" s="13">
        <f t="shared" ref="H42" si="320">ABS(G42-$D42)</f>
        <v>1.0259970618375363</v>
      </c>
      <c r="I42" s="12">
        <f t="shared" ref="I42" si="321">SQRT(I$38/$E$36)*TAN(J$38-SQRT(I$38*$E$36)*$C42/120000)</f>
        <v>40.999999981254732</v>
      </c>
      <c r="J42" s="12">
        <f t="shared" ref="J42" si="322">ABS(I42-$D42)</f>
        <v>1.8745268448583374E-8</v>
      </c>
      <c r="K42" s="13">
        <f t="shared" ref="K42" si="323">SQRT(K$38/$E$36)*TAN(L$38-SQRT(K$38*$E$36)*$C42/120000)</f>
        <v>41.770286788877989</v>
      </c>
      <c r="L42" s="13">
        <f t="shared" ref="L42" si="324">ABS(K42-$D42)</f>
        <v>0.77028678887798918</v>
      </c>
      <c r="M42" s="13">
        <f t="shared" ref="M42" si="325">SQRT(M$38/$E$36)*TAN(N$38-SQRT(M$38*$E$36)*$C42/120000)</f>
        <v>41.47290098263435</v>
      </c>
      <c r="N42" s="13">
        <f t="shared" ref="N42" si="326">ABS(M42-$D42)</f>
        <v>0.47290098263434999</v>
      </c>
      <c r="O42" s="13">
        <f t="shared" ref="O42" si="327">SQRT(O$38/$E$36)*TAN(P$38-SQRT(O$38*$E$36)*$C42/120000)</f>
        <v>41.692317714018444</v>
      </c>
      <c r="P42" s="13">
        <f t="shared" ref="P42" si="328">ABS(O42-$D42)</f>
        <v>0.69231771401844355</v>
      </c>
      <c r="Q42" s="13">
        <f t="shared" ref="Q42" si="329">SQRT(Q$38/$E$36)*TAN(R$38-SQRT(Q$38*$E$36)*$C42/120000)</f>
        <v>41.304134636169735</v>
      </c>
      <c r="R42" s="13">
        <f t="shared" ref="R42" si="330">ABS(Q42-$D42)</f>
        <v>0.30413463616973502</v>
      </c>
      <c r="S42" s="13">
        <f t="shared" ref="S42" si="331">SQRT(S$38/$E$36)*TAN(T$38-SQRT(S$38*$E$36)*$C42/120000)</f>
        <v>41.357391447884929</v>
      </c>
      <c r="T42" s="13">
        <f t="shared" ref="T42" si="332">ABS(S42-$D42)</f>
        <v>0.35739144788492894</v>
      </c>
      <c r="U42" s="13">
        <f t="shared" ref="U42" si="333">SQRT(U$38/$E$36)*TAN(V$38-SQRT(U$38*$E$36)*$C42/120000)</f>
        <v>41.352512427484079</v>
      </c>
      <c r="V42" s="13">
        <f t="shared" ref="V42" si="334">ABS(U42-$D42)</f>
        <v>0.35251242748407918</v>
      </c>
      <c r="W42" s="13">
        <f t="shared" ref="W42" si="335">SQRT(W$38/$E$36)*TAN(X$38-SQRT(W$38*$E$36)*$C42/120000)</f>
        <v>41.312522812529011</v>
      </c>
      <c r="X42" s="13">
        <f t="shared" ref="X42" si="336">ABS(W42-$D42)</f>
        <v>0.31252281252901071</v>
      </c>
      <c r="Y42" s="13">
        <f t="shared" ref="Y42" si="337">SQRT(Y$38/$E$36)*TAN(Z$38-SQRT(Y$38*$E$36)*$C42/120000)</f>
        <v>41.56034084740903</v>
      </c>
      <c r="Z42" s="13">
        <f t="shared" ref="Z42" si="338">ABS(Y42-$D42)</f>
        <v>0.56034084740903012</v>
      </c>
      <c r="AA42" s="13">
        <f t="shared" ref="AA42" si="339">SQRT(AA$38/$E$36)*TAN(AB$38-SQRT(AA$38*$E$36)*$C42/120000)</f>
        <v>41.463648333242205</v>
      </c>
      <c r="AB42" s="13">
        <f t="shared" ref="AB42" si="340">ABS(AA42-$D42)</f>
        <v>0.46364833324220456</v>
      </c>
      <c r="AC42" s="13">
        <f t="shared" ref="AC42" si="341">SQRT(AC$38/$E$36)*TAN(AD$38-SQRT(AC$38*$E$36)*$C42/120000)</f>
        <v>41.366425512245762</v>
      </c>
      <c r="AD42" s="13">
        <f t="shared" ref="AD42" si="342">ABS(AC42-$D42)</f>
        <v>0.36642551224576181</v>
      </c>
      <c r="AE42" s="13">
        <f t="shared" ref="AE42" si="343">SQRT(AE$38/$E$36)*TAN(AF$38-SQRT(AE$38*$E$36)*$C42/120000)</f>
        <v>41.513665840859375</v>
      </c>
      <c r="AF42" s="13">
        <f t="shared" ref="AF42" si="344">ABS(AE42-$D42)</f>
        <v>0.51366584085937461</v>
      </c>
      <c r="AG42" s="13">
        <f t="shared" ref="AG42" si="345">SQRT(AG$38/$E$36)*TAN(AH$38-SQRT(AG$38*$E$36)*$C42/120000)</f>
        <v>41.408371155714129</v>
      </c>
      <c r="AH42" s="13">
        <f t="shared" ref="AH42" si="346">ABS(AG42-$D42)</f>
        <v>0.40837115571412852</v>
      </c>
      <c r="AI42" s="13">
        <f t="shared" ref="AI42" si="347">SQRT(AI$38/$E$36)*TAN(AJ$38-SQRT(AI$38*$E$36)*$C42/120000)</f>
        <v>41.520896029382278</v>
      </c>
      <c r="AJ42" s="13">
        <f t="shared" ref="AJ42" si="348">ABS(AI42-$D42)</f>
        <v>0.52089602938227841</v>
      </c>
      <c r="AK42" s="13">
        <f t="shared" ref="AK42" si="349">SQRT(AK$38/$E$36)*TAN(AL$38-SQRT(AK$38*$E$36)*$C42/120000)</f>
        <v>41.422295006164774</v>
      </c>
      <c r="AL42" s="13">
        <f t="shared" si="254"/>
        <v>0.42229500616477367</v>
      </c>
    </row>
    <row r="43" spans="1:38" x14ac:dyDescent="0.25">
      <c r="C43">
        <v>13</v>
      </c>
      <c r="D43">
        <v>38</v>
      </c>
      <c r="E43" s="13">
        <f t="shared" si="255"/>
        <v>37.23191455286819</v>
      </c>
      <c r="F43" s="13">
        <f t="shared" si="256"/>
        <v>0.76808544713180993</v>
      </c>
      <c r="G43" s="13">
        <f t="shared" ref="G43" si="350">SQRT(G$38/$E$36)*TAN(H$38-SQRT(G$38*$E$36)*$C43/120000)</f>
        <v>38.331204870673773</v>
      </c>
      <c r="H43" s="13">
        <f t="shared" ref="H43" si="351">ABS(G43-$D43)</f>
        <v>0.33120487067377269</v>
      </c>
      <c r="I43" s="13">
        <f t="shared" ref="I43" si="352">SQRT(I$38/$E$36)*TAN(J$38-SQRT(I$38*$E$36)*$C43/120000)</f>
        <v>37.001663009562442</v>
      </c>
      <c r="J43" s="13">
        <f t="shared" ref="J43" si="353">ABS(I43-$D43)</f>
        <v>0.99833699043755786</v>
      </c>
      <c r="K43" s="12">
        <f t="shared" ref="K43" si="354">SQRT(K$38/$E$36)*TAN(L$38-SQRT(K$38*$E$36)*$C43/120000)</f>
        <v>37.99999998234636</v>
      </c>
      <c r="L43" s="12">
        <f t="shared" ref="L43" si="355">ABS(K43-$D43)</f>
        <v>1.765364032735306E-8</v>
      </c>
      <c r="M43" s="13">
        <f t="shared" ref="M43" si="356">SQRT(M$38/$E$36)*TAN(N$38-SQRT(M$38*$E$36)*$C43/120000)</f>
        <v>37.614683491369007</v>
      </c>
      <c r="N43" s="13">
        <f t="shared" ref="N43" si="357">ABS(M43-$D43)</f>
        <v>0.38531650863099287</v>
      </c>
      <c r="O43" s="13">
        <f t="shared" ref="O43" si="358">SQRT(O$38/$E$36)*TAN(P$38-SQRT(O$38*$E$36)*$C43/120000)</f>
        <v>37.898990837285879</v>
      </c>
      <c r="P43" s="13">
        <f t="shared" ref="P43" si="359">ABS(O43-$D43)</f>
        <v>0.10100916271412075</v>
      </c>
      <c r="Q43" s="13">
        <f t="shared" ref="Q43" si="360">SQRT(Q$38/$E$36)*TAN(R$38-SQRT(Q$38*$E$36)*$C43/120000)</f>
        <v>37.395953325418859</v>
      </c>
      <c r="R43" s="13">
        <f t="shared" ref="R43" si="361">ABS(Q43-$D43)</f>
        <v>0.60404667458114147</v>
      </c>
      <c r="S43" s="13">
        <f t="shared" ref="S43" si="362">SQRT(S$38/$E$36)*TAN(T$38-SQRT(S$38*$E$36)*$C43/120000)</f>
        <v>37.464981930614179</v>
      </c>
      <c r="T43" s="13">
        <f t="shared" ref="T43" si="363">ABS(S43-$D43)</f>
        <v>0.53501806938582064</v>
      </c>
      <c r="U43" s="13">
        <f t="shared" ref="U43" si="364">SQRT(U$38/$E$36)*TAN(V$38-SQRT(U$38*$E$36)*$C43/120000)</f>
        <v>37.458658197372635</v>
      </c>
      <c r="V43" s="13">
        <f t="shared" ref="V43" si="365">ABS(U43-$D43)</f>
        <v>0.54134180262736464</v>
      </c>
      <c r="W43" s="13">
        <f t="shared" ref="W43" si="366">SQRT(W$38/$E$36)*TAN(X$38-SQRT(W$38*$E$36)*$C43/120000)</f>
        <v>37.406825929408349</v>
      </c>
      <c r="X43" s="13">
        <f t="shared" ref="X43" si="367">ABS(W43-$D43)</f>
        <v>0.59317407059165106</v>
      </c>
      <c r="Y43" s="13">
        <f t="shared" ref="Y43" si="368">SQRT(Y$38/$E$36)*TAN(Z$38-SQRT(Y$38*$E$36)*$C43/120000)</f>
        <v>37.72799221198899</v>
      </c>
      <c r="Z43" s="13">
        <f t="shared" ref="Z43" si="369">ABS(Y43-$D43)</f>
        <v>0.27200778801100967</v>
      </c>
      <c r="AA43" s="13">
        <f t="shared" ref="AA43" si="370">SQRT(AA$38/$E$36)*TAN(AB$38-SQRT(AA$38*$E$36)*$C43/120000)</f>
        <v>37.602692751199463</v>
      </c>
      <c r="AB43" s="13">
        <f t="shared" ref="AB43" si="371">ABS(AA43-$D43)</f>
        <v>0.39730724880053714</v>
      </c>
      <c r="AC43" s="13">
        <f t="shared" ref="AC43" si="372">SQRT(AC$38/$E$36)*TAN(AD$38-SQRT(AC$38*$E$36)*$C43/120000)</f>
        <v>37.476690945047864</v>
      </c>
      <c r="AD43" s="13">
        <f t="shared" ref="AD43" si="373">ABS(AC43-$D43)</f>
        <v>0.52330905495213642</v>
      </c>
      <c r="AE43" s="13">
        <f t="shared" ref="AE43" si="374">SQRT(AE$38/$E$36)*TAN(AF$38-SQRT(AE$38*$E$36)*$C43/120000)</f>
        <v>37.667510054704785</v>
      </c>
      <c r="AF43" s="13">
        <f t="shared" ref="AF43" si="375">ABS(AE43-$D43)</f>
        <v>0.33248994529521525</v>
      </c>
      <c r="AG43" s="13">
        <f t="shared" ref="AG43" si="376">SQRT(AG$38/$E$36)*TAN(AH$38-SQRT(AG$38*$E$36)*$C43/120000)</f>
        <v>37.531054806326857</v>
      </c>
      <c r="AH43" s="13">
        <f t="shared" ref="AH43" si="377">ABS(AG43-$D43)</f>
        <v>0.46894519367314302</v>
      </c>
      <c r="AI43" s="13">
        <f t="shared" ref="AI43" si="378">SQRT(AI$38/$E$36)*TAN(AJ$38-SQRT(AI$38*$E$36)*$C43/120000)</f>
        <v>37.676879267958888</v>
      </c>
      <c r="AJ43" s="13">
        <f t="shared" ref="AJ43" si="379">ABS(AI43-$D43)</f>
        <v>0.32312073204111158</v>
      </c>
      <c r="AK43" s="13">
        <f t="shared" ref="AK43" si="380">SQRT(AK$38/$E$36)*TAN(AL$38-SQRT(AK$38*$E$36)*$C43/120000)</f>
        <v>37.549100257386868</v>
      </c>
      <c r="AL43" s="13">
        <f t="shared" si="254"/>
        <v>0.45089974261313159</v>
      </c>
    </row>
    <row r="44" spans="1:38" x14ac:dyDescent="0.25">
      <c r="C44">
        <v>14</v>
      </c>
      <c r="D44">
        <v>34</v>
      </c>
      <c r="E44" s="13">
        <f t="shared" si="255"/>
        <v>33.532846057361517</v>
      </c>
      <c r="F44" s="13">
        <f t="shared" si="256"/>
        <v>0.46715394263848253</v>
      </c>
      <c r="G44" s="13">
        <f t="shared" ref="G44" si="381">SQRT(G$38/$E$36)*TAN(H$38-SQRT(G$38*$E$36)*$C44/120000)</f>
        <v>34.873917139897792</v>
      </c>
      <c r="H44" s="13">
        <f t="shared" ref="H44" si="382">ABS(G44-$D44)</f>
        <v>0.87391713989779163</v>
      </c>
      <c r="I44" s="13">
        <f t="shared" ref="I44" si="383">SQRT(I$38/$E$36)*TAN(J$38-SQRT(I$38*$E$36)*$C44/120000)</f>
        <v>33.25173144318974</v>
      </c>
      <c r="J44" s="13">
        <f t="shared" ref="J44" si="384">ABS(I44-$D44)</f>
        <v>0.74826855681025961</v>
      </c>
      <c r="K44" s="13">
        <f t="shared" ref="K44" si="385">SQRT(K$38/$E$36)*TAN(L$38-SQRT(K$38*$E$36)*$C44/120000)</f>
        <v>34.470049563123347</v>
      </c>
      <c r="L44" s="13">
        <f t="shared" ref="L44" si="386">ABS(K44-$D44)</f>
        <v>0.47004956312334656</v>
      </c>
      <c r="M44" s="12">
        <f t="shared" ref="M44" si="387">SQRT(M$38/$E$36)*TAN(N$38-SQRT(M$38*$E$36)*$C44/120000)</f>
        <v>33.999999982819503</v>
      </c>
      <c r="N44" s="12">
        <f t="shared" ref="N44" si="388">ABS(M44-$D44)</f>
        <v>1.7180497025037766E-8</v>
      </c>
      <c r="O44" s="13">
        <f t="shared" ref="O44" si="389">SQRT(O$38/$E$36)*TAN(P$38-SQRT(O$38*$E$36)*$C44/120000)</f>
        <v>34.346848686402502</v>
      </c>
      <c r="P44" s="13">
        <f t="shared" ref="P44" si="390">ABS(O44-$D44)</f>
        <v>0.34684868640250244</v>
      </c>
      <c r="Q44" s="13">
        <f t="shared" ref="Q44" si="391">SQRT(Q$38/$E$36)*TAN(R$38-SQRT(Q$38*$E$36)*$C44/120000)</f>
        <v>33.733074616471427</v>
      </c>
      <c r="R44" s="13">
        <f t="shared" ref="R44" si="392">ABS(Q44-$D44)</f>
        <v>0.26692538352857298</v>
      </c>
      <c r="S44" s="13">
        <f t="shared" ref="S44" si="393">SQRT(S$38/$E$36)*TAN(T$38-SQRT(S$38*$E$36)*$C44/120000)</f>
        <v>33.817320505476943</v>
      </c>
      <c r="T44" s="13">
        <f t="shared" ref="T44" si="394">ABS(S44-$D44)</f>
        <v>0.18267949452305743</v>
      </c>
      <c r="U44" s="13">
        <f t="shared" ref="U44" si="395">SQRT(U$38/$E$36)*TAN(V$38-SQRT(U$38*$E$36)*$C44/120000)</f>
        <v>33.809602998142054</v>
      </c>
      <c r="V44" s="13">
        <f t="shared" ref="V44" si="396">ABS(U44-$D44)</f>
        <v>0.19039700185794572</v>
      </c>
      <c r="W44" s="13">
        <f t="shared" ref="W44" si="397">SQRT(W$38/$E$36)*TAN(X$38-SQRT(W$38*$E$36)*$C44/120000)</f>
        <v>33.746344531179496</v>
      </c>
      <c r="X44" s="13">
        <f t="shared" ref="X44" si="398">ABS(W44-$D44)</f>
        <v>0.25365546882050438</v>
      </c>
      <c r="Y44" s="13">
        <f t="shared" ref="Y44" si="399">SQRT(Y$38/$E$36)*TAN(Z$38-SQRT(Y$38*$E$36)*$C44/120000)</f>
        <v>34.138248099972344</v>
      </c>
      <c r="Z44" s="13">
        <f t="shared" ref="Z44" si="400">ABS(Y44-$D44)</f>
        <v>0.13824809997234411</v>
      </c>
      <c r="AA44" s="13">
        <f t="shared" ref="AA44" si="401">SQRT(AA$38/$E$36)*TAN(AB$38-SQRT(AA$38*$E$36)*$C44/120000)</f>
        <v>33.985368981315787</v>
      </c>
      <c r="AB44" s="13">
        <f t="shared" ref="AB44" si="402">ABS(AA44-$D44)</f>
        <v>1.4631018684212904E-2</v>
      </c>
      <c r="AC44" s="13">
        <f t="shared" ref="AC44" si="403">SQRT(AC$38/$E$36)*TAN(AD$38-SQRT(AC$38*$E$36)*$C44/120000)</f>
        <v>33.831610077383083</v>
      </c>
      <c r="AD44" s="13">
        <f t="shared" ref="AD44" si="404">ABS(AC44-$D44)</f>
        <v>0.16838992261691743</v>
      </c>
      <c r="AE44" s="13">
        <f t="shared" ref="AE44" si="405">SQRT(AE$38/$E$36)*TAN(AF$38-SQRT(AE$38*$E$36)*$C44/120000)</f>
        <v>34.064456046061842</v>
      </c>
      <c r="AF44" s="13">
        <f t="shared" ref="AF44" si="406">ABS(AE44-$D44)</f>
        <v>6.4456046061842187E-2</v>
      </c>
      <c r="AG44" s="13">
        <f t="shared" ref="AG44" si="407">SQRT(AG$38/$E$36)*TAN(AH$38-SQRT(AG$38*$E$36)*$C44/120000)</f>
        <v>33.897952633359594</v>
      </c>
      <c r="AH44" s="13">
        <f t="shared" ref="AH44" si="408">ABS(AG44-$D44)</f>
        <v>0.10204736664040581</v>
      </c>
      <c r="AI44" s="13">
        <f t="shared" ref="AI44" si="409">SQRT(AI$38/$E$36)*TAN(AJ$38-SQRT(AI$38*$E$36)*$C44/120000)</f>
        <v>34.075887423709695</v>
      </c>
      <c r="AJ44" s="13">
        <f t="shared" ref="AJ44" si="410">ABS(AI44-$D44)</f>
        <v>7.5887423709694701E-2</v>
      </c>
      <c r="AK44" s="13">
        <f t="shared" ref="AK44" si="411">SQRT(AK$38/$E$36)*TAN(AL$38-SQRT(AK$38*$E$36)*$C44/120000)</f>
        <v>33.919973329623666</v>
      </c>
      <c r="AL44" s="13">
        <f t="shared" si="254"/>
        <v>8.0026670376334152E-2</v>
      </c>
    </row>
    <row r="45" spans="1:38" x14ac:dyDescent="0.25">
      <c r="C45">
        <v>15</v>
      </c>
      <c r="D45">
        <v>31</v>
      </c>
      <c r="E45" s="13">
        <f t="shared" si="255"/>
        <v>30.042650253408112</v>
      </c>
      <c r="F45" s="13">
        <f t="shared" si="256"/>
        <v>0.95734974659188765</v>
      </c>
      <c r="G45" s="13">
        <f t="shared" ref="G45" si="412">SQRT(G$38/$E$36)*TAN(H$38-SQRT(G$38*$E$36)*$C45/120000)</f>
        <v>31.619409983048346</v>
      </c>
      <c r="H45" s="13">
        <f t="shared" ref="H45" si="413">ABS(G45-$D45)</f>
        <v>0.61940998304834594</v>
      </c>
      <c r="I45" s="13">
        <f t="shared" ref="I45" si="414">SQRT(I$38/$E$36)*TAN(J$38-SQRT(I$38*$E$36)*$C45/120000)</f>
        <v>29.711823133092462</v>
      </c>
      <c r="J45" s="13">
        <f t="shared" ref="J45" si="415">ABS(I45-$D45)</f>
        <v>1.2881768669075377</v>
      </c>
      <c r="K45" s="13">
        <f t="shared" ref="K45" si="416">SQRT(K$38/$E$36)*TAN(L$38-SQRT(K$38*$E$36)*$C45/120000)</f>
        <v>31.144818919660541</v>
      </c>
      <c r="L45" s="13">
        <f t="shared" ref="L45" si="417">ABS(K45-$D45)</f>
        <v>0.1448189196605405</v>
      </c>
      <c r="M45" s="13">
        <f t="shared" ref="M45" si="418">SQRT(M$38/$E$36)*TAN(N$38-SQRT(M$38*$E$36)*$C45/120000)</f>
        <v>30.592179948544274</v>
      </c>
      <c r="N45" s="13">
        <f t="shared" ref="N45" si="419">ABS(M45-$D45)</f>
        <v>0.40782005145572597</v>
      </c>
      <c r="O45" s="12">
        <f t="shared" ref="O45" si="420">SQRT(O$38/$E$36)*TAN(P$38-SQRT(O$38*$E$36)*$C45/120000)</f>
        <v>30.999999983493485</v>
      </c>
      <c r="P45" s="12">
        <f t="shared" ref="P45" si="421">ABS(O45-$D45)</f>
        <v>1.6506515265746202E-8</v>
      </c>
      <c r="Q45" s="13">
        <f t="shared" ref="Q45" si="422">SQRT(Q$38/$E$36)*TAN(R$38-SQRT(Q$38*$E$36)*$C45/120000)</f>
        <v>30.278222261800511</v>
      </c>
      <c r="R45" s="13">
        <f t="shared" ref="R45" si="423">ABS(Q45-$D45)</f>
        <v>0.72177773819948854</v>
      </c>
      <c r="S45" s="13">
        <f t="shared" ref="S45" si="424">SQRT(S$38/$E$36)*TAN(T$38-SQRT(S$38*$E$36)*$C45/120000)</f>
        <v>30.377322680614952</v>
      </c>
      <c r="T45" s="13">
        <f t="shared" ref="T45" si="425">ABS(S45-$D45)</f>
        <v>0.62267731938504767</v>
      </c>
      <c r="U45" s="13">
        <f t="shared" ref="U45" si="426">SQRT(U$38/$E$36)*TAN(V$38-SQRT(U$38*$E$36)*$C45/120000)</f>
        <v>30.368244793914378</v>
      </c>
      <c r="V45" s="13">
        <f t="shared" ref="V45" si="427">ABS(U45-$D45)</f>
        <v>0.63175520608562152</v>
      </c>
      <c r="W45" s="13">
        <f t="shared" ref="W45" si="428">SQRT(W$38/$E$36)*TAN(X$38-SQRT(W$38*$E$36)*$C45/120000)</f>
        <v>30.293832609861511</v>
      </c>
      <c r="X45" s="13">
        <f t="shared" ref="X45" si="429">ABS(W45-$D45)</f>
        <v>0.70616739013848928</v>
      </c>
      <c r="Y45" s="13">
        <f t="shared" ref="Y45" si="430">SQRT(Y$38/$E$36)*TAN(Z$38-SQRT(Y$38*$E$36)*$C45/120000)</f>
        <v>30.754749651401511</v>
      </c>
      <c r="Z45" s="13">
        <f t="shared" ref="Z45" si="431">ABS(Y45-$D45)</f>
        <v>0.24525034859848915</v>
      </c>
      <c r="AA45" s="13">
        <f t="shared" ref="AA45" si="432">SQRT(AA$38/$E$36)*TAN(AB$38-SQRT(AA$38*$E$36)*$C45/120000)</f>
        <v>30.574973450198115</v>
      </c>
      <c r="AB45" s="13">
        <f t="shared" ref="AB45" si="433">ABS(AA45-$D45)</f>
        <v>0.42502654980188481</v>
      </c>
      <c r="AC45" s="13">
        <f t="shared" ref="AC45" si="434">SQRT(AC$38/$E$36)*TAN(AD$38-SQRT(AC$38*$E$36)*$C45/120000)</f>
        <v>30.394130889762703</v>
      </c>
      <c r="AD45" s="13">
        <f t="shared" ref="AD45" si="435">ABS(AC45-$D45)</f>
        <v>0.60586911023729684</v>
      </c>
      <c r="AE45" s="13">
        <f t="shared" ref="AE45" si="436">SQRT(AE$38/$E$36)*TAN(AF$38-SQRT(AE$38*$E$36)*$C45/120000)</f>
        <v>30.667978783505223</v>
      </c>
      <c r="AF45" s="13">
        <f t="shared" ref="AF45" si="437">ABS(AE45-$D45)</f>
        <v>0.33202121649477689</v>
      </c>
      <c r="AG45" s="13">
        <f t="shared" ref="AG45" si="438">SQRT(AG$38/$E$36)*TAN(AH$38-SQRT(AG$38*$E$36)*$C45/120000)</f>
        <v>30.472163177814632</v>
      </c>
      <c r="AH45" s="13">
        <f t="shared" ref="AH45" si="439">ABS(AG45-$D45)</f>
        <v>0.52783682218536754</v>
      </c>
      <c r="AI45" s="13">
        <f t="shared" ref="AI45" si="440">SQRT(AI$38/$E$36)*TAN(AJ$38-SQRT(AI$38*$E$36)*$C45/120000)</f>
        <v>30.681421233694152</v>
      </c>
      <c r="AJ45" s="13">
        <f t="shared" ref="AJ45" si="441">ABS(AI45-$D45)</f>
        <v>0.31857876630584769</v>
      </c>
      <c r="AK45" s="13">
        <f t="shared" ref="AK45" si="442">SQRT(AK$38/$E$36)*TAN(AL$38-SQRT(AK$38*$E$36)*$C45/120000)</f>
        <v>30.498062665988812</v>
      </c>
      <c r="AL45" s="13">
        <f t="shared" si="254"/>
        <v>0.50193733401118834</v>
      </c>
    </row>
    <row r="46" spans="1:38" x14ac:dyDescent="0.25">
      <c r="C46">
        <v>16</v>
      </c>
      <c r="D46">
        <v>27</v>
      </c>
      <c r="E46" s="13">
        <f t="shared" si="255"/>
        <v>26.729540764134249</v>
      </c>
      <c r="F46" s="13">
        <f t="shared" si="256"/>
        <v>0.27045923586575071</v>
      </c>
      <c r="G46" s="13">
        <f t="shared" ref="G46" si="443">SQRT(G$38/$E$36)*TAN(H$38-SQRT(G$38*$E$36)*$C46/120000)</f>
        <v>28.538450699887257</v>
      </c>
      <c r="H46" s="13">
        <f t="shared" ref="H46" si="444">ABS(G46-$D46)</f>
        <v>1.5384506998872567</v>
      </c>
      <c r="I46" s="13">
        <f t="shared" ref="I46" si="445">SQRT(I$38/$E$36)*TAN(J$38-SQRT(I$38*$E$36)*$C46/120000)</f>
        <v>26.349598588791633</v>
      </c>
      <c r="J46" s="13">
        <f t="shared" ref="J46" si="446">ABS(I46-$D46)</f>
        <v>0.65040141120836736</v>
      </c>
      <c r="K46" s="13">
        <f t="shared" ref="K46" si="447">SQRT(K$38/$E$36)*TAN(L$38-SQRT(K$38*$E$36)*$C46/120000)</f>
        <v>27.994320670536361</v>
      </c>
      <c r="L46" s="13">
        <f t="shared" ref="L46" si="448">ABS(K46-$D46)</f>
        <v>0.99432067053636075</v>
      </c>
      <c r="M46" s="13">
        <f t="shared" ref="M46" si="449">SQRT(M$38/$E$36)*TAN(N$38-SQRT(M$38*$E$36)*$C46/120000)</f>
        <v>27.360342238448599</v>
      </c>
      <c r="N46" s="13">
        <f t="shared" ref="N46" si="450">ABS(M46-$D46)</f>
        <v>0.36034223844859881</v>
      </c>
      <c r="O46" s="13">
        <f t="shared" ref="O46" si="451">SQRT(O$38/$E$36)*TAN(P$38-SQRT(O$38*$E$36)*$C46/120000)</f>
        <v>27.828224712830171</v>
      </c>
      <c r="P46" s="13">
        <f t="shared" ref="P46" si="452">ABS(O46-$D46)</f>
        <v>0.82822471283017052</v>
      </c>
      <c r="Q46" s="12">
        <f t="shared" ref="Q46" si="453">SQRT(Q$38/$E$36)*TAN(R$38-SQRT(Q$38*$E$36)*$C46/120000)</f>
        <v>26.999999983831316</v>
      </c>
      <c r="R46" s="12">
        <f t="shared" ref="R46" si="454">ABS(Q46-$D46)</f>
        <v>1.6168684169315384E-8</v>
      </c>
      <c r="S46" s="13">
        <f t="shared" ref="S46" si="455">SQRT(S$38/$E$36)*TAN(T$38-SQRT(S$38*$E$36)*$C46/120000)</f>
        <v>27.113755363516145</v>
      </c>
      <c r="T46" s="13">
        <f t="shared" ref="T46" si="456">ABS(S46-$D46)</f>
        <v>0.11375536351614457</v>
      </c>
      <c r="U46" s="13">
        <f t="shared" ref="U46" si="457">SQRT(U$38/$E$36)*TAN(V$38-SQRT(U$38*$E$36)*$C46/120000)</f>
        <v>27.103335566524365</v>
      </c>
      <c r="V46" s="13">
        <f t="shared" ref="V46" si="458">ABS(U46-$D46)</f>
        <v>0.10333556652436471</v>
      </c>
      <c r="W46" s="13">
        <f t="shared" ref="W46" si="459">SQRT(W$38/$E$36)*TAN(X$38-SQRT(W$38*$E$36)*$C46/120000)</f>
        <v>27.01791962892532</v>
      </c>
      <c r="X46" s="13">
        <f t="shared" ref="X46" si="460">ABS(W46-$D46)</f>
        <v>1.7919628925319842E-2</v>
      </c>
      <c r="Y46" s="13">
        <f t="shared" ref="Y46" si="461">SQRT(Y$38/$E$36)*TAN(Z$38-SQRT(Y$38*$E$36)*$C46/120000)</f>
        <v>27.546880338079983</v>
      </c>
      <c r="Z46" s="13">
        <f t="shared" ref="Z46" si="462">ABS(Y46-$D46)</f>
        <v>0.54688033807998337</v>
      </c>
      <c r="AA46" s="13">
        <f t="shared" ref="AA46" si="463">SQRT(AA$38/$E$36)*TAN(AB$38-SQRT(AA$38*$E$36)*$C46/120000)</f>
        <v>27.340596916007012</v>
      </c>
      <c r="AB46" s="13">
        <f t="shared" ref="AB46" si="464">ABS(AA46-$D46)</f>
        <v>0.34059691600701214</v>
      </c>
      <c r="AC46" s="13">
        <f t="shared" ref="AC46" si="465">SQRT(AC$38/$E$36)*TAN(AD$38-SQRT(AC$38*$E$36)*$C46/120000)</f>
        <v>27.133047913355192</v>
      </c>
      <c r="AD46" s="13">
        <f t="shared" ref="AD46" si="466">ABS(AC46-$D46)</f>
        <v>0.13304791335519184</v>
      </c>
      <c r="AE46" s="13">
        <f t="shared" ref="AE46" si="467">SQRT(AE$38/$E$36)*TAN(AF$38-SQRT(AE$38*$E$36)*$C46/120000)</f>
        <v>27.447320676264219</v>
      </c>
      <c r="AF46" s="13">
        <f t="shared" ref="AF46" si="468">ABS(AE46-$D46)</f>
        <v>0.44732067626421923</v>
      </c>
      <c r="AG46" s="13">
        <f t="shared" ref="AG46" si="469">SQRT(AG$38/$E$36)*TAN(AH$38-SQRT(AG$38*$E$36)*$C46/120000)</f>
        <v>27.222609010532842</v>
      </c>
      <c r="AH46" s="13">
        <f t="shared" ref="AH46" si="470">ABS(AG46-$D46)</f>
        <v>0.22260901053284243</v>
      </c>
      <c r="AI46" s="13">
        <f t="shared" ref="AI46" si="471">SQRT(AI$38/$E$36)*TAN(AJ$38-SQRT(AI$38*$E$36)*$C46/120000)</f>
        <v>27.462744987065996</v>
      </c>
      <c r="AJ46" s="13">
        <f t="shared" ref="AJ46" si="472">ABS(AI46-$D46)</f>
        <v>0.46274498706599587</v>
      </c>
      <c r="AK46" s="13">
        <f t="shared" ref="AK46" si="473">SQRT(AK$38/$E$36)*TAN(AL$38-SQRT(AK$38*$E$36)*$C46/120000)</f>
        <v>27.252333260763812</v>
      </c>
      <c r="AL46" s="13">
        <f t="shared" si="254"/>
        <v>0.25233326076381246</v>
      </c>
    </row>
    <row r="47" spans="1:38" x14ac:dyDescent="0.25">
      <c r="C47">
        <v>17</v>
      </c>
      <c r="D47">
        <v>24</v>
      </c>
      <c r="E47" s="13">
        <f t="shared" si="255"/>
        <v>23.56641391171831</v>
      </c>
      <c r="F47" s="13">
        <f t="shared" si="256"/>
        <v>0.43358608828168954</v>
      </c>
      <c r="G47" s="13">
        <f t="shared" ref="G47" si="474">SQRT(G$38/$E$36)*TAN(H$38-SQRT(G$38*$E$36)*$C47/120000)</f>
        <v>25.606162468342319</v>
      </c>
      <c r="H47" s="13">
        <f t="shared" ref="H47" si="475">ABS(G47-$D47)</f>
        <v>1.606162468342319</v>
      </c>
      <c r="I47" s="13">
        <f t="shared" ref="I47" si="476">SQRT(I$38/$E$36)*TAN(J$38-SQRT(I$38*$E$36)*$C47/120000)</f>
        <v>23.137467694213438</v>
      </c>
      <c r="J47" s="13">
        <f t="shared" ref="J47" si="477">ABS(I47-$D47)</f>
        <v>0.86253230578656215</v>
      </c>
      <c r="K47" s="13">
        <f t="shared" ref="K47" si="478">SQRT(K$38/$E$36)*TAN(L$38-SQRT(K$38*$E$36)*$C47/120000)</f>
        <v>24.993023102196599</v>
      </c>
      <c r="L47" s="13">
        <f t="shared" ref="L47" si="479">ABS(K47-$D47)</f>
        <v>0.99302310219659873</v>
      </c>
      <c r="M47" s="13">
        <f t="shared" ref="M47" si="480">SQRT(M$38/$E$36)*TAN(N$38-SQRT(M$38*$E$36)*$C47/120000)</f>
        <v>24.278176093028314</v>
      </c>
      <c r="N47" s="13">
        <f t="shared" ref="N47" si="481">ABS(M47-$D47)</f>
        <v>0.27817609302831414</v>
      </c>
      <c r="O47" s="13">
        <f t="shared" ref="O47" si="482">SQRT(O$38/$E$36)*TAN(P$38-SQRT(O$38*$E$36)*$C47/120000)</f>
        <v>24.80578875063398</v>
      </c>
      <c r="P47" s="13">
        <f t="shared" ref="P47" si="483">ABS(O47-$D47)</f>
        <v>0.80578875063397959</v>
      </c>
      <c r="Q47" s="13">
        <f t="shared" ref="Q47" si="484">SQRT(Q$38/$E$36)*TAN(R$38-SQRT(Q$38*$E$36)*$C47/120000)</f>
        <v>23.871646288821925</v>
      </c>
      <c r="R47" s="13">
        <f t="shared" ref="R47" si="485">ABS(Q47-$D47)</f>
        <v>0.12835371117807526</v>
      </c>
      <c r="S47" s="12">
        <f t="shared" ref="S47" si="486">SQRT(S$38/$E$36)*TAN(T$38-SQRT(S$38*$E$36)*$C47/120000)</f>
        <v>23.999999984325875</v>
      </c>
      <c r="T47" s="12">
        <f t="shared" ref="T47" si="487">ABS(S47-$D47)</f>
        <v>1.5674125108944281E-8</v>
      </c>
      <c r="U47" s="13">
        <f t="shared" ref="U47" si="488">SQRT(U$38/$E$36)*TAN(V$38-SQRT(U$38*$E$36)*$C47/120000)</f>
        <v>23.988243678959364</v>
      </c>
      <c r="V47" s="13">
        <f t="shared" ref="V47" si="489">ABS(U47-$D47)</f>
        <v>1.1756321040635953E-2</v>
      </c>
      <c r="W47" s="13">
        <f t="shared" ref="W47" si="490">SQRT(W$38/$E$36)*TAN(X$38-SQRT(W$38*$E$36)*$C47/120000)</f>
        <v>23.891866648151151</v>
      </c>
      <c r="X47" s="13">
        <f t="shared" ref="X47" si="491">ABS(W47-$D47)</f>
        <v>0.1081333518488492</v>
      </c>
      <c r="Y47" s="13">
        <f t="shared" ref="Y47" si="492">SQRT(Y$38/$E$36)*TAN(Z$38-SQRT(Y$38*$E$36)*$C47/120000)</f>
        <v>24.488560450450496</v>
      </c>
      <c r="Z47" s="13">
        <f t="shared" ref="Z47" si="493">ABS(Y47-$D47)</f>
        <v>0.48856045045049612</v>
      </c>
      <c r="AA47" s="13">
        <f t="shared" ref="AA47" si="494">SQRT(AA$38/$E$36)*TAN(AB$38-SQRT(AA$38*$E$36)*$C47/120000)</f>
        <v>24.255904071831946</v>
      </c>
      <c r="AB47" s="13">
        <f t="shared" ref="AB47" si="495">ABS(AA47-$D47)</f>
        <v>0.25590407183194586</v>
      </c>
      <c r="AC47" s="13">
        <f t="shared" ref="AC47" si="496">SQRT(AC$38/$E$36)*TAN(AD$38-SQRT(AC$38*$E$36)*$C47/120000)</f>
        <v>24.021766759552516</v>
      </c>
      <c r="AD47" s="13">
        <f t="shared" ref="AD47" si="497">ABS(AC47-$D47)</f>
        <v>2.176675955251639E-2</v>
      </c>
      <c r="AE47" s="13">
        <f t="shared" ref="AE47" si="498">SQRT(AE$38/$E$36)*TAN(AF$38-SQRT(AE$38*$E$36)*$C47/120000)</f>
        <v>24.376278889978167</v>
      </c>
      <c r="AF47" s="13">
        <f t="shared" ref="AF47" si="499">ABS(AE47-$D47)</f>
        <v>0.37627888997816683</v>
      </c>
      <c r="AG47" s="13">
        <f t="shared" ref="AG47" si="500">SQRT(AG$38/$E$36)*TAN(AH$38-SQRT(AG$38*$E$36)*$C47/120000)</f>
        <v>24.122807778623933</v>
      </c>
      <c r="AH47" s="13">
        <f t="shared" ref="AH47" si="501">ABS(AG47-$D47)</f>
        <v>0.12280777862393322</v>
      </c>
      <c r="AI47" s="13">
        <f t="shared" ref="AI47" si="502">SQRT(AI$38/$E$36)*TAN(AJ$38-SQRT(AI$38*$E$36)*$C47/120000)</f>
        <v>24.393674953301645</v>
      </c>
      <c r="AJ47" s="13">
        <f t="shared" ref="AJ47" si="503">ABS(AI47-$D47)</f>
        <v>0.39367495330164459</v>
      </c>
      <c r="AK47" s="13">
        <f t="shared" ref="AK47" si="504">SQRT(AK$38/$E$36)*TAN(AL$38-SQRT(AK$38*$E$36)*$C47/120000)</f>
        <v>24.156339864581579</v>
      </c>
      <c r="AL47" s="13">
        <f t="shared" si="254"/>
        <v>0.15633986458157878</v>
      </c>
    </row>
    <row r="48" spans="1:38" x14ac:dyDescent="0.25">
      <c r="C48">
        <v>18</v>
      </c>
      <c r="D48">
        <v>21</v>
      </c>
      <c r="E48" s="13">
        <f t="shared" si="255"/>
        <v>20.529873926201628</v>
      </c>
      <c r="F48" s="13">
        <f t="shared" si="256"/>
        <v>0.47012607379837235</v>
      </c>
      <c r="G48" s="13">
        <f t="shared" ref="G48" si="505">SQRT(G$38/$E$36)*TAN(H$38-SQRT(G$38*$E$36)*$C48/120000)</f>
        <v>22.801148090514122</v>
      </c>
      <c r="H48" s="13">
        <f t="shared" ref="H48" si="506">ABS(G48-$D48)</f>
        <v>1.8011480905141219</v>
      </c>
      <c r="I48" s="13">
        <f t="shared" ref="I48" si="507">SQRT(I$38/$E$36)*TAN(J$38-SQRT(I$38*$E$36)*$C48/120000)</f>
        <v>20.051593366564219</v>
      </c>
      <c r="J48" s="13">
        <f t="shared" ref="J48" si="508">ABS(I48-$D48)</f>
        <v>0.94840663343578058</v>
      </c>
      <c r="K48" s="13">
        <f t="shared" ref="K48" si="509">SQRT(K$38/$E$36)*TAN(L$38-SQRT(K$38*$E$36)*$C48/120000)</f>
        <v>22.118944948848068</v>
      </c>
      <c r="L48" s="13">
        <f t="shared" ref="L48" si="510">ABS(K48-$D48)</f>
        <v>1.1189449488480676</v>
      </c>
      <c r="M48" s="13">
        <f t="shared" ref="M48" si="511">SQRT(M$38/$E$36)*TAN(N$38-SQRT(M$38*$E$36)*$C48/120000)</f>
        <v>21.323001455025778</v>
      </c>
      <c r="N48" s="13">
        <f t="shared" ref="N48" si="512">ABS(M48-$D48)</f>
        <v>0.32300145502577848</v>
      </c>
      <c r="O48" s="13">
        <f t="shared" ref="O48" si="513">SQRT(O$38/$E$36)*TAN(P$38-SQRT(O$38*$E$36)*$C48/120000)</f>
        <v>21.910529690911765</v>
      </c>
      <c r="P48" s="13">
        <f t="shared" ref="P48" si="514">ABS(O48-$D48)</f>
        <v>0.9105296909117655</v>
      </c>
      <c r="Q48" s="13">
        <f t="shared" ref="Q48" si="515">SQRT(Q$38/$E$36)*TAN(R$38-SQRT(Q$38*$E$36)*$C48/120000)</f>
        <v>20.870074827564945</v>
      </c>
      <c r="R48" s="13">
        <f t="shared" ref="R48" si="516">ABS(Q48-$D48)</f>
        <v>0.12992517243505475</v>
      </c>
      <c r="S48" s="13">
        <f t="shared" ref="S48" si="517">SQRT(S$38/$E$36)*TAN(T$38-SQRT(S$38*$E$36)*$C48/120000)</f>
        <v>21.013099183669482</v>
      </c>
      <c r="T48" s="13">
        <f t="shared" ref="T48" si="518">ABS(S48-$D48)</f>
        <v>1.3099183669481818E-2</v>
      </c>
      <c r="U48" s="12">
        <f t="shared" ref="U48" si="519">SQRT(U$38/$E$36)*TAN(V$38-SQRT(U$38*$E$36)*$C48/120000)</f>
        <v>20.999999984744463</v>
      </c>
      <c r="V48" s="12">
        <f t="shared" ref="V48" si="520">ABS(U48-$D48)</f>
        <v>1.5255537277880649E-8</v>
      </c>
      <c r="W48" s="13">
        <f t="shared" ref="W48" si="521">SQRT(W$38/$E$36)*TAN(X$38-SQRT(W$38*$E$36)*$C48/120000)</f>
        <v>20.892607682812415</v>
      </c>
      <c r="X48" s="13">
        <f t="shared" ref="X48" si="522">ABS(W48-$D48)</f>
        <v>0.10739231718758546</v>
      </c>
      <c r="Y48" s="13">
        <f t="shared" ref="Y48" si="523">SQRT(Y$38/$E$36)*TAN(Z$38-SQRT(Y$38*$E$36)*$C48/120000)</f>
        <v>21.557317633535206</v>
      </c>
      <c r="Z48" s="13">
        <f t="shared" ref="Z48" si="524">ABS(Y48-$D48)</f>
        <v>0.55731763353520591</v>
      </c>
      <c r="AA48" s="13">
        <f t="shared" ref="AA48" si="525">SQRT(AA$38/$E$36)*TAN(AB$38-SQRT(AA$38*$E$36)*$C48/120000)</f>
        <v>21.298192770990529</v>
      </c>
      <c r="AB48" s="13">
        <f t="shared" ref="AB48" si="526">ABS(AA48-$D48)</f>
        <v>0.29819277099052854</v>
      </c>
      <c r="AC48" s="13">
        <f t="shared" ref="AC48" si="527">SQRT(AC$38/$E$36)*TAN(AD$38-SQRT(AC$38*$E$36)*$C48/120000)</f>
        <v>21.037351878194194</v>
      </c>
      <c r="AD48" s="13">
        <f t="shared" ref="AD48" si="528">ABS(AC48-$D48)</f>
        <v>3.7351878194193944E-2</v>
      </c>
      <c r="AE48" s="13">
        <f t="shared" ref="AE48" si="529">SQRT(AE$38/$E$36)*TAN(AF$38-SQRT(AE$38*$E$36)*$C48/120000)</f>
        <v>21.432270434395949</v>
      </c>
      <c r="AF48" s="13">
        <f t="shared" ref="AF48" si="530">ABS(AE48-$D48)</f>
        <v>0.43227043439594937</v>
      </c>
      <c r="AG48" s="13">
        <f t="shared" ref="AG48" si="531">SQRT(AG$38/$E$36)*TAN(AH$38-SQRT(AG$38*$E$36)*$C48/120000)</f>
        <v>21.149924922743718</v>
      </c>
      <c r="AH48" s="13">
        <f t="shared" ref="AH48" si="532">ABS(AG48-$D48)</f>
        <v>0.14992492274371827</v>
      </c>
      <c r="AI48" s="13">
        <f t="shared" ref="AI48" si="533">SQRT(AI$38/$E$36)*TAN(AJ$38-SQRT(AI$38*$E$36)*$C48/120000)</f>
        <v>21.451645315269371</v>
      </c>
      <c r="AJ48" s="13">
        <f t="shared" ref="AJ48" si="534">ABS(AI48-$D48)</f>
        <v>0.45164531526937068</v>
      </c>
      <c r="AK48" s="13">
        <f t="shared" ref="AK48" si="535">SQRT(AK$38/$E$36)*TAN(AL$38-SQRT(AK$38*$E$36)*$C48/120000)</f>
        <v>21.187281343919206</v>
      </c>
      <c r="AL48" s="13">
        <f t="shared" si="254"/>
        <v>0.18728134391920648</v>
      </c>
    </row>
    <row r="49" spans="3:38" x14ac:dyDescent="0.25">
      <c r="C49">
        <v>19</v>
      </c>
      <c r="D49">
        <v>18</v>
      </c>
      <c r="E49" s="13">
        <f t="shared" si="255"/>
        <v>17.599470498760024</v>
      </c>
      <c r="F49" s="13">
        <f t="shared" si="256"/>
        <v>0.40052950123997633</v>
      </c>
      <c r="G49" s="13">
        <f t="shared" ref="G49" si="536">SQRT(G$38/$E$36)*TAN(H$38-SQRT(G$38*$E$36)*$C49/120000)</f>
        <v>20.1048046833839</v>
      </c>
      <c r="H49" s="13">
        <f t="shared" ref="H49" si="537">ABS(G49-$D49)</f>
        <v>2.1048046833839003</v>
      </c>
      <c r="I49" s="13">
        <f t="shared" ref="I49" si="538">SQRT(I$38/$E$36)*TAN(J$38-SQRT(I$38*$E$36)*$C49/120000)</f>
        <v>17.071112068653356</v>
      </c>
      <c r="J49" s="13">
        <f t="shared" ref="J49" si="539">ABS(I49-$D49)</f>
        <v>0.92888793134664382</v>
      </c>
      <c r="K49" s="13">
        <f t="shared" ref="K49" si="540">SQRT(K$38/$E$36)*TAN(L$38-SQRT(K$38*$E$36)*$C49/120000)</f>
        <v>19.35294753066259</v>
      </c>
      <c r="L49" s="13">
        <f t="shared" ref="L49" si="541">ABS(K49-$D49)</f>
        <v>1.3529475306625898</v>
      </c>
      <c r="M49" s="13">
        <f t="shared" ref="M49" si="542">SQRT(M$38/$E$36)*TAN(N$38-SQRT(M$38*$E$36)*$C49/120000)</f>
        <v>18.475034142351809</v>
      </c>
      <c r="N49" s="13">
        <f t="shared" ref="N49" si="543">ABS(M49-$D49)</f>
        <v>0.47503414235180941</v>
      </c>
      <c r="O49" s="13">
        <f t="shared" ref="O49" si="544">SQRT(O$38/$E$36)*TAN(P$38-SQRT(O$38*$E$36)*$C49/120000)</f>
        <v>19.123141992681877</v>
      </c>
      <c r="P49" s="13">
        <f t="shared" ref="P49" si="545">ABS(O49-$D49)</f>
        <v>1.1231419926818766</v>
      </c>
      <c r="Q49" s="13">
        <f t="shared" ref="Q49" si="546">SQRT(Q$38/$E$36)*TAN(R$38-SQRT(Q$38*$E$36)*$C49/120000)</f>
        <v>17.9751238909428</v>
      </c>
      <c r="R49" s="13">
        <f t="shared" ref="R49" si="547">ABS(Q49-$D49)</f>
        <v>2.4876109057199614E-2</v>
      </c>
      <c r="S49" s="13">
        <f t="shared" ref="S49" si="548">SQRT(S$38/$E$36)*TAN(T$38-SQRT(S$38*$E$36)*$C49/120000)</f>
        <v>18.133011285763352</v>
      </c>
      <c r="T49" s="13">
        <f t="shared" ref="T49" si="549">ABS(S49-$D49)</f>
        <v>0.1330112857633523</v>
      </c>
      <c r="U49" s="13">
        <f t="shared" ref="U49" si="550">SQRT(U$38/$E$36)*TAN(V$38-SQRT(U$38*$E$36)*$C49/120000)</f>
        <v>18.118551846219582</v>
      </c>
      <c r="V49" s="13">
        <f t="shared" ref="V49" si="551">ABS(U49-$D49)</f>
        <v>0.11855184621958159</v>
      </c>
      <c r="W49" s="12">
        <f t="shared" ref="W49" si="552">SQRT(W$38/$E$36)*TAN(X$38-SQRT(W$38*$E$36)*$C49/120000)</f>
        <v>17.999999985097773</v>
      </c>
      <c r="X49" s="12">
        <f t="shared" ref="X49" si="553">ABS(W49-$D49)</f>
        <v>1.4902227007951296E-8</v>
      </c>
      <c r="Y49" s="13">
        <f t="shared" ref="Y49" si="554">SQRT(Y$38/$E$36)*TAN(Z$38-SQRT(Y$38*$E$36)*$C49/120000)</f>
        <v>18.733560073939483</v>
      </c>
      <c r="Z49" s="13">
        <f t="shared" ref="Z49" si="555">ABS(Y49-$D49)</f>
        <v>0.73356007393948275</v>
      </c>
      <c r="AA49" s="13">
        <f t="shared" ref="AA49" si="556">SQRT(AA$38/$E$36)*TAN(AB$38-SQRT(AA$38*$E$36)*$C49/120000)</f>
        <v>18.447658347645497</v>
      </c>
      <c r="AB49" s="13">
        <f t="shared" ref="AB49" si="557">ABS(AA49-$D49)</f>
        <v>0.44765834764549695</v>
      </c>
      <c r="AC49" s="13">
        <f t="shared" ref="AC49" si="558">SQRT(AC$38/$E$36)*TAN(AD$38-SQRT(AC$38*$E$36)*$C49/120000)</f>
        <v>18.159781872232745</v>
      </c>
      <c r="AD49" s="13">
        <f t="shared" ref="AD49" si="559">ABS(AC49-$D49)</f>
        <v>0.15978187223274531</v>
      </c>
      <c r="AE49" s="13">
        <f t="shared" ref="AE49" si="560">SQRT(AE$38/$E$36)*TAN(AF$38-SQRT(AE$38*$E$36)*$C49/120000)</f>
        <v>18.595601081555792</v>
      </c>
      <c r="AF49" s="13">
        <f t="shared" ref="AF49" si="561">ABS(AE49-$D49)</f>
        <v>0.59560108155579172</v>
      </c>
      <c r="AG49" s="13">
        <f t="shared" ref="AG49" si="562">SQRT(AG$38/$E$36)*TAN(AH$38-SQRT(AG$38*$E$36)*$C49/120000)</f>
        <v>18.2840328885997</v>
      </c>
      <c r="AH49" s="13">
        <f t="shared" ref="AH49" si="563">ABS(AG49-$D49)</f>
        <v>0.28403288859970033</v>
      </c>
      <c r="AI49" s="13">
        <f t="shared" ref="AI49" si="564">SQRT(AI$38/$E$36)*TAN(AJ$38-SQRT(AI$38*$E$36)*$C49/120000)</f>
        <v>18.616977750022922</v>
      </c>
      <c r="AJ49" s="13">
        <f t="shared" ref="AJ49" si="565">ABS(AI49-$D49)</f>
        <v>0.61697775002292232</v>
      </c>
      <c r="AK49" s="13">
        <f t="shared" ref="AK49" si="566">SQRT(AK$38/$E$36)*TAN(AL$38-SQRT(AK$38*$E$36)*$C49/120000)</f>
        <v>18.325261182345038</v>
      </c>
      <c r="AL49" s="13">
        <f t="shared" si="254"/>
        <v>0.32526118234503798</v>
      </c>
    </row>
    <row r="50" spans="3:38" x14ac:dyDescent="0.25">
      <c r="C50">
        <v>20</v>
      </c>
      <c r="D50">
        <v>16</v>
      </c>
      <c r="E50" s="13">
        <f t="shared" si="255"/>
        <v>14.757093171843572</v>
      </c>
      <c r="F50" s="13">
        <f t="shared" si="256"/>
        <v>1.2429068281564284</v>
      </c>
      <c r="G50" s="13">
        <f t="shared" ref="G50" si="567">SQRT(G$38/$E$36)*TAN(H$38-SQRT(G$38*$E$36)*$C50/120000)</f>
        <v>17.500780634670829</v>
      </c>
      <c r="H50" s="13">
        <f t="shared" ref="H50" si="568">ABS(G50-$D50)</f>
        <v>1.5007806346708286</v>
      </c>
      <c r="I50" s="13">
        <f t="shared" ref="I50" si="569">SQRT(I$38/$E$36)*TAN(J$38-SQRT(I$38*$E$36)*$C50/120000)</f>
        <v>14.17751415841909</v>
      </c>
      <c r="J50" s="13">
        <f t="shared" ref="J50" si="570">ABS(I50-$D50)</f>
        <v>1.8224858415809102</v>
      </c>
      <c r="K50" s="13">
        <f t="shared" ref="K50" si="571">SQRT(K$38/$E$36)*TAN(L$38-SQRT(K$38*$E$36)*$C50/120000)</f>
        <v>16.678173575559722</v>
      </c>
      <c r="L50" s="13">
        <f t="shared" ref="L50" si="572">ABS(K50-$D50)</f>
        <v>0.6781735755597218</v>
      </c>
      <c r="M50" s="13">
        <f t="shared" ref="M50" si="573">SQRT(M$38/$E$36)*TAN(N$38-SQRT(M$38*$E$36)*$C50/120000)</f>
        <v>15.716802820314207</v>
      </c>
      <c r="N50" s="13">
        <f t="shared" ref="N50" si="574">ABS(M50-$D50)</f>
        <v>0.28319717968579283</v>
      </c>
      <c r="O50" s="13">
        <f t="shared" ref="O50" si="575">SQRT(O$38/$E$36)*TAN(P$38-SQRT(O$38*$E$36)*$C50/120000)</f>
        <v>16.426610155068119</v>
      </c>
      <c r="P50" s="13">
        <f t="shared" ref="P50" si="576">ABS(O50-$D50)</f>
        <v>0.4266101550681185</v>
      </c>
      <c r="Q50" s="13">
        <f t="shared" ref="Q50" si="577">SQRT(Q$38/$E$36)*TAN(R$38-SQRT(Q$38*$E$36)*$C50/120000)</f>
        <v>15.168960590173597</v>
      </c>
      <c r="R50" s="13">
        <f t="shared" ref="R50" si="578">ABS(Q50-$D50)</f>
        <v>0.83103940982640268</v>
      </c>
      <c r="S50" s="13">
        <f t="shared" ref="S50" si="579">SQRT(S$38/$E$36)*TAN(T$38-SQRT(S$38*$E$36)*$C50/120000)</f>
        <v>15.342018547407218</v>
      </c>
      <c r="T50" s="13">
        <f t="shared" ref="T50" si="580">ABS(S50-$D50)</f>
        <v>0.65798145259278229</v>
      </c>
      <c r="U50" s="13">
        <f t="shared" ref="U50" si="581">SQRT(U$38/$E$36)*TAN(V$38-SQRT(U$38*$E$36)*$C50/120000)</f>
        <v>15.326171012026558</v>
      </c>
      <c r="V50" s="13">
        <f t="shared" ref="V50" si="582">ABS(U50-$D50)</f>
        <v>0.67382898797344204</v>
      </c>
      <c r="W50" s="13">
        <f t="shared" ref="W50" si="583">SQRT(W$38/$E$36)*TAN(X$38-SQRT(W$38*$E$36)*$C50/120000)</f>
        <v>15.196228867195696</v>
      </c>
      <c r="X50" s="13">
        <f t="shared" ref="X50" si="584">ABS(W50-$D50)</f>
        <v>0.80377113280430379</v>
      </c>
      <c r="Y50" s="12">
        <f t="shared" ref="Y50" si="585">SQRT(Y$38/$E$36)*TAN(Z$38-SQRT(Y$38*$E$36)*$C50/120000)</f>
        <v>15.999999985550147</v>
      </c>
      <c r="Z50" s="12">
        <f t="shared" ref="Z50" si="586">ABS(Y50-$D50)</f>
        <v>1.4449852869802271E-8</v>
      </c>
      <c r="AA50" s="13">
        <f t="shared" ref="AA50" si="587">SQRT(AA$38/$E$36)*TAN(AB$38-SQRT(AA$38*$E$36)*$C50/120000)</f>
        <v>15.686809895311413</v>
      </c>
      <c r="AB50" s="13">
        <f t="shared" ref="AB50" si="588">ABS(AA50-$D50)</f>
        <v>0.31319010468858721</v>
      </c>
      <c r="AC50" s="13">
        <f t="shared" ref="AC50" si="589">SQRT(AC$38/$E$36)*TAN(AD$38-SQRT(AC$38*$E$36)*$C50/120000)</f>
        <v>15.371358433951999</v>
      </c>
      <c r="AD50" s="13">
        <f t="shared" ref="AD50" si="590">ABS(AC50-$D50)</f>
        <v>0.62864156604800137</v>
      </c>
      <c r="AE50" s="13">
        <f t="shared" ref="AE50" si="591">SQRT(AE$38/$E$36)*TAN(AF$38-SQRT(AE$38*$E$36)*$C50/120000)</f>
        <v>15.848885384108522</v>
      </c>
      <c r="AF50" s="13">
        <f t="shared" ref="AF50" si="592">ABS(AE50-$D50)</f>
        <v>0.15111461589147801</v>
      </c>
      <c r="AG50" s="13">
        <f t="shared" ref="AG50" si="593">SQRT(AG$38/$E$36)*TAN(AH$38-SQRT(AG$38*$E$36)*$C50/120000)</f>
        <v>15.507523242856909</v>
      </c>
      <c r="AH50" s="13">
        <f t="shared" ref="AH50" si="594">ABS(AG50-$D50)</f>
        <v>0.49247675714309125</v>
      </c>
      <c r="AI50" s="13">
        <f t="shared" ref="AI50" si="595">SQRT(AI$38/$E$36)*TAN(AJ$38-SQRT(AI$38*$E$36)*$C50/120000)</f>
        <v>15.872301985652896</v>
      </c>
      <c r="AJ50" s="13">
        <f t="shared" ref="AJ50" si="596">ABS(AI50-$D50)</f>
        <v>0.12769801434710359</v>
      </c>
      <c r="AK50" s="13">
        <f t="shared" ref="AK50" si="597">SQRT(AK$38/$E$36)*TAN(AL$38-SQRT(AK$38*$E$36)*$C50/120000)</f>
        <v>15.552700647896692</v>
      </c>
      <c r="AL50" s="13">
        <f t="shared" si="254"/>
        <v>0.44729935210330751</v>
      </c>
    </row>
    <row r="51" spans="3:38" x14ac:dyDescent="0.25">
      <c r="C51">
        <v>21</v>
      </c>
      <c r="D51">
        <v>13</v>
      </c>
      <c r="E51" s="13">
        <f t="shared" si="255"/>
        <v>11.986482341086857</v>
      </c>
      <c r="F51" s="13">
        <f t="shared" si="256"/>
        <v>1.0135176589131429</v>
      </c>
      <c r="G51" s="13">
        <f t="shared" ref="G51" si="598">SQRT(G$38/$E$36)*TAN(H$38-SQRT(G$38*$E$36)*$C51/120000)</f>
        <v>14.974539494114911</v>
      </c>
      <c r="H51" s="13">
        <f t="shared" ref="H51" si="599">ABS(G51-$D51)</f>
        <v>1.9745394941149108</v>
      </c>
      <c r="I51" s="13">
        <f t="shared" ref="I51" si="600">SQRT(I$38/$E$36)*TAN(J$38-SQRT(I$38*$E$36)*$C51/120000)</f>
        <v>11.354142757990871</v>
      </c>
      <c r="J51" s="13">
        <f t="shared" ref="J51" si="601">ABS(I51-$D51)</f>
        <v>1.6458572420091286</v>
      </c>
      <c r="K51" s="13">
        <f t="shared" ref="K51" si="602">SQRT(K$38/$E$36)*TAN(L$38-SQRT(K$38*$E$36)*$C51/120000)</f>
        <v>14.079595971515189</v>
      </c>
      <c r="L51" s="13">
        <f t="shared" ref="L51" si="603">ABS(K51-$D51)</f>
        <v>1.0795959715151895</v>
      </c>
      <c r="M51" s="13">
        <f t="shared" ref="M51" si="604">SQRT(M$38/$E$36)*TAN(N$38-SQRT(M$38*$E$36)*$C51/120000)</f>
        <v>13.032679309895279</v>
      </c>
      <c r="N51" s="13">
        <f t="shared" ref="N51" si="605">ABS(M51-$D51)</f>
        <v>3.2679309895279118E-2</v>
      </c>
      <c r="O51" s="13">
        <f t="shared" ref="O51" si="606">SQRT(O$38/$E$36)*TAN(P$38-SQRT(O$38*$E$36)*$C51/120000)</f>
        <v>13.805752724719277</v>
      </c>
      <c r="P51" s="13">
        <f t="shared" ref="P51" si="607">ABS(O51-$D51)</f>
        <v>0.80575272471927661</v>
      </c>
      <c r="Q51" s="13">
        <f t="shared" ref="Q51" si="608">SQRT(Q$38/$E$36)*TAN(R$38-SQRT(Q$38*$E$36)*$C51/120000)</f>
        <v>12.435600259756772</v>
      </c>
      <c r="R51" s="13">
        <f t="shared" ref="R51" si="609">ABS(Q51-$D51)</f>
        <v>0.56439974024322836</v>
      </c>
      <c r="S51" s="13">
        <f t="shared" ref="S51" si="610">SQRT(S$38/$E$36)*TAN(T$38-SQRT(S$38*$E$36)*$C51/120000)</f>
        <v>12.624250038331356</v>
      </c>
      <c r="T51" s="13">
        <f t="shared" ref="T51" si="611">ABS(S51-$D51)</f>
        <v>0.37574996166864416</v>
      </c>
      <c r="U51" s="13">
        <f t="shared" ref="U51" si="612">SQRT(U$38/$E$36)*TAN(V$38-SQRT(U$38*$E$36)*$C51/120000)</f>
        <v>12.606976180284807</v>
      </c>
      <c r="V51" s="13">
        <f t="shared" ref="V51" si="613">ABS(U51-$D51)</f>
        <v>0.39302381971519296</v>
      </c>
      <c r="W51" s="13">
        <f t="shared" ref="W51" si="614">SQRT(W$38/$E$36)*TAN(X$38-SQRT(W$38*$E$36)*$C51/120000)</f>
        <v>12.465327654195677</v>
      </c>
      <c r="X51" s="13">
        <f t="shared" ref="X51" si="615">ABS(W51-$D51)</f>
        <v>0.53467234580432255</v>
      </c>
      <c r="Y51" s="13">
        <f t="shared" ref="Y51" si="616">SQRT(Y$38/$E$36)*TAN(Z$38-SQRT(Y$38*$E$36)*$C51/120000)</f>
        <v>13.341189439928126</v>
      </c>
      <c r="Z51" s="13">
        <f t="shared" ref="Z51" si="617">ABS(Y51-$D51)</f>
        <v>0.34118943992812589</v>
      </c>
      <c r="AA51" s="12">
        <f t="shared" ref="AA51" si="618">SQRT(AA$38/$E$36)*TAN(AB$38-SQRT(AA$38*$E$36)*$C51/120000)</f>
        <v>12.999999985783338</v>
      </c>
      <c r="AB51" s="12">
        <f t="shared" ref="AB51" si="619">ABS(AA51-$D51)</f>
        <v>1.4216661625710003E-8</v>
      </c>
      <c r="AC51" s="13">
        <f t="shared" ref="AC51" si="620">SQRT(AC$38/$E$36)*TAN(AD$38-SQRT(AC$38*$E$36)*$C51/120000)</f>
        <v>12.656229811851414</v>
      </c>
      <c r="AD51" s="13">
        <f t="shared" ref="AD51" si="621">ABS(AC51-$D51)</f>
        <v>0.34377018814858573</v>
      </c>
      <c r="AE51" s="13">
        <f t="shared" ref="AE51" si="622">SQRT(AE$38/$E$36)*TAN(AF$38-SQRT(AE$38*$E$36)*$C51/120000)</f>
        <v>13.176579568626615</v>
      </c>
      <c r="AF51" s="13">
        <f t="shared" ref="AF51" si="623">ABS(AE51-$D51)</f>
        <v>0.1765795686266145</v>
      </c>
      <c r="AG51" s="13">
        <f t="shared" ref="AG51" si="624">SQRT(AG$38/$E$36)*TAN(AH$38-SQRT(AG$38*$E$36)*$C51/120000)</f>
        <v>12.804632850809343</v>
      </c>
      <c r="AH51" s="13">
        <f t="shared" ref="AH51" si="625">ABS(AG51-$D51)</f>
        <v>0.19536714919065723</v>
      </c>
      <c r="AI51" s="13">
        <f t="shared" ref="AI51" si="626">SQRT(AI$38/$E$36)*TAN(AJ$38-SQRT(AI$38*$E$36)*$C51/120000)</f>
        <v>13.202089151143383</v>
      </c>
      <c r="AJ51" s="13">
        <f t="shared" ref="AJ51" si="627">ABS(AI51-$D51)</f>
        <v>0.20208915114338311</v>
      </c>
      <c r="AK51" s="13">
        <f t="shared" ref="AK51" si="628">SQRT(AK$38/$E$36)*TAN(AL$38-SQRT(AK$38*$E$36)*$C51/120000)</f>
        <v>12.853865866073805</v>
      </c>
      <c r="AL51" s="13">
        <f t="shared" si="254"/>
        <v>0.14613413392619456</v>
      </c>
    </row>
    <row r="52" spans="3:38" x14ac:dyDescent="0.25">
      <c r="C52">
        <v>22</v>
      </c>
      <c r="D52">
        <v>10</v>
      </c>
      <c r="E52" s="13">
        <f t="shared" si="255"/>
        <v>9.2728271924227439</v>
      </c>
      <c r="F52" s="13">
        <f t="shared" si="256"/>
        <v>0.72717280757725611</v>
      </c>
      <c r="G52" s="13">
        <f t="shared" ref="G52" si="629">SQRT(G$38/$E$36)*TAN(H$38-SQRT(G$38*$E$36)*$C52/120000)</f>
        <v>12.513004769569395</v>
      </c>
      <c r="H52" s="13">
        <f t="shared" ref="H52" si="630">ABS(G52-$D52)</f>
        <v>2.5130047695693953</v>
      </c>
      <c r="I52" s="13">
        <f t="shared" ref="I52" si="631">SQRT(I$38/$E$36)*TAN(J$38-SQRT(I$38*$E$36)*$C52/120000)</f>
        <v>8.5857806363909059</v>
      </c>
      <c r="J52" s="13">
        <f t="shared" ref="J52" si="632">ABS(I52-$D52)</f>
        <v>1.4142193636090941</v>
      </c>
      <c r="K52" s="13">
        <f t="shared" ref="K52" si="633">SQRT(K$38/$E$36)*TAN(L$38-SQRT(K$38*$E$36)*$C52/120000)</f>
        <v>11.54364936911451</v>
      </c>
      <c r="L52" s="13">
        <f t="shared" ref="L52" si="634">ABS(K52-$D52)</f>
        <v>1.5436493691145099</v>
      </c>
      <c r="M52" s="13">
        <f t="shared" ref="M52" si="635">SQRT(M$38/$E$36)*TAN(N$38-SQRT(M$38*$E$36)*$C52/120000)</f>
        <v>10.408493879893578</v>
      </c>
      <c r="N52" s="13">
        <f t="shared" ref="N52" si="636">ABS(M52-$D52)</f>
        <v>0.40849387989357844</v>
      </c>
      <c r="O52" s="13">
        <f t="shared" ref="O52" si="637">SQRT(O$38/$E$36)*TAN(P$38-SQRT(O$38*$E$36)*$C52/120000)</f>
        <v>11.246849727372462</v>
      </c>
      <c r="P52" s="13">
        <f t="shared" ref="P52" si="638">ABS(O52-$D52)</f>
        <v>1.2468497273724619</v>
      </c>
      <c r="Q52" s="13">
        <f t="shared" ref="Q52" si="639">SQRT(Q$38/$E$36)*TAN(R$38-SQRT(Q$38*$E$36)*$C52/120000)</f>
        <v>9.7605119820626722</v>
      </c>
      <c r="R52" s="13">
        <f t="shared" ref="R52" si="640">ABS(Q52-$D52)</f>
        <v>0.23948801793732777</v>
      </c>
      <c r="S52" s="13">
        <f t="shared" ref="S52" si="641">SQRT(S$38/$E$36)*TAN(T$38-SQRT(S$38*$E$36)*$C52/120000)</f>
        <v>9.9652902904039244</v>
      </c>
      <c r="T52" s="13">
        <f t="shared" ref="T52" si="642">ABS(S52-$D52)</f>
        <v>3.4709709596075555E-2</v>
      </c>
      <c r="U52" s="13">
        <f t="shared" ref="U52" si="643">SQRT(U$38/$E$36)*TAN(V$38-SQRT(U$38*$E$36)*$C52/120000)</f>
        <v>9.9465413631936173</v>
      </c>
      <c r="V52" s="13">
        <f t="shared" ref="V52" si="644">ABS(U52-$D52)</f>
        <v>5.3458636806382742E-2</v>
      </c>
      <c r="W52" s="13">
        <f t="shared" ref="W52" si="645">SQRT(W$38/$E$36)*TAN(X$38-SQRT(W$38*$E$36)*$C52/120000)</f>
        <v>9.7927837034650373</v>
      </c>
      <c r="X52" s="13">
        <f t="shared" ref="X52" si="646">ABS(W52-$D52)</f>
        <v>0.20721629653496265</v>
      </c>
      <c r="Y52" s="13">
        <f t="shared" ref="Y52" si="647">SQRT(Y$38/$E$36)*TAN(Z$38-SQRT(Y$38*$E$36)*$C52/120000)</f>
        <v>10.743140569273541</v>
      </c>
      <c r="Z52" s="13">
        <f t="shared" ref="Z52" si="648">ABS(Y52-$D52)</f>
        <v>0.74314056927354066</v>
      </c>
      <c r="AA52" s="13">
        <f t="shared" ref="AA52" si="649">SQRT(AA$38/$E$36)*TAN(AB$38-SQRT(AA$38*$E$36)*$C52/120000)</f>
        <v>10.373039435775649</v>
      </c>
      <c r="AB52" s="13">
        <f t="shared" ref="AB52" si="650">ABS(AA52-$D52)</f>
        <v>0.3730394357756488</v>
      </c>
      <c r="AC52" s="12">
        <f t="shared" ref="AC52" si="651">SQRT(AC$38/$E$36)*TAN(AD$38-SQRT(AC$38*$E$36)*$C52/120000)</f>
        <v>9.9999999859609847</v>
      </c>
      <c r="AD52" s="12">
        <f t="shared" ref="AD52" si="652">ABS(AC52-$D52)</f>
        <v>1.4039015283628942E-8</v>
      </c>
      <c r="AE52" s="13">
        <f t="shared" ref="AE52" si="653">SQRT(AE$38/$E$36)*TAN(AF$38-SQRT(AE$38*$E$36)*$C52/120000)</f>
        <v>10.564599129554923</v>
      </c>
      <c r="AF52" s="13">
        <f t="shared" ref="AF52" si="654">ABS(AE52-$D52)</f>
        <v>0.56459912955492264</v>
      </c>
      <c r="AG52" s="13">
        <f t="shared" ref="AG52" si="655">SQRT(AG$38/$E$36)*TAN(AH$38-SQRT(AG$38*$E$36)*$C52/120000)</f>
        <v>10.161055479727269</v>
      </c>
      <c r="AH52" s="13">
        <f t="shared" ref="AH52" si="656">ABS(AG52-$D52)</f>
        <v>0.16105547972726875</v>
      </c>
      <c r="AI52" s="13">
        <f t="shared" ref="AI52" si="657">SQRT(AI$38/$E$36)*TAN(AJ$38-SQRT(AI$38*$E$36)*$C52/120000)</f>
        <v>10.592269776312202</v>
      </c>
      <c r="AJ52" s="13">
        <f t="shared" ref="AJ52" si="658">ABS(AI52-$D52)</f>
        <v>0.59226977631220201</v>
      </c>
      <c r="AK52" s="13">
        <f t="shared" ref="AK52" si="659">SQRT(AK$38/$E$36)*TAN(AL$38-SQRT(AK$38*$E$36)*$C52/120000)</f>
        <v>10.214480223865532</v>
      </c>
      <c r="AL52" s="13">
        <f t="shared" si="254"/>
        <v>0.21448022386553234</v>
      </c>
    </row>
    <row r="53" spans="3:38" x14ac:dyDescent="0.25">
      <c r="C53">
        <v>23</v>
      </c>
      <c r="D53">
        <v>8</v>
      </c>
      <c r="E53" s="13">
        <f t="shared" si="255"/>
        <v>6.6024282452157461</v>
      </c>
      <c r="F53" s="13">
        <f t="shared" si="256"/>
        <v>1.3975717547842539</v>
      </c>
      <c r="G53" s="13">
        <f t="shared" ref="G53" si="660">SQRT(G$38/$E$36)*TAN(H$38-SQRT(G$38*$E$36)*$C53/120000)</f>
        <v>10.104266150438113</v>
      </c>
      <c r="H53" s="13">
        <f t="shared" ref="H53" si="661">ABS(G53-$D53)</f>
        <v>2.1042661504381126</v>
      </c>
      <c r="I53" s="13">
        <f t="shared" ref="I53" si="662">SQRT(I$38/$E$36)*TAN(J$38-SQRT(I$38*$E$36)*$C53/120000)</f>
        <v>5.8583021076430546</v>
      </c>
      <c r="J53" s="13">
        <f t="shared" ref="J53" si="663">ABS(I53-$D53)</f>
        <v>2.1416978923569454</v>
      </c>
      <c r="K53" s="13">
        <f t="shared" ref="K53" si="664">SQRT(K$38/$E$36)*TAN(L$38-SQRT(K$38*$E$36)*$C53/120000)</f>
        <v>9.0579243495110759</v>
      </c>
      <c r="L53" s="13">
        <f t="shared" ref="L53" si="665">ABS(K53-$D53)</f>
        <v>1.0579243495110759</v>
      </c>
      <c r="M53" s="13">
        <f t="shared" ref="M53" si="666">SQRT(M$38/$E$36)*TAN(N$38-SQRT(M$38*$E$36)*$C53/120000)</f>
        <v>7.8312142455947775</v>
      </c>
      <c r="N53" s="13">
        <f t="shared" ref="N53" si="667">ABS(M53-$D53)</f>
        <v>0.16878575440522248</v>
      </c>
      <c r="O53" s="13">
        <f t="shared" ref="O53" si="668">SQRT(O$38/$E$36)*TAN(P$38-SQRT(O$38*$E$36)*$C53/120000)</f>
        <v>8.7373329844049685</v>
      </c>
      <c r="P53" s="13">
        <f t="shared" ref="P53" si="669">ABS(O53-$D53)</f>
        <v>0.73733298440496853</v>
      </c>
      <c r="Q53" s="13">
        <f t="shared" ref="Q53" si="670">SQRT(Q$38/$E$36)*TAN(R$38-SQRT(Q$38*$E$36)*$C53/120000)</f>
        <v>7.1302883638926691</v>
      </c>
      <c r="R53" s="13">
        <f t="shared" ref="R53" si="671">ABS(Q53-$D53)</f>
        <v>0.86971163610733093</v>
      </c>
      <c r="S53" s="13">
        <f t="shared" ref="S53" si="672">SQRT(S$38/$E$36)*TAN(T$38-SQRT(S$38*$E$36)*$C53/120000)</f>
        <v>7.3518520353939083</v>
      </c>
      <c r="T53" s="13">
        <f t="shared" ref="T53" si="673">ABS(S53-$D53)</f>
        <v>0.6481479646060917</v>
      </c>
      <c r="U53" s="13">
        <f t="shared" ref="U53" si="674">SQRT(U$38/$E$36)*TAN(V$38-SQRT(U$38*$E$36)*$C53/120000)</f>
        <v>7.3315683555033369</v>
      </c>
      <c r="V53" s="13">
        <f t="shared" ref="V53" si="675">ABS(U53-$D53)</f>
        <v>0.66843164449666315</v>
      </c>
      <c r="W53" s="13">
        <f t="shared" ref="W53" si="676">SQRT(W$38/$E$36)*TAN(X$38-SQRT(W$38*$E$36)*$C53/120000)</f>
        <v>7.1652086508084665</v>
      </c>
      <c r="X53" s="13">
        <f t="shared" ref="X53" si="677">ABS(W53-$D53)</f>
        <v>0.83479134919153353</v>
      </c>
      <c r="Y53" s="13">
        <f t="shared" ref="Y53" si="678">SQRT(Y$38/$E$36)*TAN(Z$38-SQRT(Y$38*$E$36)*$C53/120000)</f>
        <v>8.1930091629305579</v>
      </c>
      <c r="Z53" s="13">
        <f t="shared" ref="Z53" si="679">ABS(Y53-$D53)</f>
        <v>0.19300916293055792</v>
      </c>
      <c r="AA53" s="13">
        <f t="shared" ref="AA53" si="680">SQRT(AA$38/$E$36)*TAN(AB$38-SQRT(AA$38*$E$36)*$C53/120000)</f>
        <v>7.7928758120370327</v>
      </c>
      <c r="AB53" s="13">
        <f t="shared" ref="AB53" si="681">ABS(AA53-$D53)</f>
        <v>0.20712418796296728</v>
      </c>
      <c r="AC53" s="13">
        <f t="shared" ref="AC53" si="682">SQRT(AC$38/$E$36)*TAN(AD$38-SQRT(AC$38*$E$36)*$C53/120000)</f>
        <v>7.389401903176954</v>
      </c>
      <c r="AD53" s="13">
        <f t="shared" ref="AD53" si="683">ABS(AC53-$D53)</f>
        <v>0.610598096823046</v>
      </c>
      <c r="AE53" s="12">
        <f t="shared" ref="AE53" si="684">SQRT(AE$38/$E$36)*TAN(AF$38-SQRT(AE$38*$E$36)*$C53/120000)</f>
        <v>7.9999999862408471</v>
      </c>
      <c r="AF53" s="12">
        <f t="shared" ref="AF53" si="685">ABS(AE53-$D53)</f>
        <v>1.3759152928116691E-8</v>
      </c>
      <c r="AG53" s="13">
        <f t="shared" ref="AG53" si="686">SQRT(AG$38/$E$36)*TAN(AH$38-SQRT(AG$38*$E$36)*$C53/120000)</f>
        <v>7.5636173267093332</v>
      </c>
      <c r="AH53" s="13">
        <f t="shared" ref="AH53" si="687">ABS(AG53-$D53)</f>
        <v>0.43638267329066682</v>
      </c>
      <c r="AI53" s="13">
        <f t="shared" ref="AI53" si="688">SQRT(AI$38/$E$36)*TAN(AJ$38-SQRT(AI$38*$E$36)*$C53/120000)</f>
        <v>8.0299153289342584</v>
      </c>
      <c r="AJ53" s="13">
        <f t="shared" ref="AJ53" si="689">ABS(AI53-$D53)</f>
        <v>2.9915328934258412E-2</v>
      </c>
      <c r="AK53" s="13">
        <f t="shared" ref="AK53" si="690">SQRT(AK$38/$E$36)*TAN(AL$38-SQRT(AK$38*$E$36)*$C53/120000)</f>
        <v>7.6214006522117801</v>
      </c>
      <c r="AL53" s="13">
        <f t="shared" si="254"/>
        <v>0.37859934778821991</v>
      </c>
    </row>
    <row r="54" spans="3:38" x14ac:dyDescent="0.25">
      <c r="C54">
        <v>24</v>
      </c>
      <c r="D54">
        <v>5</v>
      </c>
      <c r="E54" s="13">
        <f t="shared" si="255"/>
        <v>3.9624073099964612</v>
      </c>
      <c r="F54" s="13">
        <f t="shared" si="256"/>
        <v>1.0375926900035388</v>
      </c>
      <c r="G54" s="13">
        <f t="shared" ref="G54" si="691">SQRT(G$38/$E$36)*TAN(H$38-SQRT(G$38*$E$36)*$C54/120000)</f>
        <v>7.7373323407294965</v>
      </c>
      <c r="H54" s="13">
        <f t="shared" ref="H54" si="692">ABS(G54-$D54)</f>
        <v>2.7373323407294965</v>
      </c>
      <c r="I54" s="13">
        <f t="shared" ref="I54" si="693">SQRT(I$38/$E$36)*TAN(J$38-SQRT(I$38*$E$36)*$C54/120000)</f>
        <v>3.1583721708381063</v>
      </c>
      <c r="J54" s="13">
        <f t="shared" ref="J54" si="694">ABS(I54-$D54)</f>
        <v>1.8416278291618937</v>
      </c>
      <c r="K54" s="13">
        <f t="shared" ref="K54" si="695">SQRT(K$38/$E$36)*TAN(L$38-SQRT(K$38*$E$36)*$C54/120000)</f>
        <v>6.6109086847826433</v>
      </c>
      <c r="L54" s="13">
        <f t="shared" ref="L54" si="696">ABS(K54-$D54)</f>
        <v>1.6109086847826433</v>
      </c>
      <c r="M54" s="13">
        <f t="shared" ref="M54" si="697">SQRT(M$38/$E$36)*TAN(N$38-SQRT(M$38*$E$36)*$C54/120000)</f>
        <v>5.2886719777370432</v>
      </c>
      <c r="N54" s="13">
        <f t="shared" ref="N54" si="698">ABS(M54-$D54)</f>
        <v>0.28867197773704323</v>
      </c>
      <c r="O54" s="13">
        <f t="shared" ref="O54" si="699">SQRT(O$38/$E$36)*TAN(P$38-SQRT(O$38*$E$36)*$C54/120000)</f>
        <v>6.2655236323411136</v>
      </c>
      <c r="P54" s="13">
        <f t="shared" ref="P54" si="700">ABS(O54-$D54)</f>
        <v>1.2655236323411136</v>
      </c>
      <c r="Q54" s="13">
        <f t="shared" ref="Q54" si="701">SQRT(Q$38/$E$36)*TAN(R$38-SQRT(Q$38*$E$36)*$C54/120000)</f>
        <v>4.5323627676125966</v>
      </c>
      <c r="R54" s="13">
        <f t="shared" ref="R54" si="702">ABS(Q54-$D54)</f>
        <v>0.4676372323874034</v>
      </c>
      <c r="S54" s="13">
        <f t="shared" ref="S54" si="703">SQRT(S$38/$E$36)*TAN(T$38-SQRT(S$38*$E$36)*$C54/120000)</f>
        <v>4.7714963949329441</v>
      </c>
      <c r="T54" s="13">
        <f t="shared" ref="T54" si="704">ABS(S54-$D54)</f>
        <v>0.22850360506705591</v>
      </c>
      <c r="U54" s="13">
        <f t="shared" ref="U54" si="705">SQRT(U$38/$E$36)*TAN(V$38-SQRT(U$38*$E$36)*$C54/120000)</f>
        <v>4.7496066558593535</v>
      </c>
      <c r="V54" s="13">
        <f t="shared" ref="V54" si="706">ABS(U54-$D54)</f>
        <v>0.25039334414064651</v>
      </c>
      <c r="W54" s="13">
        <f t="shared" ref="W54" si="707">SQRT(W$38/$E$36)*TAN(X$38-SQRT(W$38*$E$36)*$C54/120000)</f>
        <v>4.5700561115606204</v>
      </c>
      <c r="X54" s="13">
        <f t="shared" ref="X54" si="708">ABS(W54-$D54)</f>
        <v>0.42994388843937958</v>
      </c>
      <c r="Y54" s="13">
        <f t="shared" ref="Y54" si="709">SQRT(Y$38/$E$36)*TAN(Z$38-SQRT(Y$38*$E$36)*$C54/120000)</f>
        <v>5.6788256107589303</v>
      </c>
      <c r="Z54" s="13">
        <f t="shared" ref="Z54" si="710">ABS(Y54-$D54)</f>
        <v>0.67882561075893033</v>
      </c>
      <c r="AA54" s="13">
        <f t="shared" ref="AA54" si="711">SQRT(AA$38/$E$36)*TAN(AB$38-SQRT(AA$38*$E$36)*$C54/120000)</f>
        <v>5.2473193519090362</v>
      </c>
      <c r="AB54" s="13">
        <f t="shared" ref="AB54" si="712">ABS(AA54-$D54)</f>
        <v>0.2473193519090362</v>
      </c>
      <c r="AC54" s="13">
        <f t="shared" ref="AC54" si="713">SQRT(AC$38/$E$36)*TAN(AD$38-SQRT(AC$38*$E$36)*$C54/120000)</f>
        <v>4.8120181633090944</v>
      </c>
      <c r="AD54" s="13">
        <f t="shared" ref="AD54" si="714">ABS(AC54-$D54)</f>
        <v>0.18798183669090562</v>
      </c>
      <c r="AE54" s="13">
        <f t="shared" ref="AE54" si="715">SQRT(AE$38/$E$36)*TAN(AF$38-SQRT(AE$38*$E$36)*$C54/120000)</f>
        <v>5.4707070239766837</v>
      </c>
      <c r="AF54" s="13">
        <f t="shared" ref="AF54" si="716">ABS(AE54-$D54)</f>
        <v>0.47070702397668374</v>
      </c>
      <c r="AG54" s="12">
        <f t="shared" ref="AG54" si="717">SQRT(AG$38/$E$36)*TAN(AH$38-SQRT(AG$38*$E$36)*$C54/120000)</f>
        <v>4.9999999863068707</v>
      </c>
      <c r="AH54" s="12">
        <f t="shared" ref="AH54" si="718">ABS(AG54-$D54)</f>
        <v>1.3693129297109863E-8</v>
      </c>
      <c r="AI54" s="13">
        <f t="shared" ref="AI54" si="719">SQRT(AI$38/$E$36)*TAN(AJ$38-SQRT(AI$38*$E$36)*$C54/120000)</f>
        <v>5.5029671306107497</v>
      </c>
      <c r="AJ54" s="13">
        <f t="shared" ref="AJ54" si="720">ABS(AI54-$D54)</f>
        <v>0.50296713061074971</v>
      </c>
      <c r="AK54" s="13">
        <f t="shared" ref="AK54" si="721">SQRT(AK$38/$E$36)*TAN(AL$38-SQRT(AK$38*$E$36)*$C54/120000)</f>
        <v>5.0623413431582645</v>
      </c>
      <c r="AL54" s="13">
        <f t="shared" si="254"/>
        <v>6.2341343158264451E-2</v>
      </c>
    </row>
    <row r="55" spans="3:38" x14ac:dyDescent="0.25">
      <c r="C55">
        <v>25</v>
      </c>
      <c r="D55">
        <v>3</v>
      </c>
      <c r="E55" s="13">
        <f t="shared" si="255"/>
        <v>1.3404512455696085</v>
      </c>
      <c r="F55" s="13">
        <f t="shared" si="256"/>
        <v>1.6595487544303915</v>
      </c>
      <c r="G55" s="13">
        <f t="shared" ref="G55" si="722">SQRT(G$38/$E$36)*TAN(H$38-SQRT(G$38*$E$36)*$C55/120000)</f>
        <v>5.4019190150837657</v>
      </c>
      <c r="H55" s="13">
        <f t="shared" ref="H55" si="723">ABS(G55-$D55)</f>
        <v>2.4019190150837657</v>
      </c>
      <c r="I55" s="13">
        <f t="shared" ref="I55" si="724">SQRT(I$38/$E$36)*TAN(J$38-SQRT(I$38*$E$36)*$C55/120000)</f>
        <v>0.47317872549656398</v>
      </c>
      <c r="J55" s="13">
        <f t="shared" ref="J55" si="725">ABS(I55-$D55)</f>
        <v>2.526821274503436</v>
      </c>
      <c r="K55" s="13">
        <f t="shared" ref="K55" si="726">SQRT(K$38/$E$36)*TAN(L$38-SQRT(K$38*$E$36)*$C55/120000)</f>
        <v>4.1917636359333805</v>
      </c>
      <c r="L55" s="13">
        <f t="shared" ref="L55" si="727">ABS(K55-$D55)</f>
        <v>1.1917636359333805</v>
      </c>
      <c r="M55" s="13">
        <f t="shared" ref="M55" si="728">SQRT(M$38/$E$36)*TAN(N$38-SQRT(M$38*$E$36)*$C55/120000)</f>
        <v>2.7693235322298198</v>
      </c>
      <c r="N55" s="13">
        <f t="shared" ref="N55" si="729">ABS(M55-$D55)</f>
        <v>0.23067646777018025</v>
      </c>
      <c r="O55" s="13">
        <f t="shared" ref="O55" si="730">SQRT(O$38/$E$36)*TAN(P$38-SQRT(O$38*$E$36)*$C55/120000)</f>
        <v>3.8204046062256962</v>
      </c>
      <c r="P55" s="13">
        <f t="shared" ref="P55" si="731">ABS(O55-$D55)</f>
        <v>0.82040460622569622</v>
      </c>
      <c r="Q55" s="13">
        <f t="shared" ref="Q55" si="732">SQRT(Q$38/$E$36)*TAN(R$38-SQRT(Q$38*$E$36)*$C55/120000)</f>
        <v>1.9547607484578036</v>
      </c>
      <c r="R55" s="13">
        <f t="shared" ref="R55" si="733">ABS(Q55-$D55)</f>
        <v>1.0452392515421964</v>
      </c>
      <c r="S55" s="13">
        <f t="shared" ref="S55" si="734">SQRT(S$38/$E$36)*TAN(T$38-SQRT(S$38*$E$36)*$C55/120000)</f>
        <v>2.2123874226688893</v>
      </c>
      <c r="T55" s="13">
        <f t="shared" ref="T55" si="735">ABS(S55-$D55)</f>
        <v>0.78761257733111067</v>
      </c>
      <c r="U55" s="13">
        <f t="shared" ref="U55" si="736">SQRT(U$38/$E$36)*TAN(V$38-SQRT(U$38*$E$36)*$C55/120000)</f>
        <v>2.1888077275583453</v>
      </c>
      <c r="V55" s="13">
        <f t="shared" ref="V55" si="737">ABS(U55-$D55)</f>
        <v>0.8111922724416547</v>
      </c>
      <c r="W55" s="13">
        <f t="shared" ref="W55" si="738">SQRT(W$38/$E$36)*TAN(X$38-SQRT(W$38*$E$36)*$C55/120000)</f>
        <v>1.9953736118105774</v>
      </c>
      <c r="X55" s="13">
        <f t="shared" ref="X55" si="739">ABS(W55-$D55)</f>
        <v>1.0046263881894226</v>
      </c>
      <c r="Y55" s="13">
        <f t="shared" ref="Y55" si="740">SQRT(Y$38/$E$36)*TAN(Z$38-SQRT(Y$38*$E$36)*$C55/120000)</f>
        <v>3.1892606290765304</v>
      </c>
      <c r="Z55" s="13">
        <f t="shared" ref="Z55" si="741">ABS(Y55-$D55)</f>
        <v>0.18926062907653041</v>
      </c>
      <c r="AA55" s="13">
        <f t="shared" ref="AA55" si="742">SQRT(AA$38/$E$36)*TAN(AB$38-SQRT(AA$38*$E$36)*$C55/120000)</f>
        <v>2.7248034854719276</v>
      </c>
      <c r="AB55" s="13">
        <f t="shared" ref="AB55" si="743">ABS(AA55-$D55)</f>
        <v>0.27519651452807237</v>
      </c>
      <c r="AC55" s="13">
        <f t="shared" ref="AC55" si="744">SQRT(AC$38/$E$36)*TAN(AD$38-SQRT(AC$38*$E$36)*$C55/120000)</f>
        <v>2.2560360806677315</v>
      </c>
      <c r="AD55" s="13">
        <f t="shared" ref="AD55" si="745">ABS(AC55-$D55)</f>
        <v>0.74396391933226846</v>
      </c>
      <c r="AE55" s="13">
        <f t="shared" ref="AE55" si="746">SQRT(AE$38/$E$36)*TAN(AF$38-SQRT(AE$38*$E$36)*$C55/120000)</f>
        <v>2.9652773355340019</v>
      </c>
      <c r="AF55" s="13">
        <f t="shared" ref="AF55" si="747">ABS(AE55-$D55)</f>
        <v>3.4722664465998143E-2</v>
      </c>
      <c r="AG55" s="13">
        <f t="shared" ref="AG55" si="748">SQRT(AG$38/$E$36)*TAN(AH$38-SQRT(AG$38*$E$36)*$C55/120000)</f>
        <v>2.4584978968129656</v>
      </c>
      <c r="AH55" s="13">
        <f t="shared" ref="AH55" si="749">ABS(AG55-$D55)</f>
        <v>0.5415021031870344</v>
      </c>
      <c r="AI55" s="12">
        <f t="shared" ref="AI55" si="750">SQRT(AI$38/$E$36)*TAN(AJ$38-SQRT(AI$38*$E$36)*$C55/120000)</f>
        <v>2.9999999864824005</v>
      </c>
      <c r="AJ55" s="12">
        <f t="shared" ref="AJ55" si="751">ABS(AI55-$D55)</f>
        <v>1.3517599484202947E-8</v>
      </c>
      <c r="AK55" s="13">
        <f t="shared" ref="AK55" si="752">SQRT(AK$38/$E$36)*TAN(AL$38-SQRT(AK$38*$E$36)*$C55/120000)</f>
        <v>2.5256319780129894</v>
      </c>
      <c r="AL55" s="13">
        <f t="shared" si="254"/>
        <v>0.47436802198701056</v>
      </c>
    </row>
    <row r="56" spans="3:38" x14ac:dyDescent="0.25">
      <c r="C56">
        <v>26</v>
      </c>
      <c r="D56">
        <v>0</v>
      </c>
      <c r="E56" s="13">
        <f t="shared" si="255"/>
        <v>-1.2754216603340531</v>
      </c>
      <c r="F56" s="13">
        <f t="shared" si="256"/>
        <v>1.2754216603340531</v>
      </c>
      <c r="G56" s="13">
        <f t="shared" ref="G56" si="753">SQRT(G$38/$E$36)*TAN(H$38-SQRT(G$38*$E$36)*$C56/120000)</f>
        <v>3.0882627916880452</v>
      </c>
      <c r="H56" s="13">
        <f t="shared" ref="H56" si="754">ABS(G56-$D56)</f>
        <v>3.0882627916880452</v>
      </c>
      <c r="I56" s="13">
        <f t="shared" ref="I56" si="755">SQRT(I$38/$E$36)*TAN(J$38-SQRT(I$38*$E$36)*$C56/120000)</f>
        <v>-2.2098138827169915</v>
      </c>
      <c r="J56" s="13">
        <f t="shared" ref="J56" si="756">ABS(I56-$D56)</f>
        <v>2.2098138827169915</v>
      </c>
      <c r="K56" s="13">
        <f t="shared" ref="K56" si="757">SQRT(K$38/$E$36)*TAN(L$38-SQRT(K$38*$E$36)*$C56/120000)</f>
        <v>1.7901256515456101</v>
      </c>
      <c r="L56" s="13">
        <f t="shared" ref="L56" si="758">ABS(K56-$D56)</f>
        <v>1.7901256515456101</v>
      </c>
      <c r="M56" s="13">
        <f t="shared" ref="M56" si="759">SQRT(M$38/$E$36)*TAN(N$38-SQRT(M$38*$E$36)*$C56/120000)</f>
        <v>0.26203555305523463</v>
      </c>
      <c r="N56" s="13">
        <f t="shared" ref="N56" si="760">ABS(M56-$D56)</f>
        <v>0.26203555305523463</v>
      </c>
      <c r="O56" s="13">
        <f t="shared" ref="O56" si="761">SQRT(O$38/$E$36)*TAN(P$38-SQRT(O$38*$E$36)*$C56/120000)</f>
        <v>1.3914182740808687</v>
      </c>
      <c r="P56" s="13">
        <f t="shared" ref="P56" si="762">ABS(O56-$D56)</f>
        <v>1.3914182740808687</v>
      </c>
      <c r="Q56" s="13">
        <f t="shared" ref="Q56" si="763">SQRT(Q$38/$E$36)*TAN(R$38-SQRT(Q$38*$E$36)*$C56/120000)</f>
        <v>-0.61412510615670968</v>
      </c>
      <c r="R56" s="13">
        <f t="shared" ref="R56" si="764">ABS(Q56-$D56)</f>
        <v>0.61412510615670968</v>
      </c>
      <c r="S56" s="13">
        <f t="shared" ref="S56" si="765">SQRT(S$38/$E$36)*TAN(T$38-SQRT(S$38*$E$36)*$C56/120000)</f>
        <v>-0.3369296568584626</v>
      </c>
      <c r="T56" s="13">
        <f t="shared" ref="T56" si="766">ABS(S56-$D56)</f>
        <v>0.3369296568584626</v>
      </c>
      <c r="U56" s="13">
        <f t="shared" ref="U56" si="767">SQRT(U$38/$E$36)*TAN(V$38-SQRT(U$38*$E$36)*$C56/120000)</f>
        <v>-0.36229707019291468</v>
      </c>
      <c r="V56" s="13">
        <f t="shared" ref="V56" si="768">ABS(U56-$D56)</f>
        <v>0.36229707019291468</v>
      </c>
      <c r="W56" s="13">
        <f t="shared" ref="W56" si="769">SQRT(W$38/$E$36)*TAN(X$38-SQRT(W$38*$E$36)*$C56/120000)</f>
        <v>-0.57042203069416897</v>
      </c>
      <c r="X56" s="13">
        <f t="shared" ref="X56" si="770">ABS(W56-$D56)</f>
        <v>0.57042203069416897</v>
      </c>
      <c r="Y56" s="13">
        <f t="shared" ref="Y56" si="771">SQRT(Y$38/$E$36)*TAN(Z$38-SQRT(Y$38*$E$36)*$C56/120000)</f>
        <v>0.71341564219149689</v>
      </c>
      <c r="Z56" s="13">
        <f t="shared" ref="Z56" si="772">ABS(Y56-$D56)</f>
        <v>0.71341564219149689</v>
      </c>
      <c r="AA56" s="13">
        <f t="shared" ref="AA56" si="773">SQRT(AA$38/$E$36)*TAN(AB$38-SQRT(AA$38*$E$36)*$C56/120000)</f>
        <v>0.21416958775109052</v>
      </c>
      <c r="AB56" s="13">
        <f t="shared" ref="AB56" si="774">ABS(AA56-$D56)</f>
        <v>0.21416958775109052</v>
      </c>
      <c r="AC56" s="13">
        <f t="shared" ref="AC56" si="775">SQRT(AC$38/$E$36)*TAN(AD$38-SQRT(AC$38*$E$36)*$C56/120000)</f>
        <v>-0.28997350948763956</v>
      </c>
      <c r="AD56" s="13">
        <f t="shared" ref="AD56" si="776">ABS(AC56-$D56)</f>
        <v>0.28997350948763956</v>
      </c>
      <c r="AE56" s="13">
        <f t="shared" ref="AE56" si="777">SQRT(AE$38/$E$36)*TAN(AF$38-SQRT(AE$38*$E$36)*$C56/120000)</f>
        <v>0.47268791974646335</v>
      </c>
      <c r="AF56" s="13">
        <f t="shared" ref="AF56" si="778">ABS(AE56-$D56)</f>
        <v>0.47268791974646335</v>
      </c>
      <c r="AG56" s="13">
        <f t="shared" ref="AG56" si="779">SQRT(AG$38/$E$36)*TAN(AH$38-SQRT(AG$38*$E$36)*$C56/120000)</f>
        <v>-7.2200251960949313E-2</v>
      </c>
      <c r="AH56" s="13">
        <f t="shared" ref="AH56" si="780">ABS(AG56-$D56)</f>
        <v>7.2200251960949313E-2</v>
      </c>
      <c r="AI56" s="13">
        <f t="shared" ref="AI56" si="781">SQRT(AI$38/$E$36)*TAN(AJ$38-SQRT(AI$38*$E$36)*$C56/120000)</f>
        <v>0.51001030357451849</v>
      </c>
      <c r="AJ56" s="13">
        <f t="shared" ref="AJ56" si="782">ABS(AI56-$D56)</f>
        <v>0.51001030357451849</v>
      </c>
      <c r="AK56" s="12">
        <f t="shared" ref="AK56" si="783">SQRT(AK$38/$E$36)*TAN(AL$38-SQRT(AK$38*$E$36)*$C56/120000)</f>
        <v>-1.3569689532934602E-8</v>
      </c>
      <c r="AL56" s="12">
        <f t="shared" si="254"/>
        <v>1.3569689532934602E-8</v>
      </c>
    </row>
    <row r="57" spans="3:38" x14ac:dyDescent="0.25">
      <c r="E57" s="14"/>
      <c r="F57" s="13">
        <f>AVERAGE(F39:F56)</f>
        <v>0.71574397228825526</v>
      </c>
      <c r="G57" s="14"/>
      <c r="H57" s="13">
        <f t="shared" ref="H57" si="784">AVERAGE(H39:H56)</f>
        <v>1.4736160908722404</v>
      </c>
      <c r="I57" s="14"/>
      <c r="J57" s="13">
        <f t="shared" ref="J57" si="785">AVERAGE(J39:J56)</f>
        <v>1.1554568548280382</v>
      </c>
      <c r="K57" s="14"/>
      <c r="L57" s="13">
        <f t="shared" ref="L57" si="786">AVERAGE(L39:L56)</f>
        <v>0.84361610583167568</v>
      </c>
      <c r="M57" s="14"/>
      <c r="N57" s="13">
        <f t="shared" ref="N57" si="787">AVERAGE(N39:N56)</f>
        <v>0.2702304199024288</v>
      </c>
      <c r="O57" s="14"/>
      <c r="P57" s="13">
        <f t="shared" ref="P57" si="788">AVERAGE(P39:P56)</f>
        <v>0.66200693734512361</v>
      </c>
      <c r="Q57" s="14"/>
      <c r="R57" s="13">
        <f t="shared" ref="R57" si="789">AVERAGE(R39:R56)</f>
        <v>0.40858707329772481</v>
      </c>
      <c r="S57" s="14"/>
      <c r="T57" s="13">
        <f t="shared" ref="T57" si="790">AVERAGE(T39:T56)</f>
        <v>0.30847354268987126</v>
      </c>
      <c r="U57" s="14"/>
      <c r="V57" s="13">
        <f t="shared" ref="V57" si="791">AVERAGE(V39:V56)</f>
        <v>0.31606376939712266</v>
      </c>
      <c r="W57" s="14"/>
      <c r="X57" s="13">
        <f t="shared" ref="X57" si="792">AVERAGE(X39:X56)</f>
        <v>0.39025105880185473</v>
      </c>
      <c r="Y57" s="14"/>
      <c r="Z57" s="13">
        <f t="shared" ref="Z57" si="793">AVERAGE(Z39:Z56)</f>
        <v>0.38105965542139431</v>
      </c>
      <c r="AA57" s="14"/>
      <c r="AB57" s="13">
        <f t="shared" ref="AB57" si="794">AVERAGE(AB39:AB56)</f>
        <v>0.26461575782462049</v>
      </c>
      <c r="AC57" s="14"/>
      <c r="AD57" s="13">
        <f t="shared" ref="AD57" si="795">AVERAGE(AD39:AD56)</f>
        <v>0.29684094634373792</v>
      </c>
      <c r="AE57" s="14"/>
      <c r="AF57" s="13">
        <f t="shared" ref="AF57" si="796">AVERAGE(AF39:AF56)</f>
        <v>0.30211305812810657</v>
      </c>
      <c r="AG57" s="14"/>
      <c r="AH57" s="13">
        <f t="shared" ref="AH57" si="797">AVERAGE(AH39:AH56)</f>
        <v>0.2607743882800726</v>
      </c>
      <c r="AI57" s="14"/>
      <c r="AJ57" s="13">
        <f t="shared" ref="AJ57" si="798">AVERAGE(AJ39:AJ56)</f>
        <v>0.31108899717537652</v>
      </c>
      <c r="AK57" s="14"/>
      <c r="AL57" s="13">
        <f t="shared" ref="AL57" si="799">AVERAGE(AL39:AL56)</f>
        <v>0.2557425898766536</v>
      </c>
    </row>
    <row r="58" spans="3:38" x14ac:dyDescent="0.25">
      <c r="E58" s="14"/>
      <c r="F58" s="13">
        <f>_xlfn.STDEV.P(F39:F56)</f>
        <v>0.47322845021523563</v>
      </c>
      <c r="G58" s="14"/>
      <c r="H58" s="13">
        <f t="shared" ref="H58" si="800">_xlfn.STDEV.P(H39:H56)</f>
        <v>0.93181692681065498</v>
      </c>
      <c r="I58" s="14"/>
      <c r="J58" s="13">
        <f t="shared" ref="J58" si="801">_xlfn.STDEV.P(J39:J56)</f>
        <v>0.74142421860108298</v>
      </c>
      <c r="K58" s="14"/>
      <c r="L58" s="13">
        <f t="shared" ref="L58" si="802">_xlfn.STDEV.P(L39:L56)</f>
        <v>0.55305534093984288</v>
      </c>
      <c r="M58" s="14"/>
      <c r="N58" s="13">
        <f t="shared" ref="N58" si="803">_xlfn.STDEV.P(N39:N56)</f>
        <v>0.14899349752460331</v>
      </c>
      <c r="O58" s="14"/>
      <c r="P58" s="13">
        <f t="shared" ref="P58" si="804">_xlfn.STDEV.P(P39:P56)</f>
        <v>0.43295504437503785</v>
      </c>
      <c r="Q58" s="14"/>
      <c r="R58" s="13">
        <f t="shared" ref="R58" si="805">_xlfn.STDEV.P(R39:R56)</f>
        <v>0.31967906485928321</v>
      </c>
      <c r="S58" s="14"/>
      <c r="T58" s="13">
        <f t="shared" ref="T58" si="806">_xlfn.STDEV.P(T39:T56)</f>
        <v>0.25288623932872317</v>
      </c>
      <c r="U58" s="14"/>
      <c r="V58" s="13">
        <f t="shared" ref="V58" si="807">_xlfn.STDEV.P(V39:V56)</f>
        <v>0.25916836780989311</v>
      </c>
      <c r="W58" s="14"/>
      <c r="X58" s="13">
        <f t="shared" ref="X58" si="808">_xlfn.STDEV.P(X39:X56)</f>
        <v>0.31003685374406631</v>
      </c>
      <c r="Y58" s="14"/>
      <c r="Z58" s="13">
        <f t="shared" ref="Z58" si="809">_xlfn.STDEV.P(Z39:Z56)</f>
        <v>0.24419236619520687</v>
      </c>
      <c r="AA58" s="14"/>
      <c r="AB58" s="13">
        <f t="shared" ref="AB58" si="810">_xlfn.STDEV.P(AB39:AB56)</f>
        <v>0.14677893910958686</v>
      </c>
      <c r="AC58" s="14"/>
      <c r="AD58" s="13">
        <f t="shared" ref="AD58" si="811">_xlfn.STDEV.P(AD39:AD56)</f>
        <v>0.23955757671876837</v>
      </c>
      <c r="AE58" s="14"/>
      <c r="AF58" s="13">
        <f t="shared" ref="AF58" si="812">_xlfn.STDEV.P(AF39:AF56)</f>
        <v>0.19541804633665483</v>
      </c>
      <c r="AG58" s="14"/>
      <c r="AH58" s="13">
        <f t="shared" ref="AH58" si="813">_xlfn.STDEV.P(AH39:AH56)</f>
        <v>0.1830351283487798</v>
      </c>
      <c r="AI58" s="14"/>
      <c r="AJ58" s="13">
        <f t="shared" ref="AJ58" si="814">_xlfn.STDEV.P(AJ39:AJ56)</f>
        <v>0.20453775047990447</v>
      </c>
      <c r="AK58" s="14"/>
      <c r="AL58" s="13">
        <f t="shared" ref="AL58" si="815">_xlfn.STDEV.P(AL39:AL56)</f>
        <v>0.16869470210386583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</vt:lpstr>
      <vt:lpstr>Model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2017-06-29T13:52:23Z</dcterms:modified>
</cp:coreProperties>
</file>