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B76" i="4"/>
  <c r="G73"/>
  <c r="F73"/>
  <c r="E73"/>
  <c r="D73"/>
  <c r="C73"/>
  <c r="B73"/>
  <c r="B56"/>
  <c r="G56"/>
  <c r="F56"/>
  <c r="E56"/>
  <c r="D56"/>
  <c r="C56"/>
  <c r="F17"/>
  <c r="E17"/>
  <c r="D15"/>
  <c r="D17" s="1"/>
  <c r="C15"/>
  <c r="C17" s="1"/>
  <c r="B43"/>
  <c r="B40"/>
  <c r="B41" s="1"/>
  <c r="B42"/>
  <c r="G38"/>
  <c r="F38"/>
  <c r="E38"/>
  <c r="D38"/>
  <c r="C38"/>
  <c r="C26"/>
  <c r="C27"/>
  <c r="C28"/>
  <c r="C25"/>
  <c r="G17"/>
  <c r="B22" i="3"/>
  <c r="B21"/>
  <c r="B19"/>
  <c r="B20" s="1"/>
  <c r="D17"/>
  <c r="E17"/>
  <c r="F17"/>
  <c r="G17"/>
  <c r="C17"/>
  <c r="B21" i="1"/>
  <c r="B15"/>
  <c r="G11" i="2"/>
  <c r="F11"/>
  <c r="E11"/>
  <c r="D11"/>
  <c r="C11"/>
  <c r="B16"/>
  <c r="B15"/>
  <c r="B13"/>
  <c r="B14" s="1"/>
  <c r="B19" i="1"/>
  <c r="B20"/>
  <c r="B18"/>
  <c r="B14"/>
  <c r="B13"/>
  <c r="B12"/>
  <c r="B75" i="4" l="1"/>
  <c r="B77"/>
  <c r="B78"/>
  <c r="B58"/>
  <c r="B59" s="1"/>
  <c r="B60"/>
  <c r="B61"/>
  <c r="B21"/>
  <c r="B19"/>
  <c r="B20" s="1"/>
  <c r="B22"/>
</calcChain>
</file>

<file path=xl/sharedStrings.xml><?xml version="1.0" encoding="utf-8"?>
<sst xmlns="http://schemas.openxmlformats.org/spreadsheetml/2006/main" count="91" uniqueCount="22">
  <si>
    <t>NPV</t>
    <phoneticPr fontId="1" type="noConversion"/>
  </si>
  <si>
    <t>PV</t>
    <phoneticPr fontId="1" type="noConversion"/>
  </si>
  <si>
    <t>IRR</t>
    <phoneticPr fontId="1" type="noConversion"/>
  </si>
  <si>
    <t>MIRR</t>
    <phoneticPr fontId="1" type="noConversion"/>
  </si>
  <si>
    <t>Initial investment</t>
    <phoneticPr fontId="1" type="noConversion"/>
  </si>
  <si>
    <t>annual profits</t>
    <phoneticPr fontId="1" type="noConversion"/>
  </si>
  <si>
    <t>time</t>
    <phoneticPr fontId="1" type="noConversion"/>
  </si>
  <si>
    <t>Discount rate</t>
    <phoneticPr fontId="1" type="noConversion"/>
  </si>
  <si>
    <t>End of year cash flow</t>
    <phoneticPr fontId="1" type="noConversion"/>
  </si>
  <si>
    <t>cash flow</t>
    <phoneticPr fontId="1" type="noConversion"/>
  </si>
  <si>
    <t>Project A</t>
    <phoneticPr fontId="1" type="noConversion"/>
  </si>
  <si>
    <t>Project B</t>
    <phoneticPr fontId="1" type="noConversion"/>
  </si>
  <si>
    <t>project A</t>
    <phoneticPr fontId="1" type="noConversion"/>
  </si>
  <si>
    <t>project B</t>
    <phoneticPr fontId="1" type="noConversion"/>
  </si>
  <si>
    <t>salvage</t>
    <phoneticPr fontId="1" type="noConversion"/>
  </si>
  <si>
    <t>cost-only</t>
    <phoneticPr fontId="1" type="noConversion"/>
  </si>
  <si>
    <t>as-is</t>
    <phoneticPr fontId="1" type="noConversion"/>
  </si>
  <si>
    <t>to-be</t>
    <phoneticPr fontId="1" type="noConversion"/>
  </si>
  <si>
    <t>ann operating case</t>
    <phoneticPr fontId="1" type="noConversion"/>
  </si>
  <si>
    <t>as-is</t>
    <phoneticPr fontId="1" type="noConversion"/>
  </si>
  <si>
    <t>incremental cash flow</t>
    <phoneticPr fontId="1" type="noConversion"/>
  </si>
  <si>
    <t>a-b-cost-only</t>
    <phoneticPr fontId="1" type="noConversion"/>
  </si>
</sst>
</file>

<file path=xl/styles.xml><?xml version="1.0" encoding="utf-8"?>
<styleSheet xmlns="http://schemas.openxmlformats.org/spreadsheetml/2006/main">
  <numFmts count="1">
    <numFmt numFmtId="8" formatCode="&quot;¥&quot;#,##0.00;[Red]&quot;¥&quot;\-#,##0.00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Bahnschrift Light"/>
      <family val="2"/>
    </font>
    <font>
      <b/>
      <sz val="11"/>
      <color theme="1"/>
      <name val="Bahnschrift Light"/>
      <family val="2"/>
    </font>
    <font>
      <sz val="11"/>
      <color theme="1"/>
      <name val="Cascadia Code"/>
      <family val="3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vertical="center" wrapText="1" shrinkToFit="1"/>
    </xf>
    <xf numFmtId="0" fontId="2" fillId="0" borderId="0" xfId="0" applyFont="1">
      <alignment vertical="center"/>
    </xf>
    <xf numFmtId="9" fontId="2" fillId="0" borderId="0" xfId="0" applyNumberFormat="1" applyFont="1" applyAlignment="1">
      <alignment vertical="center" wrapText="1" shrinkToFit="1"/>
    </xf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>
      <alignment vertical="center" wrapText="1" shrinkToFit="1"/>
    </xf>
    <xf numFmtId="8" fontId="2" fillId="0" borderId="0" xfId="0" applyNumberFormat="1" applyFont="1" applyAlignment="1">
      <alignment vertical="center" wrapText="1" shrinkToFit="1"/>
    </xf>
    <xf numFmtId="9" fontId="2" fillId="0" borderId="0" xfId="0" applyNumberFormat="1" applyFont="1">
      <alignment vertical="center"/>
    </xf>
    <xf numFmtId="0" fontId="5" fillId="0" borderId="0" xfId="0" applyFont="1" applyAlignment="1">
      <alignment vertical="center" wrapText="1" shrinkToFit="1"/>
    </xf>
    <xf numFmtId="0" fontId="6" fillId="0" borderId="0" xfId="0" applyFont="1" applyAlignment="1">
      <alignment vertical="center" wrapText="1" shrinkToFit="1"/>
    </xf>
    <xf numFmtId="0" fontId="5" fillId="0" borderId="0" xfId="0" applyFont="1">
      <alignment vertical="center"/>
    </xf>
    <xf numFmtId="9" fontId="5" fillId="0" borderId="0" xfId="0" applyNumberFormat="1" applyFont="1" applyAlignment="1">
      <alignment vertical="center" wrapText="1" shrinkToFit="1"/>
    </xf>
    <xf numFmtId="8" fontId="5" fillId="0" borderId="0" xfId="0" applyNumberFormat="1" applyFont="1" applyAlignment="1">
      <alignment vertical="center" wrapText="1" shrinkToFit="1"/>
    </xf>
    <xf numFmtId="9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 wrapText="1" shrinkToFit="1"/>
    </xf>
    <xf numFmtId="0" fontId="4" fillId="0" borderId="0" xfId="0" applyFont="1" applyAlignment="1">
      <alignment vertical="center" wrapText="1" shrinkToFit="1"/>
    </xf>
    <xf numFmtId="9" fontId="4" fillId="0" borderId="0" xfId="0" applyNumberFormat="1" applyFont="1" applyAlignment="1">
      <alignment vertical="center" wrapText="1" shrinkToFit="1"/>
    </xf>
    <xf numFmtId="0" fontId="4" fillId="0" borderId="0" xfId="0" applyFont="1" applyAlignment="1">
      <alignment horizontal="center" vertical="center" wrapText="1" shrinkToFit="1"/>
    </xf>
    <xf numFmtId="8" fontId="4" fillId="0" borderId="0" xfId="0" applyNumberFormat="1" applyFont="1" applyAlignment="1">
      <alignment vertical="center" wrapText="1" shrinkToFi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21"/>
  <sheetViews>
    <sheetView workbookViewId="0">
      <selection activeCell="E16" sqref="E16"/>
    </sheetView>
  </sheetViews>
  <sheetFormatPr defaultRowHeight="16.5"/>
  <cols>
    <col min="1" max="1" width="20.375" style="16" customWidth="1"/>
    <col min="2" max="2" width="16" style="16" customWidth="1"/>
    <col min="3" max="16384" width="9" style="16"/>
  </cols>
  <sheetData>
    <row r="3" spans="1:7" ht="33">
      <c r="A3" s="16" t="s">
        <v>4</v>
      </c>
      <c r="B3" s="16">
        <v>1000</v>
      </c>
    </row>
    <row r="4" spans="1:7">
      <c r="A4" s="16" t="s">
        <v>7</v>
      </c>
      <c r="B4" s="17">
        <v>0.15</v>
      </c>
    </row>
    <row r="6" spans="1:7">
      <c r="B6" s="18" t="s">
        <v>8</v>
      </c>
      <c r="C6" s="18"/>
      <c r="D6" s="18"/>
      <c r="E6" s="18"/>
      <c r="F6" s="18"/>
      <c r="G6" s="18"/>
    </row>
    <row r="7" spans="1:7">
      <c r="B7" s="16">
        <v>0</v>
      </c>
      <c r="C7" s="16">
        <v>1</v>
      </c>
      <c r="D7" s="16">
        <v>2</v>
      </c>
      <c r="E7" s="16">
        <v>3</v>
      </c>
      <c r="F7" s="16">
        <v>4</v>
      </c>
      <c r="G7" s="16">
        <v>5</v>
      </c>
    </row>
    <row r="8" spans="1:7">
      <c r="A8" s="16" t="s">
        <v>10</v>
      </c>
      <c r="B8" s="16">
        <v>-1000</v>
      </c>
      <c r="C8" s="16">
        <v>5000</v>
      </c>
    </row>
    <row r="9" spans="1:7">
      <c r="A9" s="16" t="s">
        <v>11</v>
      </c>
      <c r="B9" s="16">
        <v>-1000</v>
      </c>
      <c r="C9" s="16">
        <v>1000</v>
      </c>
      <c r="D9" s="16">
        <v>1000</v>
      </c>
      <c r="E9" s="16">
        <v>1000</v>
      </c>
      <c r="F9" s="16">
        <v>1000</v>
      </c>
      <c r="G9" s="16">
        <v>1000</v>
      </c>
    </row>
    <row r="11" spans="1:7">
      <c r="A11" s="16" t="s">
        <v>12</v>
      </c>
    </row>
    <row r="12" spans="1:7">
      <c r="A12" s="16" t="s">
        <v>1</v>
      </c>
      <c r="B12" s="19">
        <f>NPV(B4, C8:G8)</f>
        <v>4347.826086956522</v>
      </c>
    </row>
    <row r="13" spans="1:7">
      <c r="A13" s="16" t="s">
        <v>0</v>
      </c>
      <c r="B13" s="19">
        <f>B12-B3</f>
        <v>3347.826086956522</v>
      </c>
    </row>
    <row r="14" spans="1:7">
      <c r="A14" s="16" t="s">
        <v>2</v>
      </c>
      <c r="B14" s="17">
        <f>IRR(B8:G8)</f>
        <v>3.9999999999999982</v>
      </c>
    </row>
    <row r="15" spans="1:7">
      <c r="A15" s="16" t="s">
        <v>3</v>
      </c>
      <c r="B15" s="17">
        <f>MIRR(B8:G8,B4,B4)</f>
        <v>4</v>
      </c>
    </row>
    <row r="17" spans="1:2">
      <c r="A17" s="16" t="s">
        <v>13</v>
      </c>
    </row>
    <row r="18" spans="1:2">
      <c r="A18" s="16" t="s">
        <v>1</v>
      </c>
      <c r="B18" s="19">
        <f>NPV(B4, C9:G9)</f>
        <v>3352.1550980114025</v>
      </c>
    </row>
    <row r="19" spans="1:2">
      <c r="A19" s="16" t="s">
        <v>0</v>
      </c>
      <c r="B19" s="19">
        <f>B18-B3</f>
        <v>2352.1550980114025</v>
      </c>
    </row>
    <row r="20" spans="1:2">
      <c r="A20" s="16" t="s">
        <v>2</v>
      </c>
      <c r="B20" s="17">
        <f>IRR(B9:G9)</f>
        <v>0.96594823664546681</v>
      </c>
    </row>
    <row r="21" spans="1:2">
      <c r="A21" s="16" t="s">
        <v>3</v>
      </c>
      <c r="B21" s="17">
        <f>MIRR(B9:G9,B10,B10)</f>
        <v>0.3797296614612149</v>
      </c>
    </row>
  </sheetData>
  <mergeCells count="1">
    <mergeCell ref="B6:G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B13" sqref="B13"/>
    </sheetView>
  </sheetViews>
  <sheetFormatPr defaultRowHeight="14.25"/>
  <cols>
    <col min="1" max="1" width="22.625" style="2" customWidth="1"/>
    <col min="2" max="2" width="18.75" style="2" customWidth="1"/>
    <col min="3" max="16384" width="9" style="2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 t="s">
        <v>4</v>
      </c>
      <c r="B3" s="1">
        <v>100000</v>
      </c>
      <c r="C3" s="1"/>
      <c r="D3" s="1"/>
      <c r="E3" s="1"/>
      <c r="F3" s="1"/>
      <c r="G3" s="1"/>
      <c r="H3" s="1"/>
    </row>
    <row r="4" spans="1:8">
      <c r="A4" s="1" t="s">
        <v>5</v>
      </c>
      <c r="B4" s="1">
        <v>40000</v>
      </c>
      <c r="C4" s="1"/>
      <c r="D4" s="1"/>
      <c r="E4" s="1"/>
      <c r="F4" s="1"/>
      <c r="G4" s="1"/>
      <c r="H4" s="1"/>
    </row>
    <row r="5" spans="1:8">
      <c r="A5" s="1" t="s">
        <v>6</v>
      </c>
      <c r="B5" s="1">
        <v>5</v>
      </c>
      <c r="C5" s="1"/>
      <c r="D5" s="1"/>
      <c r="E5" s="1"/>
      <c r="F5" s="1"/>
      <c r="G5" s="1"/>
      <c r="H5" s="1"/>
    </row>
    <row r="6" spans="1:8">
      <c r="A6" s="1" t="s">
        <v>7</v>
      </c>
      <c r="B6" s="3">
        <v>0.16</v>
      </c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4" t="s">
        <v>8</v>
      </c>
      <c r="C8" s="4"/>
      <c r="D8" s="4"/>
      <c r="E8" s="4"/>
      <c r="F8" s="4"/>
      <c r="G8" s="4"/>
      <c r="H8" s="1"/>
    </row>
    <row r="9" spans="1:8">
      <c r="A9" s="1"/>
      <c r="B9" s="1">
        <v>0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/>
    </row>
    <row r="10" spans="1:8">
      <c r="A10" s="1" t="s">
        <v>9</v>
      </c>
      <c r="B10" s="1">
        <v>-100000</v>
      </c>
      <c r="C10" s="1">
        <v>40000</v>
      </c>
      <c r="D10" s="1">
        <v>40000</v>
      </c>
      <c r="E10" s="1">
        <v>40000</v>
      </c>
      <c r="F10" s="1">
        <v>40000</v>
      </c>
      <c r="G10" s="1">
        <v>40000</v>
      </c>
      <c r="H10" s="1"/>
    </row>
    <row r="11" spans="1:8">
      <c r="A11" s="1"/>
      <c r="B11" s="1"/>
      <c r="C11" s="1">
        <f>C10/(1+B6)^C9</f>
        <v>34482.758620689659</v>
      </c>
      <c r="D11" s="1">
        <f>D10/(1+B6)^D9</f>
        <v>29726.516052318671</v>
      </c>
      <c r="E11" s="1">
        <f>E10/(1+B6)^E9</f>
        <v>25626.306941654027</v>
      </c>
      <c r="F11" s="1">
        <f>F10/(1+B6)^F9</f>
        <v>22091.643915218989</v>
      </c>
      <c r="G11" s="1">
        <f>G10/(1+B6)^G9</f>
        <v>19044.520616568094</v>
      </c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5" t="s">
        <v>1</v>
      </c>
      <c r="B13" s="6">
        <f xml:space="preserve"> NPV(B6,C10:G10)</f>
        <v>130971.74614644944</v>
      </c>
      <c r="C13" s="1"/>
      <c r="D13" s="1"/>
      <c r="E13" s="1"/>
      <c r="F13" s="1"/>
      <c r="G13" s="1"/>
      <c r="H13" s="1"/>
    </row>
    <row r="14" spans="1:8">
      <c r="A14" s="5" t="s">
        <v>0</v>
      </c>
      <c r="B14" s="6">
        <f>B13-B3</f>
        <v>30971.746146449441</v>
      </c>
      <c r="C14" s="1"/>
      <c r="D14" s="1"/>
      <c r="E14" s="1"/>
      <c r="F14" s="1"/>
      <c r="G14" s="1"/>
      <c r="H14" s="1"/>
    </row>
    <row r="15" spans="1:8">
      <c r="A15" s="5" t="s">
        <v>2</v>
      </c>
      <c r="B15" s="3">
        <f>IRR(B10:G10)</f>
        <v>0.28649290249767584</v>
      </c>
      <c r="C15" s="1"/>
      <c r="D15" s="1"/>
      <c r="E15" s="1"/>
      <c r="F15" s="1"/>
      <c r="G15" s="1"/>
      <c r="H15" s="1"/>
    </row>
    <row r="16" spans="1:8">
      <c r="A16" s="5" t="s">
        <v>3</v>
      </c>
      <c r="B16" s="7">
        <f>MIRR(B10:G10, B6, B6)</f>
        <v>0.22431596516769248</v>
      </c>
    </row>
  </sheetData>
  <mergeCells count="1">
    <mergeCell ref="B8:G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B17" sqref="B17"/>
    </sheetView>
  </sheetViews>
  <sheetFormatPr defaultRowHeight="16.5"/>
  <cols>
    <col min="1" max="1" width="20.75" style="14" customWidth="1"/>
    <col min="2" max="2" width="24.125" style="10" customWidth="1"/>
    <col min="3" max="16384" width="9" style="10"/>
  </cols>
  <sheetData>
    <row r="1" spans="1:8">
      <c r="A1" s="9" t="s">
        <v>15</v>
      </c>
      <c r="B1" s="8"/>
      <c r="C1" s="8"/>
      <c r="D1" s="8"/>
      <c r="E1" s="8"/>
      <c r="F1" s="8"/>
      <c r="G1" s="8"/>
      <c r="H1" s="9"/>
    </row>
    <row r="2" spans="1:8">
      <c r="A2" s="9"/>
      <c r="B2" s="8"/>
      <c r="C2" s="8"/>
      <c r="D2" s="8"/>
      <c r="E2" s="8"/>
      <c r="F2" s="8"/>
      <c r="G2" s="8"/>
      <c r="H2" s="9"/>
    </row>
    <row r="3" spans="1:8">
      <c r="A3" s="9" t="s">
        <v>16</v>
      </c>
      <c r="B3" s="8"/>
      <c r="C3" s="8"/>
      <c r="D3" s="8"/>
      <c r="E3" s="8"/>
      <c r="F3" s="8"/>
      <c r="G3" s="8"/>
      <c r="H3" s="9"/>
    </row>
    <row r="4" spans="1:8">
      <c r="A4" s="9" t="s">
        <v>18</v>
      </c>
      <c r="B4" s="8">
        <v>150000</v>
      </c>
      <c r="C4" s="8"/>
      <c r="D4" s="8"/>
      <c r="E4" s="8"/>
      <c r="F4" s="8"/>
      <c r="G4" s="8"/>
      <c r="H4" s="9"/>
    </row>
    <row r="5" spans="1:8">
      <c r="A5" s="9"/>
      <c r="B5" s="8"/>
      <c r="C5" s="8"/>
      <c r="D5" s="8"/>
      <c r="E5" s="8"/>
      <c r="F5" s="8"/>
      <c r="G5" s="8"/>
      <c r="H5" s="9"/>
    </row>
    <row r="6" spans="1:8">
      <c r="A6" s="9" t="s">
        <v>17</v>
      </c>
      <c r="B6" s="8"/>
      <c r="C6" s="8"/>
      <c r="D6" s="8"/>
      <c r="E6" s="8"/>
      <c r="F6" s="8"/>
      <c r="G6" s="8"/>
      <c r="H6" s="9"/>
    </row>
    <row r="7" spans="1:8">
      <c r="A7" s="9" t="s">
        <v>4</v>
      </c>
      <c r="B7" s="8">
        <v>250000</v>
      </c>
      <c r="C7" s="8"/>
      <c r="D7" s="8"/>
      <c r="E7" s="8"/>
      <c r="F7" s="8"/>
      <c r="G7" s="8"/>
      <c r="H7" s="9"/>
    </row>
    <row r="8" spans="1:8">
      <c r="A8" s="9" t="s">
        <v>5</v>
      </c>
      <c r="B8" s="8">
        <v>40000</v>
      </c>
      <c r="C8" s="8"/>
      <c r="D8" s="8"/>
      <c r="E8" s="8"/>
      <c r="F8" s="8"/>
      <c r="G8" s="8"/>
      <c r="H8" s="9"/>
    </row>
    <row r="9" spans="1:8">
      <c r="A9" s="9" t="s">
        <v>6</v>
      </c>
      <c r="B9" s="8">
        <v>5</v>
      </c>
      <c r="C9" s="8"/>
      <c r="D9" s="8"/>
      <c r="E9" s="8"/>
      <c r="F9" s="8"/>
      <c r="G9" s="8"/>
      <c r="H9" s="9"/>
    </row>
    <row r="10" spans="1:8">
      <c r="A10" s="9" t="s">
        <v>14</v>
      </c>
      <c r="B10" s="8">
        <v>50000</v>
      </c>
      <c r="C10" s="8"/>
      <c r="D10" s="8"/>
      <c r="E10" s="8"/>
      <c r="F10" s="8"/>
      <c r="G10" s="8"/>
      <c r="H10" s="9"/>
    </row>
    <row r="11" spans="1:8">
      <c r="A11" s="9" t="s">
        <v>7</v>
      </c>
      <c r="B11" s="11">
        <v>0.16</v>
      </c>
      <c r="C11" s="8"/>
      <c r="D11" s="8"/>
      <c r="E11" s="8"/>
      <c r="F11" s="8"/>
      <c r="G11" s="8"/>
      <c r="H11" s="9"/>
    </row>
    <row r="12" spans="1:8">
      <c r="A12" s="9"/>
      <c r="B12" s="8"/>
      <c r="C12" s="8"/>
      <c r="D12" s="8"/>
      <c r="E12" s="8"/>
      <c r="F12" s="8"/>
      <c r="G12" s="8"/>
      <c r="H12" s="9"/>
    </row>
    <row r="13" spans="1:8" s="14" customFormat="1">
      <c r="A13" s="9"/>
      <c r="B13" s="15" t="s">
        <v>8</v>
      </c>
      <c r="C13" s="15"/>
      <c r="D13" s="15"/>
      <c r="E13" s="15"/>
      <c r="F13" s="15"/>
      <c r="G13" s="15"/>
      <c r="H13" s="9"/>
    </row>
    <row r="14" spans="1:8">
      <c r="A14" s="9"/>
      <c r="B14" s="8">
        <v>0</v>
      </c>
      <c r="C14" s="8">
        <v>1</v>
      </c>
      <c r="D14" s="8">
        <v>2</v>
      </c>
      <c r="E14" s="8">
        <v>3</v>
      </c>
      <c r="F14" s="8">
        <v>4</v>
      </c>
      <c r="G14" s="8">
        <v>5</v>
      </c>
      <c r="H14" s="9"/>
    </row>
    <row r="15" spans="1:8">
      <c r="A15" s="9" t="s">
        <v>19</v>
      </c>
      <c r="B15" s="8">
        <v>0</v>
      </c>
      <c r="C15" s="8">
        <v>-150000</v>
      </c>
      <c r="D15" s="8">
        <v>-150000</v>
      </c>
      <c r="E15" s="8">
        <v>-150000</v>
      </c>
      <c r="F15" s="8">
        <v>-150000</v>
      </c>
      <c r="G15" s="8">
        <v>-150000</v>
      </c>
      <c r="H15" s="9"/>
    </row>
    <row r="16" spans="1:8">
      <c r="A16" s="9" t="s">
        <v>17</v>
      </c>
      <c r="B16" s="8">
        <v>-250000</v>
      </c>
      <c r="C16" s="8">
        <v>-40000</v>
      </c>
      <c r="D16" s="8">
        <v>-40000</v>
      </c>
      <c r="E16" s="8">
        <v>-40000</v>
      </c>
      <c r="F16" s="8">
        <v>-40000</v>
      </c>
      <c r="G16" s="8">
        <v>10000</v>
      </c>
      <c r="H16" s="9"/>
    </row>
    <row r="17" spans="1:8">
      <c r="A17" s="9" t="s">
        <v>20</v>
      </c>
      <c r="B17" s="8">
        <v>-250000</v>
      </c>
      <c r="C17" s="8">
        <f>C16-C15</f>
        <v>110000</v>
      </c>
      <c r="D17" s="8">
        <f t="shared" ref="D17:G17" si="0">D16-D15</f>
        <v>110000</v>
      </c>
      <c r="E17" s="8">
        <f t="shared" si="0"/>
        <v>110000</v>
      </c>
      <c r="F17" s="8">
        <f t="shared" si="0"/>
        <v>110000</v>
      </c>
      <c r="G17" s="8">
        <f t="shared" si="0"/>
        <v>160000</v>
      </c>
      <c r="H17" s="9"/>
    </row>
    <row r="18" spans="1:8">
      <c r="A18" s="9"/>
      <c r="B18" s="8"/>
      <c r="C18" s="8"/>
      <c r="D18" s="8"/>
      <c r="E18" s="8"/>
      <c r="F18" s="8"/>
      <c r="G18" s="8"/>
      <c r="H18" s="9"/>
    </row>
    <row r="19" spans="1:8">
      <c r="A19" s="9" t="s">
        <v>1</v>
      </c>
      <c r="B19" s="12">
        <f xml:space="preserve"> NPV(B11,C17:G17)</f>
        <v>383977.9526734461</v>
      </c>
      <c r="C19" s="8"/>
      <c r="D19" s="8"/>
      <c r="E19" s="8"/>
      <c r="F19" s="8"/>
      <c r="G19" s="8"/>
      <c r="H19" s="9"/>
    </row>
    <row r="20" spans="1:8">
      <c r="A20" s="9" t="s">
        <v>0</v>
      </c>
      <c r="B20" s="12">
        <f>B19-B7</f>
        <v>133977.9526734461</v>
      </c>
      <c r="C20" s="8"/>
      <c r="D20" s="8"/>
      <c r="E20" s="8"/>
      <c r="F20" s="8"/>
      <c r="G20" s="8"/>
      <c r="H20" s="9"/>
    </row>
    <row r="21" spans="1:8">
      <c r="A21" s="9" t="s">
        <v>2</v>
      </c>
      <c r="B21" s="11">
        <f>IRR(B17:G17)</f>
        <v>0.36135505144738816</v>
      </c>
      <c r="C21" s="8"/>
      <c r="D21" s="8"/>
      <c r="E21" s="8"/>
      <c r="F21" s="8"/>
      <c r="G21" s="8"/>
      <c r="H21" s="9"/>
    </row>
    <row r="22" spans="1:8">
      <c r="A22" s="9" t="s">
        <v>3</v>
      </c>
      <c r="B22" s="13">
        <f>MIRR(B17:G17, B11, B11)</f>
        <v>0.26395393186497729</v>
      </c>
      <c r="H22" s="9"/>
    </row>
  </sheetData>
  <mergeCells count="1">
    <mergeCell ref="B13:G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78"/>
  <sheetViews>
    <sheetView tabSelected="1" topLeftCell="A49" workbookViewId="0">
      <selection activeCell="J55" sqref="J55"/>
    </sheetView>
  </sheetViews>
  <sheetFormatPr defaultRowHeight="13.5"/>
  <cols>
    <col min="1" max="1" width="25.125" customWidth="1"/>
    <col min="2" max="2" width="16.625" customWidth="1"/>
    <col min="7" max="7" width="10.25" customWidth="1"/>
  </cols>
  <sheetData>
    <row r="1" spans="1:7" ht="16.5">
      <c r="A1" s="9" t="s">
        <v>21</v>
      </c>
      <c r="B1" s="8"/>
      <c r="C1" s="8"/>
      <c r="D1" s="8"/>
      <c r="E1" s="8"/>
      <c r="F1" s="8"/>
      <c r="G1" s="8"/>
    </row>
    <row r="2" spans="1:7" ht="16.5">
      <c r="A2" s="9"/>
      <c r="B2" s="8"/>
      <c r="C2" s="8"/>
      <c r="D2" s="8"/>
      <c r="E2" s="8"/>
      <c r="F2" s="8"/>
      <c r="G2" s="8"/>
    </row>
    <row r="3" spans="1:7" ht="16.5">
      <c r="A3" s="9" t="s">
        <v>16</v>
      </c>
      <c r="B3" s="8"/>
      <c r="C3" s="8"/>
      <c r="D3" s="8"/>
      <c r="E3" s="8"/>
      <c r="F3" s="8"/>
      <c r="G3" s="8"/>
    </row>
    <row r="4" spans="1:7" ht="16.5">
      <c r="A4" s="9" t="s">
        <v>18</v>
      </c>
      <c r="B4" s="8">
        <v>200000</v>
      </c>
      <c r="C4" s="8"/>
      <c r="D4" s="8"/>
      <c r="E4" s="8"/>
      <c r="F4" s="8"/>
      <c r="G4" s="8"/>
    </row>
    <row r="5" spans="1:7" ht="16.5">
      <c r="A5" s="9"/>
      <c r="B5" s="8"/>
      <c r="C5" s="8"/>
      <c r="D5" s="8"/>
      <c r="E5" s="8"/>
      <c r="F5" s="8"/>
      <c r="G5" s="8"/>
    </row>
    <row r="6" spans="1:7" ht="16.5">
      <c r="A6" s="9" t="s">
        <v>17</v>
      </c>
      <c r="B6" s="8"/>
      <c r="C6" s="8"/>
      <c r="D6" s="8"/>
      <c r="E6" s="8"/>
      <c r="F6" s="8"/>
      <c r="G6" s="8"/>
    </row>
    <row r="7" spans="1:7" ht="49.5">
      <c r="A7" s="9" t="s">
        <v>4</v>
      </c>
      <c r="B7" s="8">
        <v>250000</v>
      </c>
      <c r="C7" s="8"/>
      <c r="D7" s="8"/>
      <c r="E7" s="8"/>
      <c r="F7" s="8"/>
      <c r="G7" s="8"/>
    </row>
    <row r="8" spans="1:7" ht="33">
      <c r="A8" s="9" t="s">
        <v>5</v>
      </c>
      <c r="B8" s="8">
        <v>40000</v>
      </c>
      <c r="C8" s="8"/>
      <c r="D8" s="8"/>
      <c r="E8" s="8"/>
      <c r="F8" s="8"/>
      <c r="G8" s="8"/>
    </row>
    <row r="9" spans="1:7" ht="16.5">
      <c r="A9" s="9" t="s">
        <v>6</v>
      </c>
      <c r="B9" s="8">
        <v>5</v>
      </c>
      <c r="C9" s="8"/>
      <c r="D9" s="8"/>
      <c r="E9" s="8"/>
      <c r="F9" s="8"/>
      <c r="G9" s="8"/>
    </row>
    <row r="10" spans="1:7" ht="16.5">
      <c r="A10" s="9" t="s">
        <v>14</v>
      </c>
      <c r="B10" s="8">
        <v>50000</v>
      </c>
      <c r="C10" s="8"/>
      <c r="D10" s="8"/>
      <c r="E10" s="8"/>
      <c r="F10" s="8"/>
      <c r="G10" s="8"/>
    </row>
    <row r="11" spans="1:7" ht="33">
      <c r="A11" s="9" t="s">
        <v>7</v>
      </c>
      <c r="B11" s="11">
        <v>0.16</v>
      </c>
      <c r="C11" s="8"/>
      <c r="D11" s="8"/>
      <c r="E11" s="8"/>
      <c r="F11" s="8"/>
      <c r="G11" s="8"/>
    </row>
    <row r="12" spans="1:7" ht="16.5">
      <c r="A12" s="9"/>
      <c r="B12" s="8"/>
      <c r="C12" s="8"/>
      <c r="D12" s="8"/>
      <c r="E12" s="8"/>
      <c r="F12" s="8"/>
      <c r="G12" s="8"/>
    </row>
    <row r="13" spans="1:7" ht="16.5">
      <c r="A13" s="9"/>
      <c r="B13" s="15" t="s">
        <v>8</v>
      </c>
      <c r="C13" s="15"/>
      <c r="D13" s="15"/>
      <c r="E13" s="15"/>
      <c r="F13" s="15"/>
      <c r="G13" s="15"/>
    </row>
    <row r="14" spans="1:7" ht="16.5">
      <c r="A14" s="9"/>
      <c r="B14" s="8">
        <v>0</v>
      </c>
      <c r="C14" s="8">
        <v>1</v>
      </c>
      <c r="D14" s="8">
        <v>2</v>
      </c>
      <c r="E14" s="8">
        <v>3</v>
      </c>
      <c r="F14" s="8">
        <v>4</v>
      </c>
      <c r="G14" s="8">
        <v>5</v>
      </c>
    </row>
    <row r="15" spans="1:7" ht="16.5">
      <c r="A15" s="9" t="s">
        <v>19</v>
      </c>
      <c r="B15" s="8">
        <v>0</v>
      </c>
      <c r="C15" s="8">
        <f>-B4</f>
        <v>-200000</v>
      </c>
      <c r="D15" s="8">
        <f>-B4</f>
        <v>-200000</v>
      </c>
      <c r="E15" s="8">
        <v>-200000</v>
      </c>
      <c r="F15" s="8">
        <v>-200000</v>
      </c>
      <c r="G15" s="8">
        <v>-200000</v>
      </c>
    </row>
    <row r="16" spans="1:7" ht="16.5">
      <c r="A16" s="9" t="s">
        <v>17</v>
      </c>
      <c r="B16" s="8">
        <v>-250000</v>
      </c>
      <c r="C16" s="8">
        <v>-100000</v>
      </c>
      <c r="D16" s="8">
        <v>-100000</v>
      </c>
      <c r="E16" s="8">
        <v>-100000</v>
      </c>
      <c r="F16" s="8">
        <v>-100000</v>
      </c>
      <c r="G16" s="8">
        <v>-100000</v>
      </c>
    </row>
    <row r="17" spans="1:7" ht="49.5">
      <c r="A17" s="9" t="s">
        <v>20</v>
      </c>
      <c r="B17" s="8">
        <v>-250000</v>
      </c>
      <c r="C17" s="8">
        <f>C16-C15</f>
        <v>100000</v>
      </c>
      <c r="D17" s="8">
        <f t="shared" ref="D17:G17" si="0">D16-D15</f>
        <v>100000</v>
      </c>
      <c r="E17" s="8">
        <f t="shared" si="0"/>
        <v>100000</v>
      </c>
      <c r="F17" s="8">
        <f t="shared" si="0"/>
        <v>100000</v>
      </c>
      <c r="G17" s="8">
        <f t="shared" si="0"/>
        <v>100000</v>
      </c>
    </row>
    <row r="18" spans="1:7" ht="16.5">
      <c r="A18" s="9"/>
      <c r="B18" s="8"/>
      <c r="C18" s="8"/>
      <c r="D18" s="8"/>
      <c r="E18" s="8"/>
      <c r="F18" s="8"/>
      <c r="G18" s="8"/>
    </row>
    <row r="19" spans="1:7" ht="16.5">
      <c r="A19" s="9" t="s">
        <v>1</v>
      </c>
      <c r="B19" s="12">
        <f xml:space="preserve"> NPV(B11,C17:G17)</f>
        <v>327429.36536612362</v>
      </c>
      <c r="C19" s="8"/>
      <c r="D19" s="8"/>
      <c r="E19" s="8"/>
      <c r="F19" s="8"/>
      <c r="G19" s="8"/>
    </row>
    <row r="20" spans="1:7" ht="16.5">
      <c r="A20" s="9" t="s">
        <v>0</v>
      </c>
      <c r="B20" s="12">
        <f>B19-B7</f>
        <v>77429.365366123617</v>
      </c>
      <c r="C20" s="8"/>
      <c r="D20" s="8"/>
      <c r="E20" s="8"/>
      <c r="F20" s="8"/>
      <c r="G20" s="8"/>
    </row>
    <row r="21" spans="1:7" ht="16.5">
      <c r="A21" s="9" t="s">
        <v>2</v>
      </c>
      <c r="B21" s="11">
        <f>IRR(B17:G17)</f>
        <v>0.28649290249767584</v>
      </c>
      <c r="C21" s="8"/>
      <c r="D21" s="8"/>
      <c r="E21" s="8"/>
      <c r="F21" s="8"/>
      <c r="G21" s="8"/>
    </row>
    <row r="22" spans="1:7" ht="16.5">
      <c r="A22" s="9" t="s">
        <v>3</v>
      </c>
      <c r="B22" s="13">
        <f>MIRR(B17:G17, B11, B11)</f>
        <v>0.22431596516769248</v>
      </c>
      <c r="C22" s="10"/>
      <c r="D22" s="10"/>
      <c r="E22" s="10"/>
      <c r="F22" s="10"/>
      <c r="G22" s="10"/>
    </row>
    <row r="25" spans="1:7">
      <c r="A25">
        <v>430</v>
      </c>
      <c r="B25">
        <v>325</v>
      </c>
      <c r="C25">
        <f>A25-B25</f>
        <v>105</v>
      </c>
    </row>
    <row r="26" spans="1:7">
      <c r="A26">
        <v>325</v>
      </c>
      <c r="B26">
        <v>260</v>
      </c>
      <c r="C26">
        <f t="shared" ref="C26:C28" si="1">A26-B26</f>
        <v>65</v>
      </c>
    </row>
    <row r="27" spans="1:7">
      <c r="A27">
        <v>685</v>
      </c>
      <c r="B27">
        <v>415</v>
      </c>
      <c r="C27">
        <f t="shared" si="1"/>
        <v>270</v>
      </c>
    </row>
    <row r="28" spans="1:7">
      <c r="A28">
        <v>425</v>
      </c>
      <c r="B28">
        <v>395</v>
      </c>
      <c r="C28">
        <f t="shared" si="1"/>
        <v>30</v>
      </c>
    </row>
    <row r="30" spans="1:7" ht="14.25">
      <c r="A30" s="1" t="s">
        <v>4</v>
      </c>
      <c r="B30" s="1">
        <v>-1000</v>
      </c>
      <c r="C30" s="1"/>
      <c r="D30" s="1"/>
      <c r="E30" s="1"/>
      <c r="F30" s="1"/>
      <c r="G30" s="1"/>
    </row>
    <row r="31" spans="1:7" ht="14.25">
      <c r="A31" s="1" t="s">
        <v>5</v>
      </c>
      <c r="B31" s="1">
        <v>40000</v>
      </c>
      <c r="C31" s="1"/>
      <c r="D31" s="1"/>
      <c r="E31" s="1"/>
      <c r="F31" s="1"/>
      <c r="G31" s="1"/>
    </row>
    <row r="32" spans="1:7" ht="14.25">
      <c r="A32" s="1" t="s">
        <v>6</v>
      </c>
      <c r="B32" s="1">
        <v>5</v>
      </c>
      <c r="C32" s="1"/>
      <c r="D32" s="1"/>
      <c r="E32" s="1"/>
      <c r="F32" s="1"/>
      <c r="G32" s="1"/>
    </row>
    <row r="33" spans="1:7" ht="14.25">
      <c r="A33" s="1" t="s">
        <v>7</v>
      </c>
      <c r="B33" s="3">
        <v>0.16</v>
      </c>
      <c r="C33" s="1"/>
      <c r="D33" s="1"/>
      <c r="E33" s="1"/>
      <c r="F33" s="1"/>
      <c r="G33" s="1"/>
    </row>
    <row r="34" spans="1:7" ht="14.25">
      <c r="A34" s="1"/>
      <c r="B34" s="1"/>
      <c r="C34" s="1"/>
      <c r="D34" s="1"/>
      <c r="E34" s="1"/>
      <c r="F34" s="1"/>
      <c r="G34" s="1"/>
    </row>
    <row r="35" spans="1:7" ht="14.25">
      <c r="A35" s="1"/>
      <c r="B35" s="4" t="s">
        <v>8</v>
      </c>
      <c r="C35" s="4"/>
      <c r="D35" s="4"/>
      <c r="E35" s="4"/>
      <c r="F35" s="4"/>
      <c r="G35" s="4"/>
    </row>
    <row r="36" spans="1:7" ht="14.25">
      <c r="A36" s="1"/>
      <c r="B36" s="1">
        <v>0</v>
      </c>
      <c r="C36" s="1">
        <v>1</v>
      </c>
      <c r="D36" s="1">
        <v>2</v>
      </c>
      <c r="E36" s="1">
        <v>3</v>
      </c>
      <c r="F36" s="1">
        <v>4</v>
      </c>
      <c r="G36" s="1">
        <v>5</v>
      </c>
    </row>
    <row r="37" spans="1:7" ht="14.25">
      <c r="A37" s="1" t="s">
        <v>9</v>
      </c>
      <c r="B37" s="1">
        <v>-1000</v>
      </c>
      <c r="C37" s="1">
        <v>100</v>
      </c>
      <c r="D37" s="1">
        <v>525</v>
      </c>
      <c r="E37" s="1">
        <v>1600</v>
      </c>
      <c r="F37" s="1">
        <v>0</v>
      </c>
      <c r="G37" s="1">
        <v>0</v>
      </c>
    </row>
    <row r="38" spans="1:7" ht="14.25">
      <c r="A38" s="1"/>
      <c r="B38" s="1"/>
      <c r="C38" s="1">
        <f>C37/(1+B33)^C36</f>
        <v>86.206896551724142</v>
      </c>
      <c r="D38" s="1">
        <f>D37/(1+B33)^D36</f>
        <v>390.16052318668255</v>
      </c>
      <c r="E38" s="1">
        <f>E37/(1+B33)^E36</f>
        <v>1025.052277666161</v>
      </c>
      <c r="F38" s="1">
        <f>F37/(1+B33)^F36</f>
        <v>0</v>
      </c>
      <c r="G38" s="1">
        <f>G37/(1+B33)^G36</f>
        <v>0</v>
      </c>
    </row>
    <row r="39" spans="1:7" ht="14.25">
      <c r="A39" s="1"/>
      <c r="B39" s="1"/>
      <c r="C39" s="1"/>
      <c r="D39" s="1"/>
      <c r="E39" s="1"/>
      <c r="F39" s="1"/>
      <c r="G39" s="1"/>
    </row>
    <row r="40" spans="1:7" ht="14.25">
      <c r="A40" s="5" t="s">
        <v>1</v>
      </c>
      <c r="B40" s="6">
        <f xml:space="preserve"> NPV(B33,C37:E37)</f>
        <v>1501.4196974045678</v>
      </c>
      <c r="C40" s="1"/>
      <c r="D40" s="1"/>
      <c r="E40" s="1"/>
      <c r="F40" s="1"/>
      <c r="G40" s="1"/>
    </row>
    <row r="41" spans="1:7" ht="14.25">
      <c r="A41" s="5" t="s">
        <v>0</v>
      </c>
      <c r="B41" s="6">
        <f>B40-B30</f>
        <v>2501.4196974045681</v>
      </c>
      <c r="C41" s="1">
        <v>2488</v>
      </c>
      <c r="D41" s="1"/>
      <c r="E41" s="1"/>
      <c r="F41" s="1"/>
      <c r="G41" s="1"/>
    </row>
    <row r="42" spans="1:7" ht="14.25">
      <c r="A42" s="5" t="s">
        <v>2</v>
      </c>
      <c r="B42" s="3">
        <f>IRR(B37:E37)</f>
        <v>0.35651832916332771</v>
      </c>
      <c r="C42" s="1">
        <v>57</v>
      </c>
      <c r="D42" s="1"/>
      <c r="E42" s="1"/>
      <c r="F42" s="1"/>
      <c r="G42" s="1"/>
    </row>
    <row r="43" spans="1:7" ht="14.25">
      <c r="A43" s="5" t="s">
        <v>3</v>
      </c>
      <c r="B43" s="7">
        <f>MIRR(B37:E37, B33, B33)</f>
        <v>0.32828731626327423</v>
      </c>
      <c r="C43" s="2">
        <v>32</v>
      </c>
      <c r="D43" s="2"/>
      <c r="E43" s="2"/>
      <c r="F43" s="2"/>
      <c r="G43" s="2"/>
    </row>
    <row r="46" spans="1:7" ht="16.5">
      <c r="A46" s="9" t="s">
        <v>4</v>
      </c>
      <c r="B46" s="8">
        <v>250000</v>
      </c>
      <c r="C46" s="8"/>
      <c r="D46" s="8"/>
      <c r="E46" s="8"/>
      <c r="F46" s="8"/>
      <c r="G46" s="8"/>
    </row>
    <row r="47" spans="1:7" ht="16.5">
      <c r="A47" s="9" t="s">
        <v>5</v>
      </c>
      <c r="B47" s="8">
        <v>40000</v>
      </c>
      <c r="C47" s="8"/>
      <c r="D47" s="8"/>
      <c r="E47" s="8"/>
      <c r="F47" s="8"/>
      <c r="G47" s="8"/>
    </row>
    <row r="48" spans="1:7" ht="16.5">
      <c r="A48" s="9" t="s">
        <v>6</v>
      </c>
      <c r="B48" s="8">
        <v>5</v>
      </c>
      <c r="C48" s="8"/>
      <c r="D48" s="8"/>
      <c r="E48" s="8"/>
      <c r="F48" s="8"/>
      <c r="G48" s="8"/>
    </row>
    <row r="49" spans="1:7" ht="16.5">
      <c r="A49" s="9" t="s">
        <v>14</v>
      </c>
      <c r="B49" s="8">
        <v>50000</v>
      </c>
      <c r="C49" s="8"/>
      <c r="D49" s="8"/>
      <c r="E49" s="8"/>
      <c r="F49" s="8"/>
      <c r="G49" s="8"/>
    </row>
    <row r="50" spans="1:7" ht="16.5">
      <c r="A50" s="9" t="s">
        <v>7</v>
      </c>
      <c r="B50" s="11">
        <v>0.18</v>
      </c>
      <c r="C50" s="8"/>
      <c r="D50" s="8"/>
      <c r="E50" s="8"/>
      <c r="F50" s="8"/>
      <c r="G50" s="8"/>
    </row>
    <row r="51" spans="1:7" ht="16.5">
      <c r="A51" s="9"/>
      <c r="B51" s="8"/>
      <c r="C51" s="8"/>
      <c r="D51" s="8"/>
      <c r="E51" s="8"/>
      <c r="F51" s="8"/>
      <c r="G51" s="8"/>
    </row>
    <row r="52" spans="1:7" ht="16.5">
      <c r="A52" s="9"/>
      <c r="B52" s="15" t="s">
        <v>8</v>
      </c>
      <c r="C52" s="15"/>
      <c r="D52" s="15"/>
      <c r="E52" s="15"/>
      <c r="F52" s="15"/>
      <c r="G52" s="15"/>
    </row>
    <row r="53" spans="1:7" ht="16.5">
      <c r="A53" s="9"/>
      <c r="B53" s="8">
        <v>0</v>
      </c>
      <c r="C53" s="8">
        <v>1</v>
      </c>
      <c r="D53" s="8">
        <v>2</v>
      </c>
      <c r="E53" s="8">
        <v>3</v>
      </c>
      <c r="F53" s="8">
        <v>4</v>
      </c>
      <c r="G53" s="8">
        <v>5</v>
      </c>
    </row>
    <row r="54" spans="1:7" ht="16.5">
      <c r="A54" s="9">
        <v>2</v>
      </c>
      <c r="B54" s="8">
        <v>-500000</v>
      </c>
      <c r="C54" s="8">
        <v>-100000</v>
      </c>
      <c r="D54" s="8">
        <v>-100000</v>
      </c>
      <c r="E54" s="8">
        <v>-100000</v>
      </c>
      <c r="F54" s="8">
        <v>-100000</v>
      </c>
      <c r="G54" s="8">
        <v>-100000</v>
      </c>
    </row>
    <row r="55" spans="1:7" ht="16.5">
      <c r="A55" s="9">
        <v>1</v>
      </c>
      <c r="B55" s="8">
        <v>-575000</v>
      </c>
      <c r="C55" s="8">
        <v>-80000</v>
      </c>
      <c r="D55" s="8">
        <v>-80000</v>
      </c>
      <c r="E55" s="8">
        <v>-80000</v>
      </c>
      <c r="F55" s="8">
        <v>-80000</v>
      </c>
      <c r="G55" s="8">
        <v>-80000</v>
      </c>
    </row>
    <row r="56" spans="1:7" ht="16.5">
      <c r="A56" s="9" t="s">
        <v>20</v>
      </c>
      <c r="B56" s="8">
        <f>B55-B54</f>
        <v>-75000</v>
      </c>
      <c r="C56" s="8">
        <f>C55-C54</f>
        <v>20000</v>
      </c>
      <c r="D56" s="8">
        <f t="shared" ref="D56" si="2">D55-D54</f>
        <v>20000</v>
      </c>
      <c r="E56" s="8">
        <f t="shared" ref="E56" si="3">E55-E54</f>
        <v>20000</v>
      </c>
      <c r="F56" s="8">
        <f t="shared" ref="F56" si="4">F55-F54</f>
        <v>20000</v>
      </c>
      <c r="G56" s="8">
        <f t="shared" ref="G56" si="5">G55-G54</f>
        <v>20000</v>
      </c>
    </row>
    <row r="57" spans="1:7" ht="16.5">
      <c r="A57" s="9"/>
      <c r="B57" s="8"/>
      <c r="C57" s="8"/>
      <c r="D57" s="8"/>
      <c r="E57" s="8"/>
      <c r="F57" s="8"/>
      <c r="G57" s="8"/>
    </row>
    <row r="58" spans="1:7" ht="16.5">
      <c r="A58" s="9" t="s">
        <v>1</v>
      </c>
      <c r="B58" s="12">
        <f xml:space="preserve"> NPV(B50,C56:G56)</f>
        <v>62543.420418837952</v>
      </c>
      <c r="C58" s="8"/>
      <c r="D58" s="8"/>
      <c r="E58" s="8"/>
      <c r="F58" s="8"/>
      <c r="G58" s="8"/>
    </row>
    <row r="59" spans="1:7" ht="16.5">
      <c r="A59" s="9" t="s">
        <v>0</v>
      </c>
      <c r="B59" s="12">
        <f>B58+B56</f>
        <v>-12456.579581162048</v>
      </c>
      <c r="C59" s="8"/>
      <c r="D59" s="8"/>
      <c r="E59" s="8"/>
      <c r="F59" s="8"/>
      <c r="G59" s="8"/>
    </row>
    <row r="60" spans="1:7" ht="16.5">
      <c r="A60" s="9" t="s">
        <v>2</v>
      </c>
      <c r="B60" s="11">
        <f>IRR(B56:G56)</f>
        <v>0.10424844580049758</v>
      </c>
      <c r="C60" s="8"/>
      <c r="D60" s="8"/>
      <c r="E60" s="8"/>
      <c r="F60" s="8"/>
      <c r="G60" s="8"/>
    </row>
    <row r="61" spans="1:7" ht="16.5">
      <c r="A61" s="9" t="s">
        <v>3</v>
      </c>
      <c r="B61" s="13">
        <f>MIRR(B56:G56, B50, B50)</f>
        <v>0.13790519547671476</v>
      </c>
      <c r="C61" s="10"/>
      <c r="D61" s="10"/>
      <c r="E61" s="10"/>
      <c r="F61" s="10"/>
      <c r="G61" s="10"/>
    </row>
    <row r="63" spans="1:7" ht="16.5">
      <c r="A63" s="9" t="s">
        <v>4</v>
      </c>
      <c r="B63" s="8">
        <v>250000</v>
      </c>
      <c r="C63" s="8"/>
      <c r="D63" s="8"/>
      <c r="E63" s="8"/>
      <c r="F63" s="8"/>
      <c r="G63" s="8"/>
    </row>
    <row r="64" spans="1:7" ht="16.5">
      <c r="A64" s="9" t="s">
        <v>5</v>
      </c>
      <c r="B64" s="8">
        <v>40000</v>
      </c>
      <c r="C64" s="8"/>
      <c r="D64" s="8"/>
      <c r="E64" s="8"/>
      <c r="F64" s="8"/>
      <c r="G64" s="8"/>
    </row>
    <row r="65" spans="1:7" ht="16.5">
      <c r="A65" s="9" t="s">
        <v>6</v>
      </c>
      <c r="B65" s="8">
        <v>5</v>
      </c>
      <c r="C65" s="8"/>
      <c r="D65" s="8"/>
      <c r="E65" s="8"/>
      <c r="F65" s="8"/>
      <c r="G65" s="8"/>
    </row>
    <row r="66" spans="1:7" ht="16.5">
      <c r="A66" s="9" t="s">
        <v>14</v>
      </c>
      <c r="B66" s="8">
        <v>50000</v>
      </c>
      <c r="C66" s="8"/>
      <c r="D66" s="8"/>
      <c r="E66" s="8"/>
      <c r="F66" s="8"/>
      <c r="G66" s="8"/>
    </row>
    <row r="67" spans="1:7" ht="16.5">
      <c r="A67" s="9" t="s">
        <v>7</v>
      </c>
      <c r="B67" s="11">
        <v>0.18</v>
      </c>
      <c r="C67" s="8"/>
      <c r="D67" s="8"/>
      <c r="E67" s="8"/>
      <c r="F67" s="8"/>
      <c r="G67" s="8"/>
    </row>
    <row r="68" spans="1:7" ht="16.5">
      <c r="A68" s="9"/>
      <c r="B68" s="8"/>
      <c r="C68" s="8"/>
      <c r="D68" s="8"/>
      <c r="E68" s="8"/>
      <c r="F68" s="8"/>
      <c r="G68" s="8"/>
    </row>
    <row r="69" spans="1:7" ht="16.5">
      <c r="A69" s="9"/>
      <c r="B69" s="15" t="s">
        <v>8</v>
      </c>
      <c r="C69" s="15"/>
      <c r="D69" s="15"/>
      <c r="E69" s="15"/>
      <c r="F69" s="15"/>
      <c r="G69" s="15"/>
    </row>
    <row r="70" spans="1:7" ht="16.5">
      <c r="A70" s="9"/>
      <c r="B70" s="8">
        <v>0</v>
      </c>
      <c r="C70" s="8">
        <v>1</v>
      </c>
      <c r="D70" s="8">
        <v>2</v>
      </c>
      <c r="E70" s="8">
        <v>3</v>
      </c>
      <c r="F70" s="8">
        <v>4</v>
      </c>
      <c r="G70" s="8">
        <v>5</v>
      </c>
    </row>
    <row r="71" spans="1:7" ht="16.5">
      <c r="A71" s="9">
        <v>2</v>
      </c>
      <c r="B71" s="8">
        <v>-500000</v>
      </c>
      <c r="C71" s="8">
        <v>-100000</v>
      </c>
      <c r="D71" s="8">
        <v>-100000</v>
      </c>
      <c r="E71" s="8">
        <v>-100000</v>
      </c>
      <c r="F71" s="8">
        <v>-100000</v>
      </c>
      <c r="G71" s="8">
        <v>-100000</v>
      </c>
    </row>
    <row r="72" spans="1:7" ht="16.5">
      <c r="A72" s="9">
        <v>3</v>
      </c>
      <c r="B72" s="8">
        <v>-600000</v>
      </c>
      <c r="C72" s="8">
        <v>-60000</v>
      </c>
      <c r="D72" s="8">
        <v>-60000</v>
      </c>
      <c r="E72" s="8">
        <v>-60000</v>
      </c>
      <c r="F72" s="8">
        <v>-60000</v>
      </c>
      <c r="G72" s="8">
        <v>-60000</v>
      </c>
    </row>
    <row r="73" spans="1:7" ht="16.5">
      <c r="A73" s="9" t="s">
        <v>20</v>
      </c>
      <c r="B73" s="8">
        <f>B72-B71</f>
        <v>-100000</v>
      </c>
      <c r="C73" s="8">
        <f>C72-C71</f>
        <v>40000</v>
      </c>
      <c r="D73" s="8">
        <f t="shared" ref="D73" si="6">D72-D71</f>
        <v>40000</v>
      </c>
      <c r="E73" s="8">
        <f t="shared" ref="E73" si="7">E72-E71</f>
        <v>40000</v>
      </c>
      <c r="F73" s="8">
        <f t="shared" ref="F73" si="8">F72-F71</f>
        <v>40000</v>
      </c>
      <c r="G73" s="8">
        <f t="shared" ref="G73" si="9">G72-G71</f>
        <v>40000</v>
      </c>
    </row>
    <row r="74" spans="1:7" ht="16.5">
      <c r="A74" s="9"/>
      <c r="B74" s="8"/>
      <c r="C74" s="8"/>
      <c r="D74" s="8"/>
      <c r="E74" s="8"/>
      <c r="F74" s="8"/>
      <c r="G74" s="8"/>
    </row>
    <row r="75" spans="1:7" ht="16.5">
      <c r="A75" s="9" t="s">
        <v>1</v>
      </c>
      <c r="B75" s="12">
        <f xml:space="preserve"> NPV(B67,C73:G73)</f>
        <v>125086.8408376759</v>
      </c>
      <c r="C75" s="8"/>
      <c r="D75" s="8"/>
      <c r="E75" s="8"/>
      <c r="F75" s="8"/>
      <c r="G75" s="8"/>
    </row>
    <row r="76" spans="1:7" ht="16.5">
      <c r="A76" s="9" t="s">
        <v>0</v>
      </c>
      <c r="B76" s="12">
        <f>B75+B73</f>
        <v>25086.840837675903</v>
      </c>
      <c r="C76" s="8"/>
      <c r="D76" s="8"/>
      <c r="E76" s="8"/>
      <c r="F76" s="8"/>
      <c r="G76" s="8"/>
    </row>
    <row r="77" spans="1:7" ht="16.5">
      <c r="A77" s="9" t="s">
        <v>2</v>
      </c>
      <c r="B77" s="11">
        <f>IRR(B73:G73)</f>
        <v>0.28649290249767584</v>
      </c>
      <c r="C77" s="8"/>
      <c r="D77" s="8"/>
      <c r="E77" s="8"/>
      <c r="F77" s="8"/>
      <c r="G77" s="8"/>
    </row>
    <row r="78" spans="1:7" ht="16.5">
      <c r="A78" s="9" t="s">
        <v>3</v>
      </c>
      <c r="B78" s="13">
        <f>MIRR(B73:G73, B67, B67)</f>
        <v>0.23402606279369631</v>
      </c>
      <c r="C78" s="10"/>
      <c r="D78" s="10"/>
      <c r="E78" s="10"/>
      <c r="F78" s="10"/>
      <c r="G78" s="10"/>
    </row>
  </sheetData>
  <mergeCells count="4">
    <mergeCell ref="B13:G13"/>
    <mergeCell ref="B35:G35"/>
    <mergeCell ref="B52:G52"/>
    <mergeCell ref="B69:G69"/>
  </mergeCells>
  <phoneticPr fontId="1" type="noConversion"/>
  <pageMargins left="0.7" right="0.7" top="0.75" bottom="0.75" header="0.3" footer="0.3"/>
  <ignoredErrors>
    <ignoredError sqref="D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2024-04-18T16:30:57Z</dcterms:modified>
</cp:coreProperties>
</file>