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</sheets>
  <definedNames>
    <definedName hidden="1" localSheetId="0" name="_xlnm._FilterDatabase">TOTAL!$A$1:$N$18</definedName>
  </definedNames>
  <calcPr/>
</workbook>
</file>

<file path=xl/sharedStrings.xml><?xml version="1.0" encoding="utf-8"?>
<sst xmlns="http://schemas.openxmlformats.org/spreadsheetml/2006/main" count="33" uniqueCount="33">
  <si>
    <t>Ticker</t>
  </si>
  <si>
    <t>Last date buy</t>
  </si>
  <si>
    <t>Quantity</t>
  </si>
  <si>
    <t>Average buy price</t>
  </si>
  <si>
    <t>Current price</t>
  </si>
  <si>
    <t>Investment</t>
  </si>
  <si>
    <t>USD amount sold at current price</t>
  </si>
  <si>
    <t>percentage change</t>
  </si>
  <si>
    <t>Profit</t>
  </si>
  <si>
    <t>Percentage in portfolio</t>
  </si>
  <si>
    <t>DeFi protocol</t>
  </si>
  <si>
    <t>ROI anual (%)</t>
  </si>
  <si>
    <t>Annual ROI  over portfolio amount (%)</t>
  </si>
  <si>
    <t>wallet name location</t>
  </si>
  <si>
    <t>BTC</t>
  </si>
  <si>
    <t>ETH</t>
  </si>
  <si>
    <t>USDT</t>
  </si>
  <si>
    <t>BNB</t>
  </si>
  <si>
    <t>BCH</t>
  </si>
  <si>
    <t>LTC</t>
  </si>
  <si>
    <t>YFII</t>
  </si>
  <si>
    <t>KAVA</t>
  </si>
  <si>
    <t>MATIC</t>
  </si>
  <si>
    <t>AVAX</t>
  </si>
  <si>
    <t>ADA</t>
  </si>
  <si>
    <t>EOS</t>
  </si>
  <si>
    <t>IOTA</t>
  </si>
  <si>
    <t>XTZ</t>
  </si>
  <si>
    <t>OP</t>
  </si>
  <si>
    <t>AURA</t>
  </si>
  <si>
    <t>SUSHI</t>
  </si>
  <si>
    <t>TOTAL</t>
  </si>
  <si>
    <t>Avg portfolio APY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</si>
</sst>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000"/>
    <numFmt numFmtId="165" formatCode="0.0000"/>
    <numFmt numFmtId="166" formatCode="yyyy&quot;-&quot;mm&quot;-&quot;dd"/>
    <numFmt numFmtId="167" formatCode="&quot;$&quot;#,##0.00"/>
    <numFmt numFmtId="168" formatCode="&quot;$&quot;#,##0.000"/>
    <numFmt numFmtId="169" formatCode="&quot;$&quot;#,##0.00000"/>
    <numFmt numFmtId="170" formatCode="&quot;$&quot;#,##0.0000"/>
    <numFmt numFmtId="171" formatCode="yyyy/mm/dd"/>
  </numFmts>
  <fonts count="9">
    <font>
      <sz val="10.0"/>
      <color rgb="FF000000"/>
      <name val="Verdana"/>
      <scheme val="minor"/>
    </font>
    <font>
      <b/>
      <sz val="12.0"/>
      <color rgb="FF000000"/>
      <name val="Arial"/>
    </font>
    <font>
      <b/>
      <sz val="12.0"/>
      <color theme="1"/>
      <name val="Arial"/>
    </font>
    <font>
      <b/>
      <sz val="12.0"/>
      <color rgb="FF000000"/>
      <name val="Verdana"/>
      <scheme val="minor"/>
    </font>
    <font>
      <b/>
      <sz val="11.0"/>
      <color rgb="FF000000"/>
      <name val="Arial"/>
    </font>
    <font>
      <b/>
      <sz val="8.0"/>
      <color rgb="FFFFFFFF"/>
      <name val="Arial"/>
    </font>
    <font>
      <b/>
      <sz val="12.0"/>
      <color theme="1"/>
      <name val="Verdana"/>
      <scheme val="minor"/>
    </font>
    <font>
      <color theme="1"/>
      <name val="Verdana"/>
      <scheme val="minor"/>
    </font>
    <font>
      <color rgb="FF000000"/>
      <name val="Verdan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1" fillId="2" fontId="2" numFmtId="165" xfId="0" applyAlignment="1" applyBorder="1" applyFont="1" applyNumberFormat="1">
      <alignment horizontal="center" readingOrder="0" shrinkToFit="0" vertical="center" wrapText="1"/>
    </xf>
    <xf borderId="1" fillId="2" fontId="3" numFmtId="10" xfId="0" applyAlignment="1" applyBorder="1" applyFont="1" applyNumberFormat="1">
      <alignment horizontal="center" readingOrder="0" shrinkToFit="0" vertical="center" wrapText="1"/>
    </xf>
    <xf borderId="1" fillId="2" fontId="3" numFmtId="165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readingOrder="0"/>
    </xf>
    <xf borderId="1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8" xfId="0" applyAlignment="1" applyBorder="1" applyFont="1" applyNumberFormat="1">
      <alignment horizontal="center" readingOrder="0" vertical="center"/>
    </xf>
    <xf borderId="1" fillId="0" fontId="2" numFmtId="169" xfId="0" applyAlignment="1" applyBorder="1" applyFont="1" applyNumberFormat="1">
      <alignment horizontal="center" readingOrder="0" vertical="center"/>
    </xf>
    <xf borderId="1" fillId="0" fontId="1" numFmtId="167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169" xfId="0" applyAlignment="1" applyBorder="1" applyFont="1" applyNumberFormat="1">
      <alignment horizontal="center" readingOrder="0" vertical="center"/>
    </xf>
    <xf borderId="1" fillId="0" fontId="2" numFmtId="170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1" fillId="0" fontId="1" numFmtId="170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2" numFmtId="2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 readingOrder="0" vertical="center"/>
    </xf>
    <xf borderId="2" fillId="0" fontId="2" numFmtId="167" xfId="0" applyAlignment="1" applyBorder="1" applyFont="1" applyNumberFormat="1">
      <alignment horizontal="center" vertical="center"/>
    </xf>
    <xf borderId="2" fillId="0" fontId="2" numFmtId="10" xfId="0" applyAlignment="1" applyBorder="1" applyFont="1" applyNumberForma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6" numFmtId="10" xfId="0" applyFont="1" applyNumberFormat="1"/>
    <xf borderId="0" fillId="0" fontId="2" numFmtId="10" xfId="0" applyFont="1" applyNumberFormat="1"/>
    <xf borderId="0" fillId="0" fontId="7" numFmtId="164" xfId="0" applyFont="1" applyNumberFormat="1"/>
    <xf borderId="0" fillId="0" fontId="1" numFmtId="10" xfId="0" applyAlignment="1" applyFont="1" applyNumberFormat="1">
      <alignment readingOrder="0"/>
    </xf>
    <xf borderId="0" fillId="0" fontId="2" numFmtId="0" xfId="0" applyFont="1"/>
    <xf borderId="0" fillId="0" fontId="8" numFmtId="164" xfId="0" applyAlignment="1" applyFont="1" applyNumberFormat="1">
      <alignment readingOrder="0"/>
    </xf>
    <xf borderId="0" fillId="0" fontId="7" numFmtId="171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b/>
        <color rgb="FF6AA84F"/>
      </font>
      <fill>
        <patternFill patternType="none"/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Pt>
            <c:idx val="3"/>
            <c:spPr>
              <a:solidFill>
                <a:srgbClr val="EB5600"/>
              </a:solidFill>
            </c:spPr>
          </c:dPt>
          <c:dPt>
            <c:idx val="4"/>
            <c:spPr>
              <a:solidFill>
                <a:srgbClr val="FF99AC"/>
              </a:solidFill>
            </c:spPr>
          </c:dPt>
          <c:dPt>
            <c:idx val="5"/>
            <c:spPr>
              <a:solidFill>
                <a:srgbClr val="FFD4B8"/>
              </a:solidFill>
            </c:spPr>
          </c:dPt>
          <c:dPt>
            <c:idx val="6"/>
            <c:spPr>
              <a:solidFill>
                <a:srgbClr val="5FB8AC"/>
              </a:solidFill>
            </c:spPr>
          </c:dPt>
          <c:dPt>
            <c:idx val="7"/>
            <c:spPr>
              <a:solidFill>
                <a:srgbClr val="6C9CBA"/>
              </a:solidFill>
            </c:spPr>
          </c:dPt>
          <c:dPt>
            <c:idx val="8"/>
            <c:spPr>
              <a:solidFill>
                <a:srgbClr val="6278A1"/>
              </a:solidFill>
            </c:spPr>
          </c:dPt>
          <c:dPt>
            <c:idx val="9"/>
            <c:spPr>
              <a:solidFill>
                <a:srgbClr val="F1894D"/>
              </a:solidFill>
            </c:spPr>
          </c:dPt>
          <c:dPt>
            <c:idx val="10"/>
            <c:spPr>
              <a:solidFill>
                <a:srgbClr val="FFB8C5"/>
              </a:solidFill>
            </c:spPr>
          </c:dPt>
          <c:dPt>
            <c:idx val="11"/>
            <c:spPr>
              <a:solidFill>
                <a:srgbClr val="FFE1CD"/>
              </a:solidFill>
            </c:spPr>
          </c:dPt>
          <c:dPt>
            <c:idx val="12"/>
            <c:spPr>
              <a:solidFill>
                <a:srgbClr val="A3D6CF"/>
              </a:solidFill>
            </c:spPr>
          </c:dPt>
          <c:dPt>
            <c:idx val="13"/>
            <c:spPr>
              <a:solidFill>
                <a:srgbClr val="ABC7D8"/>
              </a:solidFill>
            </c:spPr>
          </c:dPt>
          <c:dPt>
            <c:idx val="14"/>
            <c:spPr>
              <a:solidFill>
                <a:srgbClr val="A5B2C9"/>
              </a:solidFill>
            </c:spPr>
          </c:dPt>
          <c:dPt>
            <c:idx val="15"/>
            <c:spPr>
              <a:solidFill>
                <a:srgbClr val="F7BB99"/>
              </a:solidFill>
            </c:spPr>
          </c:dPt>
          <c:dPt>
            <c:idx val="16"/>
            <c:spPr>
              <a:solidFill>
                <a:srgbClr val="FFD6D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TOTAL!$A$2:$A$18</c:f>
            </c:strRef>
          </c:cat>
          <c:val>
            <c:numRef>
              <c:f>TOTAL!$J$2:$J$18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 i="0" sz="1800">
              <a:solidFill>
                <a:srgbClr val="00FFFF"/>
              </a:solidFill>
              <a:latin typeface="sans-serif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19</xdr:row>
      <xdr:rowOff>38100</xdr:rowOff>
    </xdr:from>
    <xdr:ext cx="10153650" cy="636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1076325</xdr:colOff>
      <xdr:row>21</xdr:row>
      <xdr:rowOff>142875</xdr:rowOff>
    </xdr:from>
    <xdr:ext cx="3162300" cy="762000"/>
    <xdr:sp>
      <xdr:nvSpPr>
        <xdr:cNvPr id="3" name="Shape 3"/>
        <xdr:cNvSpPr/>
      </xdr:nvSpPr>
      <xdr:spPr>
        <a:xfrm>
          <a:off x="19825" y="79250"/>
          <a:ext cx="3140400" cy="743100"/>
        </a:xfrm>
        <a:prstGeom prst="bevel">
          <a:avLst>
            <a:gd fmla="val 23994" name="adj"/>
          </a:avLst>
        </a:prstGeom>
        <a:gradFill>
          <a:gsLst>
            <a:gs pos="0">
              <a:srgbClr val="DBD4EB"/>
            </a:gs>
            <a:gs pos="100000">
              <a:srgbClr val="9080BB"/>
            </a:gs>
          </a:gsLst>
          <a:path path="circle">
            <a:fillToRect b="50%" l="50%" r="50%" t="50%"/>
          </a:path>
          <a:tileRect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CLICK HERE TO UPDATE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14.56"/>
    <col customWidth="1" min="2" max="2" width="17.89"/>
    <col customWidth="1" min="3" max="3" width="12.89"/>
    <col customWidth="1" min="4" max="4" width="17.33"/>
    <col customWidth="1" min="5" max="5" width="12.11"/>
    <col customWidth="1" min="6" max="6" width="13.0"/>
    <col customWidth="1" min="7" max="7" width="18.56"/>
    <col customWidth="1" min="8" max="8" width="14.44"/>
    <col customWidth="1" min="9" max="9" width="12.89"/>
    <col customWidth="1" min="10" max="10" width="20.56"/>
    <col customWidth="1" min="11" max="11" width="17.22"/>
    <col customWidth="1" min="12" max="12" width="12.56"/>
    <col customWidth="1" min="13" max="13" width="19.78"/>
    <col customWidth="1" min="14" max="14" width="18.44"/>
  </cols>
  <sheetData>
    <row r="1" ht="51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5" t="s">
        <v>11</v>
      </c>
      <c r="M1" s="6" t="s">
        <v>12</v>
      </c>
      <c r="N1" s="6" t="s">
        <v>13</v>
      </c>
    </row>
    <row r="2" ht="16.5" customHeight="1">
      <c r="A2" s="7" t="s">
        <v>14</v>
      </c>
      <c r="B2" s="8">
        <v>44067.0</v>
      </c>
      <c r="C2" s="9">
        <v>0.1</v>
      </c>
      <c r="D2" s="10">
        <f t="shared" ref="D2:D3" si="1">F2/C2</f>
        <v>50000</v>
      </c>
      <c r="E2" s="11">
        <v>66501.39911867958</v>
      </c>
      <c r="F2" s="10">
        <v>5000.0</v>
      </c>
      <c r="G2" s="12">
        <f t="shared" ref="G2:G18" si="2">if(A2=0,"...",C2*E2)</f>
        <v>6650.139912</v>
      </c>
      <c r="H2" s="13">
        <f t="shared" ref="H2:H18" si="3">if(A2=0,"...",G2/F2-1)</f>
        <v>0.3300279824</v>
      </c>
      <c r="I2" s="12">
        <f t="shared" ref="I2:I18" si="4">if(A2=0,"...",G2-F2)</f>
        <v>1650.139912</v>
      </c>
      <c r="J2" s="13">
        <f t="shared" ref="J2:J18" si="5">G2/$G$19</f>
        <v>0.6734053621</v>
      </c>
      <c r="K2" s="14"/>
      <c r="L2" s="15">
        <v>0.0999</v>
      </c>
      <c r="M2" s="16">
        <f t="shared" ref="M2:M18" si="6">L2*J2</f>
        <v>0.06727319567</v>
      </c>
      <c r="N2" s="17"/>
    </row>
    <row r="3" ht="16.5" customHeight="1">
      <c r="A3" s="7" t="s">
        <v>15</v>
      </c>
      <c r="B3" s="8">
        <v>44068.0</v>
      </c>
      <c r="C3" s="18">
        <v>0.2</v>
      </c>
      <c r="D3" s="10">
        <f t="shared" si="1"/>
        <v>2500</v>
      </c>
      <c r="E3" s="11">
        <v>3204.0887060420823</v>
      </c>
      <c r="F3" s="10">
        <v>500.0</v>
      </c>
      <c r="G3" s="12">
        <f t="shared" si="2"/>
        <v>640.8177412</v>
      </c>
      <c r="H3" s="13">
        <f t="shared" si="3"/>
        <v>0.2816354824</v>
      </c>
      <c r="I3" s="12">
        <f t="shared" si="4"/>
        <v>140.8177412</v>
      </c>
      <c r="J3" s="13">
        <f t="shared" si="5"/>
        <v>0.06489037957</v>
      </c>
      <c r="K3" s="14"/>
      <c r="L3" s="15">
        <v>0.11</v>
      </c>
      <c r="M3" s="16">
        <f t="shared" si="6"/>
        <v>0.007137941752</v>
      </c>
      <c r="N3" s="17"/>
    </row>
    <row r="4" ht="16.5" customHeight="1">
      <c r="A4" s="19" t="s">
        <v>16</v>
      </c>
      <c r="B4" s="8">
        <v>45081.0</v>
      </c>
      <c r="C4" s="9">
        <v>1000.0</v>
      </c>
      <c r="D4" s="20">
        <v>1.0</v>
      </c>
      <c r="E4" s="21">
        <v>0.9996273212801362</v>
      </c>
      <c r="F4" s="22">
        <v>1000.0</v>
      </c>
      <c r="G4" s="12">
        <f t="shared" si="2"/>
        <v>999.6273213</v>
      </c>
      <c r="H4" s="13">
        <f t="shared" si="3"/>
        <v>-0.0003726787199</v>
      </c>
      <c r="I4" s="12">
        <f t="shared" si="4"/>
        <v>-0.3726787199</v>
      </c>
      <c r="J4" s="13">
        <f t="shared" si="5"/>
        <v>0.1012240956</v>
      </c>
      <c r="K4" s="17"/>
      <c r="L4" s="15">
        <v>0.0</v>
      </c>
      <c r="M4" s="16">
        <f t="shared" si="6"/>
        <v>0</v>
      </c>
      <c r="N4" s="17"/>
    </row>
    <row r="5" ht="16.5" customHeight="1">
      <c r="A5" s="7" t="s">
        <v>17</v>
      </c>
      <c r="B5" s="8">
        <v>44069.0</v>
      </c>
      <c r="C5" s="9">
        <v>1.0</v>
      </c>
      <c r="D5" s="10">
        <f t="shared" ref="D5:D18" si="7">F5/C5</f>
        <v>600</v>
      </c>
      <c r="E5" s="21">
        <v>574.8741916514967</v>
      </c>
      <c r="F5" s="10">
        <v>600.0</v>
      </c>
      <c r="G5" s="12">
        <f t="shared" si="2"/>
        <v>574.8741917</v>
      </c>
      <c r="H5" s="13">
        <f t="shared" si="3"/>
        <v>-0.04187634725</v>
      </c>
      <c r="I5" s="12">
        <f t="shared" si="4"/>
        <v>-25.12580835</v>
      </c>
      <c r="J5" s="13">
        <f t="shared" si="5"/>
        <v>0.05821281482</v>
      </c>
      <c r="K5" s="14"/>
      <c r="L5" s="15">
        <v>0.12</v>
      </c>
      <c r="M5" s="16">
        <f t="shared" si="6"/>
        <v>0.006985537778</v>
      </c>
      <c r="N5" s="23"/>
    </row>
    <row r="6" ht="16.5" customHeight="1">
      <c r="A6" s="7" t="s">
        <v>18</v>
      </c>
      <c r="B6" s="8">
        <v>44146.0</v>
      </c>
      <c r="C6" s="9">
        <v>0.5</v>
      </c>
      <c r="D6" s="10">
        <f t="shared" si="7"/>
        <v>400</v>
      </c>
      <c r="E6" s="21">
        <v>529.6982098299216</v>
      </c>
      <c r="F6" s="10">
        <v>200.0</v>
      </c>
      <c r="G6" s="12">
        <f t="shared" si="2"/>
        <v>264.8491049</v>
      </c>
      <c r="H6" s="13">
        <f t="shared" si="3"/>
        <v>0.3242455246</v>
      </c>
      <c r="I6" s="12">
        <f t="shared" si="4"/>
        <v>64.84910491</v>
      </c>
      <c r="J6" s="13">
        <f t="shared" si="5"/>
        <v>0.02681910603</v>
      </c>
      <c r="K6" s="14"/>
      <c r="L6" s="15">
        <v>0.06</v>
      </c>
      <c r="M6" s="16">
        <f t="shared" si="6"/>
        <v>0.001609146362</v>
      </c>
      <c r="N6" s="17"/>
    </row>
    <row r="7" ht="16.5" customHeight="1">
      <c r="A7" s="7" t="s">
        <v>19</v>
      </c>
      <c r="B7" s="8">
        <v>44145.0</v>
      </c>
      <c r="C7" s="9">
        <v>1.0</v>
      </c>
      <c r="D7" s="10">
        <f t="shared" si="7"/>
        <v>100</v>
      </c>
      <c r="E7" s="21">
        <v>84.72855121263223</v>
      </c>
      <c r="F7" s="10">
        <v>100.0</v>
      </c>
      <c r="G7" s="12">
        <f t="shared" si="2"/>
        <v>84.72855121</v>
      </c>
      <c r="H7" s="13">
        <f t="shared" si="3"/>
        <v>-0.1527144879</v>
      </c>
      <c r="I7" s="12">
        <f t="shared" si="4"/>
        <v>-15.27144879</v>
      </c>
      <c r="J7" s="13">
        <f t="shared" si="5"/>
        <v>0.008579768466</v>
      </c>
      <c r="K7" s="14"/>
      <c r="L7" s="15">
        <v>0.048</v>
      </c>
      <c r="M7" s="16">
        <f t="shared" si="6"/>
        <v>0.0004118288864</v>
      </c>
      <c r="N7" s="17"/>
    </row>
    <row r="8" ht="16.5" customHeight="1">
      <c r="A8" s="7" t="s">
        <v>20</v>
      </c>
      <c r="B8" s="8">
        <v>44071.0</v>
      </c>
      <c r="C8" s="9">
        <v>0.001</v>
      </c>
      <c r="D8" s="10">
        <f t="shared" si="7"/>
        <v>5000</v>
      </c>
      <c r="E8" s="24">
        <v>477.59281815485076</v>
      </c>
      <c r="F8" s="22">
        <v>5.0</v>
      </c>
      <c r="G8" s="12">
        <f t="shared" si="2"/>
        <v>0.4775928182</v>
      </c>
      <c r="H8" s="13">
        <f t="shared" si="3"/>
        <v>-0.9044814364</v>
      </c>
      <c r="I8" s="12">
        <f t="shared" si="4"/>
        <v>-4.522407182</v>
      </c>
      <c r="J8" s="13">
        <f t="shared" si="5"/>
        <v>0.00004836192455</v>
      </c>
      <c r="K8" s="14"/>
      <c r="L8" s="15">
        <v>0.0</v>
      </c>
      <c r="M8" s="16">
        <f t="shared" si="6"/>
        <v>0</v>
      </c>
      <c r="N8" s="17"/>
    </row>
    <row r="9" ht="16.5" customHeight="1">
      <c r="A9" s="7" t="s">
        <v>21</v>
      </c>
      <c r="B9" s="8">
        <v>44072.0</v>
      </c>
      <c r="C9" s="9">
        <v>100.0</v>
      </c>
      <c r="D9" s="25">
        <f t="shared" si="7"/>
        <v>0.9</v>
      </c>
      <c r="E9" s="21">
        <v>0.7476554716545633</v>
      </c>
      <c r="F9" s="10">
        <v>90.0</v>
      </c>
      <c r="G9" s="12">
        <f t="shared" si="2"/>
        <v>74.76554717</v>
      </c>
      <c r="H9" s="13">
        <f t="shared" si="3"/>
        <v>-0.1692716982</v>
      </c>
      <c r="I9" s="12">
        <f t="shared" si="4"/>
        <v>-15.23445283</v>
      </c>
      <c r="J9" s="13">
        <f t="shared" si="5"/>
        <v>0.007570896406</v>
      </c>
      <c r="K9" s="14"/>
      <c r="L9" s="15">
        <v>0.07</v>
      </c>
      <c r="M9" s="16">
        <f t="shared" si="6"/>
        <v>0.0005299627485</v>
      </c>
      <c r="N9" s="17"/>
    </row>
    <row r="10" ht="16.5" customHeight="1">
      <c r="A10" s="7" t="s">
        <v>22</v>
      </c>
      <c r="B10" s="8">
        <v>44195.0</v>
      </c>
      <c r="C10" s="9">
        <v>125.0</v>
      </c>
      <c r="D10" s="25">
        <f t="shared" si="7"/>
        <v>0.64</v>
      </c>
      <c r="E10" s="21">
        <v>0.7503252662805024</v>
      </c>
      <c r="F10" s="10">
        <v>80.0</v>
      </c>
      <c r="G10" s="12">
        <f t="shared" si="2"/>
        <v>93.79065829</v>
      </c>
      <c r="H10" s="13">
        <f t="shared" si="3"/>
        <v>0.1723832286</v>
      </c>
      <c r="I10" s="12">
        <f t="shared" si="4"/>
        <v>13.79065829</v>
      </c>
      <c r="J10" s="13">
        <f t="shared" si="5"/>
        <v>0.009497414046</v>
      </c>
      <c r="K10" s="26"/>
      <c r="L10" s="15">
        <v>0.06</v>
      </c>
      <c r="M10" s="16">
        <f t="shared" si="6"/>
        <v>0.0005698448427</v>
      </c>
      <c r="N10" s="17"/>
    </row>
    <row r="11" ht="16.5" customHeight="1">
      <c r="A11" s="7" t="s">
        <v>23</v>
      </c>
      <c r="B11" s="8">
        <v>44201.0</v>
      </c>
      <c r="C11" s="9">
        <v>5.0</v>
      </c>
      <c r="D11" s="25">
        <f t="shared" si="7"/>
        <v>20</v>
      </c>
      <c r="E11" s="21">
        <v>38.0278350803099</v>
      </c>
      <c r="F11" s="10">
        <v>100.0</v>
      </c>
      <c r="G11" s="12">
        <f t="shared" si="2"/>
        <v>190.1391754</v>
      </c>
      <c r="H11" s="13">
        <f t="shared" si="3"/>
        <v>0.901391754</v>
      </c>
      <c r="I11" s="12">
        <f t="shared" si="4"/>
        <v>90.1391754</v>
      </c>
      <c r="J11" s="13">
        <f t="shared" si="5"/>
        <v>0.01925384157</v>
      </c>
      <c r="K11" s="14"/>
      <c r="L11" s="15">
        <v>0.065</v>
      </c>
      <c r="M11" s="16">
        <f t="shared" si="6"/>
        <v>0.001251499702</v>
      </c>
      <c r="N11" s="14"/>
    </row>
    <row r="12" ht="16.5" customHeight="1">
      <c r="A12" s="7" t="s">
        <v>24</v>
      </c>
      <c r="B12" s="8">
        <v>44070.0</v>
      </c>
      <c r="C12" s="9">
        <v>300.0</v>
      </c>
      <c r="D12" s="25">
        <f t="shared" si="7"/>
        <v>0.1666666667</v>
      </c>
      <c r="E12" s="21">
        <v>0.4935614872095074</v>
      </c>
      <c r="F12" s="10">
        <v>50.0</v>
      </c>
      <c r="G12" s="12">
        <f t="shared" si="2"/>
        <v>148.0684462</v>
      </c>
      <c r="H12" s="13">
        <f t="shared" si="3"/>
        <v>1.961368923</v>
      </c>
      <c r="I12" s="12">
        <f t="shared" si="4"/>
        <v>98.06844616</v>
      </c>
      <c r="J12" s="13">
        <f t="shared" si="5"/>
        <v>0.01499368238</v>
      </c>
      <c r="K12" s="14"/>
      <c r="L12" s="15">
        <v>0.0469</v>
      </c>
      <c r="M12" s="16">
        <f t="shared" si="6"/>
        <v>0.0007032037035</v>
      </c>
      <c r="N12" s="17"/>
    </row>
    <row r="13" ht="16.5" customHeight="1">
      <c r="A13" s="7" t="s">
        <v>25</v>
      </c>
      <c r="B13" s="8">
        <v>44145.0</v>
      </c>
      <c r="C13" s="9">
        <v>20.0</v>
      </c>
      <c r="D13" s="25">
        <f t="shared" si="7"/>
        <v>1.5</v>
      </c>
      <c r="E13" s="21">
        <v>0.8969533583496825</v>
      </c>
      <c r="F13" s="10">
        <v>30.0</v>
      </c>
      <c r="G13" s="12">
        <f t="shared" si="2"/>
        <v>17.93906717</v>
      </c>
      <c r="H13" s="13">
        <f t="shared" si="3"/>
        <v>-0.4020310944</v>
      </c>
      <c r="I13" s="12">
        <f t="shared" si="4"/>
        <v>-12.06093283</v>
      </c>
      <c r="J13" s="13">
        <f t="shared" si="5"/>
        <v>0.001816542837</v>
      </c>
      <c r="K13" s="14"/>
      <c r="L13" s="15">
        <v>0.045</v>
      </c>
      <c r="M13" s="16">
        <f t="shared" si="6"/>
        <v>0.00008174442766</v>
      </c>
      <c r="N13" s="17"/>
    </row>
    <row r="14" ht="16.5" customHeight="1">
      <c r="A14" s="19" t="s">
        <v>26</v>
      </c>
      <c r="B14" s="8">
        <v>44197.0</v>
      </c>
      <c r="C14" s="9">
        <v>4.0</v>
      </c>
      <c r="D14" s="25">
        <f t="shared" si="7"/>
        <v>0.5</v>
      </c>
      <c r="E14" s="21">
        <v>0.2514809723896594</v>
      </c>
      <c r="F14" s="22">
        <v>2.0</v>
      </c>
      <c r="G14" s="12">
        <f t="shared" si="2"/>
        <v>1.00592389</v>
      </c>
      <c r="H14" s="13">
        <f t="shared" si="3"/>
        <v>-0.4970380552</v>
      </c>
      <c r="I14" s="12">
        <f t="shared" si="4"/>
        <v>-0.9940761104</v>
      </c>
      <c r="J14" s="13">
        <f t="shared" si="5"/>
        <v>0.0001018616977</v>
      </c>
      <c r="K14" s="17"/>
      <c r="L14" s="15">
        <v>0.0</v>
      </c>
      <c r="M14" s="16">
        <f t="shared" si="6"/>
        <v>0</v>
      </c>
      <c r="N14" s="17"/>
    </row>
    <row r="15" ht="16.5" customHeight="1">
      <c r="A15" s="7" t="s">
        <v>27</v>
      </c>
      <c r="B15" s="8">
        <v>44200.0</v>
      </c>
      <c r="C15" s="9">
        <v>65.1</v>
      </c>
      <c r="D15" s="25">
        <f t="shared" si="7"/>
        <v>1.259600614</v>
      </c>
      <c r="E15" s="21">
        <v>1.06754117105469</v>
      </c>
      <c r="F15" s="25">
        <v>82.0</v>
      </c>
      <c r="G15" s="12">
        <f t="shared" si="2"/>
        <v>69.49693024</v>
      </c>
      <c r="H15" s="13">
        <f t="shared" si="3"/>
        <v>-0.1524764605</v>
      </c>
      <c r="I15" s="12">
        <f t="shared" si="4"/>
        <v>-12.50306976</v>
      </c>
      <c r="J15" s="13">
        <f t="shared" si="5"/>
        <v>0.007037386595</v>
      </c>
      <c r="K15" s="14"/>
      <c r="L15" s="15">
        <v>0.055</v>
      </c>
      <c r="M15" s="16">
        <f t="shared" si="6"/>
        <v>0.0003870562627</v>
      </c>
      <c r="N15" s="17"/>
    </row>
    <row r="16" ht="16.5" customHeight="1">
      <c r="A16" s="19" t="s">
        <v>28</v>
      </c>
      <c r="B16" s="27">
        <v>45201.0</v>
      </c>
      <c r="C16" s="9">
        <v>2.73340193</v>
      </c>
      <c r="D16" s="25">
        <f t="shared" si="7"/>
        <v>5.487667158</v>
      </c>
      <c r="E16" s="21">
        <v>2.363176978989648</v>
      </c>
      <c r="F16" s="28">
        <v>15.0</v>
      </c>
      <c r="G16" s="12">
        <f t="shared" si="2"/>
        <v>6.459512515</v>
      </c>
      <c r="H16" s="13">
        <f t="shared" si="3"/>
        <v>-0.5693658323</v>
      </c>
      <c r="I16" s="12">
        <f t="shared" si="4"/>
        <v>-8.540487485</v>
      </c>
      <c r="J16" s="13">
        <f t="shared" si="5"/>
        <v>0.0006541020824</v>
      </c>
      <c r="K16" s="14"/>
      <c r="L16" s="15">
        <v>0.0</v>
      </c>
      <c r="M16" s="16">
        <f t="shared" si="6"/>
        <v>0</v>
      </c>
      <c r="N16" s="17"/>
    </row>
    <row r="17" ht="16.5" customHeight="1">
      <c r="A17" s="19" t="s">
        <v>29</v>
      </c>
      <c r="B17" s="27">
        <v>45201.0</v>
      </c>
      <c r="C17" s="9">
        <v>11.64</v>
      </c>
      <c r="D17" s="25">
        <f t="shared" si="7"/>
        <v>2.577319588</v>
      </c>
      <c r="E17" s="21">
        <v>0.6165316638042343</v>
      </c>
      <c r="F17" s="28">
        <v>30.0</v>
      </c>
      <c r="G17" s="12">
        <f t="shared" si="2"/>
        <v>7.176428567</v>
      </c>
      <c r="H17" s="13">
        <f t="shared" si="3"/>
        <v>-0.7607857144</v>
      </c>
      <c r="I17" s="12">
        <f t="shared" si="4"/>
        <v>-22.82357143</v>
      </c>
      <c r="J17" s="13">
        <f t="shared" si="5"/>
        <v>0.0007266983164</v>
      </c>
      <c r="K17" s="14"/>
      <c r="L17" s="15">
        <v>0.0</v>
      </c>
      <c r="M17" s="16">
        <f t="shared" si="6"/>
        <v>0</v>
      </c>
      <c r="N17" s="17"/>
    </row>
    <row r="18" ht="16.5" customHeight="1">
      <c r="A18" s="7" t="s">
        <v>30</v>
      </c>
      <c r="B18" s="8">
        <v>44199.0</v>
      </c>
      <c r="C18" s="9">
        <v>48.6577334</v>
      </c>
      <c r="D18" s="25">
        <f t="shared" si="7"/>
        <v>0.8220687074</v>
      </c>
      <c r="E18" s="21">
        <v>1.0488138621140461</v>
      </c>
      <c r="F18" s="10">
        <v>40.0</v>
      </c>
      <c r="G18" s="12">
        <f t="shared" si="2"/>
        <v>51.03290529</v>
      </c>
      <c r="H18" s="13">
        <f t="shared" si="3"/>
        <v>0.2758226322</v>
      </c>
      <c r="I18" s="12">
        <f t="shared" si="4"/>
        <v>11.03290529</v>
      </c>
      <c r="J18" s="13">
        <f t="shared" si="5"/>
        <v>0.005167685571</v>
      </c>
      <c r="K18" s="14"/>
      <c r="L18" s="15">
        <v>0.059</v>
      </c>
      <c r="M18" s="16">
        <f t="shared" si="6"/>
        <v>0.0003048934487</v>
      </c>
      <c r="N18" s="17"/>
    </row>
    <row r="19" ht="16.5" customHeight="1">
      <c r="A19" s="29"/>
      <c r="B19" s="30"/>
      <c r="C19" s="31">
        <v>44933.0</v>
      </c>
      <c r="D19" s="32"/>
      <c r="E19" s="33" t="s">
        <v>31</v>
      </c>
      <c r="F19" s="34">
        <f>SUM(F2:F18)</f>
        <v>7924</v>
      </c>
      <c r="G19" s="34">
        <f>sum(G2:G18)</f>
        <v>9875.38901</v>
      </c>
      <c r="H19" s="35">
        <f>I19/F19</f>
        <v>0.2462631259</v>
      </c>
      <c r="I19" s="34">
        <f>SUM(I2:I18)</f>
        <v>1951.38901</v>
      </c>
      <c r="J19" s="35">
        <f>sum(J2:J18)</f>
        <v>1</v>
      </c>
      <c r="K19" s="29" t="s">
        <v>32</v>
      </c>
      <c r="L19" s="36">
        <f>M19*G19</f>
        <v>861.5867634</v>
      </c>
      <c r="M19" s="37">
        <f>SUM(M2:M18)</f>
        <v>0.08724585559</v>
      </c>
      <c r="N19" s="38"/>
    </row>
    <row r="20" ht="16.5" customHeight="1">
      <c r="A20" s="29"/>
      <c r="B20" s="30"/>
      <c r="C20" s="31"/>
      <c r="D20" s="32"/>
      <c r="E20" s="33"/>
      <c r="F20" s="39"/>
      <c r="G20" s="39"/>
      <c r="H20" s="37"/>
      <c r="I20" s="40"/>
      <c r="J20" s="37"/>
      <c r="K20" s="41"/>
      <c r="L20" s="42"/>
      <c r="M20" s="43"/>
      <c r="N20" s="38"/>
    </row>
    <row r="21" ht="16.5" customHeight="1">
      <c r="C21" s="44"/>
      <c r="L21" s="45"/>
      <c r="M21" s="46"/>
      <c r="N21" s="38"/>
    </row>
    <row r="22" ht="16.5" customHeight="1">
      <c r="C22" s="44"/>
      <c r="L22" s="45"/>
      <c r="M22" s="46"/>
      <c r="N22" s="38"/>
    </row>
    <row r="23" ht="16.5" customHeight="1">
      <c r="C23" s="47"/>
      <c r="L23" s="45"/>
      <c r="M23" s="46"/>
      <c r="N23" s="38"/>
    </row>
    <row r="24" ht="16.5" customHeight="1">
      <c r="A24" s="47"/>
      <c r="B24" s="48"/>
      <c r="C24" s="47"/>
      <c r="D24" s="49"/>
      <c r="L24" s="45"/>
      <c r="M24" s="46"/>
      <c r="N24" s="50"/>
    </row>
    <row r="25" ht="16.5" customHeight="1">
      <c r="C25" s="44"/>
      <c r="L25" s="45"/>
      <c r="M25" s="46"/>
      <c r="N25" s="50"/>
    </row>
    <row r="26" ht="16.5" customHeight="1">
      <c r="C26" s="44"/>
      <c r="L26" s="45"/>
      <c r="M26" s="46"/>
      <c r="N26" s="43"/>
    </row>
    <row r="27" ht="16.5" customHeight="1">
      <c r="C27" s="44"/>
      <c r="L27" s="45"/>
      <c r="M27" s="46"/>
      <c r="N27" s="43"/>
    </row>
    <row r="28" ht="16.5" customHeight="1">
      <c r="C28" s="44"/>
      <c r="L28" s="45"/>
      <c r="M28" s="46"/>
      <c r="N28" s="51"/>
    </row>
    <row r="29" ht="16.5" customHeight="1">
      <c r="C29" s="44"/>
      <c r="L29" s="45"/>
      <c r="M29" s="46"/>
      <c r="N29" s="51"/>
    </row>
    <row r="30" ht="16.5" customHeight="1">
      <c r="C30" s="44"/>
      <c r="L30" s="45"/>
      <c r="M30" s="46"/>
      <c r="N30" s="38"/>
    </row>
    <row r="31" ht="16.5" customHeight="1">
      <c r="C31" s="44"/>
      <c r="L31" s="45"/>
      <c r="M31" s="46"/>
      <c r="N31" s="38"/>
    </row>
    <row r="32" ht="16.5" customHeight="1">
      <c r="C32" s="44"/>
      <c r="L32" s="45"/>
      <c r="M32" s="46"/>
      <c r="N32" s="38"/>
    </row>
    <row r="33" ht="16.5" customHeight="1">
      <c r="C33" s="44"/>
      <c r="L33" s="45"/>
      <c r="M33" s="46"/>
      <c r="N33" s="38"/>
    </row>
    <row r="34" ht="16.5" customHeight="1">
      <c r="C34" s="44"/>
      <c r="L34" s="45"/>
      <c r="M34" s="46"/>
      <c r="N34" s="38"/>
    </row>
    <row r="35" ht="16.5" customHeight="1">
      <c r="C35" s="44"/>
      <c r="L35" s="45"/>
      <c r="M35" s="46"/>
      <c r="N35" s="38"/>
    </row>
    <row r="36" ht="16.5" customHeight="1">
      <c r="C36" s="44"/>
      <c r="L36" s="45"/>
      <c r="M36" s="46"/>
      <c r="N36" s="38"/>
    </row>
    <row r="37" ht="16.5" customHeight="1">
      <c r="C37" s="44"/>
      <c r="L37" s="45"/>
      <c r="M37" s="46"/>
      <c r="N37" s="38"/>
    </row>
    <row r="38" ht="16.5" customHeight="1">
      <c r="C38" s="44"/>
      <c r="L38" s="45"/>
      <c r="M38" s="46"/>
      <c r="N38" s="38"/>
    </row>
    <row r="39" ht="16.5" customHeight="1">
      <c r="C39" s="44"/>
      <c r="L39" s="45"/>
      <c r="M39" s="46"/>
      <c r="N39" s="38"/>
    </row>
    <row r="40" ht="16.5" customHeight="1">
      <c r="C40" s="44"/>
      <c r="L40" s="45"/>
      <c r="M40" s="46"/>
      <c r="N40" s="38"/>
    </row>
    <row r="41" ht="16.5" customHeight="1">
      <c r="C41" s="44"/>
      <c r="L41" s="45"/>
      <c r="M41" s="46"/>
      <c r="N41" s="38"/>
    </row>
    <row r="42" ht="16.5" customHeight="1">
      <c r="C42" s="44"/>
      <c r="L42" s="45"/>
      <c r="M42" s="46"/>
      <c r="N42" s="38"/>
    </row>
    <row r="43" ht="16.5" customHeight="1">
      <c r="C43" s="44"/>
      <c r="L43" s="45"/>
      <c r="M43" s="46"/>
      <c r="N43" s="38"/>
    </row>
    <row r="44" ht="16.5" customHeight="1">
      <c r="C44" s="44"/>
      <c r="L44" s="45"/>
      <c r="M44" s="46"/>
      <c r="N44" s="38"/>
    </row>
    <row r="45" ht="16.5" customHeight="1">
      <c r="C45" s="44"/>
      <c r="L45" s="45"/>
      <c r="M45" s="46"/>
      <c r="N45" s="38"/>
    </row>
    <row r="46" ht="16.5" customHeight="1">
      <c r="C46" s="44"/>
      <c r="L46" s="45"/>
      <c r="M46" s="46"/>
      <c r="N46" s="38"/>
    </row>
    <row r="47" ht="16.5" customHeight="1">
      <c r="C47" s="44"/>
      <c r="L47" s="45"/>
      <c r="M47" s="46"/>
      <c r="N47" s="38"/>
    </row>
    <row r="48" ht="16.5" customHeight="1">
      <c r="C48" s="44"/>
      <c r="L48" s="45"/>
      <c r="M48" s="46"/>
      <c r="N48" s="38"/>
    </row>
    <row r="49" ht="16.5" customHeight="1">
      <c r="C49" s="44"/>
      <c r="L49" s="45"/>
      <c r="M49" s="46"/>
      <c r="N49" s="38"/>
    </row>
    <row r="50" ht="16.5" customHeight="1">
      <c r="C50" s="44"/>
      <c r="L50" s="45"/>
      <c r="M50" s="46"/>
      <c r="N50" s="38"/>
    </row>
    <row r="51" ht="16.5" customHeight="1">
      <c r="C51" s="44"/>
      <c r="L51" s="45"/>
      <c r="M51" s="46"/>
      <c r="N51" s="38"/>
    </row>
    <row r="52" ht="16.5" customHeight="1">
      <c r="C52" s="44"/>
      <c r="L52" s="45"/>
      <c r="M52" s="46"/>
      <c r="N52" s="38"/>
    </row>
    <row r="53" ht="16.5" customHeight="1">
      <c r="C53" s="44"/>
      <c r="L53" s="45"/>
      <c r="M53" s="46"/>
      <c r="N53" s="38"/>
    </row>
    <row r="54" ht="16.5" customHeight="1">
      <c r="C54" s="44"/>
      <c r="L54" s="45"/>
      <c r="M54" s="46"/>
      <c r="N54" s="38"/>
    </row>
    <row r="55" ht="16.5" customHeight="1">
      <c r="C55" s="44"/>
      <c r="L55" s="45"/>
      <c r="M55" s="46"/>
      <c r="N55" s="38"/>
    </row>
    <row r="56" ht="16.5" customHeight="1">
      <c r="C56" s="44"/>
      <c r="L56" s="45"/>
      <c r="M56" s="46"/>
      <c r="N56" s="38"/>
    </row>
    <row r="57" ht="16.5" customHeight="1">
      <c r="C57" s="44"/>
      <c r="L57" s="45"/>
      <c r="M57" s="46"/>
      <c r="N57" s="38"/>
    </row>
    <row r="58" ht="16.5" customHeight="1">
      <c r="C58" s="44"/>
      <c r="L58" s="45"/>
      <c r="M58" s="46"/>
      <c r="N58" s="38"/>
    </row>
    <row r="59" ht="16.5" customHeight="1">
      <c r="C59" s="44"/>
      <c r="L59" s="45"/>
      <c r="M59" s="46"/>
      <c r="N59" s="38"/>
    </row>
    <row r="60" ht="16.5" customHeight="1">
      <c r="C60" s="44"/>
      <c r="L60" s="45"/>
      <c r="M60" s="46"/>
      <c r="N60" s="38"/>
    </row>
    <row r="61" ht="16.5" customHeight="1">
      <c r="C61" s="44"/>
      <c r="L61" s="45"/>
      <c r="M61" s="46"/>
      <c r="N61" s="38"/>
    </row>
  </sheetData>
  <autoFilter ref="$A$1:$N$18">
    <sortState ref="A1:N18">
      <sortCondition descending="1" ref="G1:G18"/>
    </sortState>
  </autoFilter>
  <conditionalFormatting sqref="H2:H61">
    <cfRule type="cellIs" dxfId="0" priority="1" operator="greaterThanOrEqual">
      <formula>"10%"</formula>
    </cfRule>
  </conditionalFormatting>
  <conditionalFormatting sqref="H2:H61">
    <cfRule type="cellIs" dxfId="1" priority="2" operator="between">
      <formula>"1%"</formula>
      <formula>"10%"</formula>
    </cfRule>
  </conditionalFormatting>
  <conditionalFormatting sqref="H2:H61">
    <cfRule type="cellIs" dxfId="2" priority="3" operator="lessThanOrEqual">
      <formula>"-10%"</formula>
    </cfRule>
  </conditionalFormatting>
  <conditionalFormatting sqref="H2:H61">
    <cfRule type="cellIs" dxfId="3" priority="4" operator="between">
      <formula>"-1%"</formula>
      <formula>"-10%"</formula>
    </cfRule>
  </conditionalFormatting>
  <conditionalFormatting sqref="H2:H61">
    <cfRule type="cellIs" dxfId="4" priority="5" operator="between">
      <formula>"-1%"</formula>
      <formula>"1%"</formula>
    </cfRule>
  </conditionalFormatting>
  <conditionalFormatting sqref="E2:E61">
    <cfRule type="expression" dxfId="5" priority="6">
      <formula>E2&gt;D2</formula>
    </cfRule>
  </conditionalFormatting>
  <conditionalFormatting sqref="E2:E61">
    <cfRule type="expression" dxfId="6" priority="7">
      <formula>E2&lt;D2</formula>
    </cfRule>
  </conditionalFormatting>
  <drawing r:id="rId1"/>
</worksheet>
</file>