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E567D86-12CF-4485-8F6F-7296723E64A0}" xr6:coauthVersionLast="47" xr6:coauthVersionMax="47" xr10:uidLastSave="{00000000-0000-0000-0000-000000000000}"/>
  <bookViews>
    <workbookView xWindow="-51720" yWindow="-120" windowWidth="51840" windowHeight="21120" xr2:uid="{E1BF6D11-FDE0-404B-9E96-6DCE28E9CF49}"/>
  </bookViews>
  <sheets>
    <sheet name="Main" sheetId="1" r:id="rId1"/>
    <sheet name="Anktiva" sheetId="3" r:id="rId2"/>
    <sheet name="Mod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J7" i="1"/>
  <c r="J6" i="1"/>
  <c r="J5" i="1"/>
  <c r="J4" i="1"/>
</calcChain>
</file>

<file path=xl/sharedStrings.xml><?xml version="1.0" encoding="utf-8"?>
<sst xmlns="http://schemas.openxmlformats.org/spreadsheetml/2006/main" count="34" uniqueCount="29">
  <si>
    <t>Price</t>
  </si>
  <si>
    <t>Shares</t>
  </si>
  <si>
    <t>MC</t>
  </si>
  <si>
    <t>Cash</t>
  </si>
  <si>
    <t>Debt</t>
  </si>
  <si>
    <t>EV</t>
  </si>
  <si>
    <t>Q124</t>
  </si>
  <si>
    <t>Main</t>
  </si>
  <si>
    <t>Anktiva</t>
  </si>
  <si>
    <t>Name</t>
  </si>
  <si>
    <t>Indication</t>
  </si>
  <si>
    <t>MOA</t>
  </si>
  <si>
    <t>IL-15 agonist</t>
  </si>
  <si>
    <t>Approval</t>
  </si>
  <si>
    <t>BCG-unresponsive NMIBC</t>
  </si>
  <si>
    <t>3M-052</t>
  </si>
  <si>
    <t>TLR7/8 agonist</t>
  </si>
  <si>
    <t>Brand</t>
  </si>
  <si>
    <t>Generic</t>
  </si>
  <si>
    <t>Nogapendekin alfa inbakicept-pmln</t>
  </si>
  <si>
    <t>Clinical Trials</t>
  </si>
  <si>
    <t>Administration</t>
  </si>
  <si>
    <t>Phase II "QUILT3.032" n=77 BCG-refractory NMIBC - NCT3022825</t>
  </si>
  <si>
    <t>62% CR</t>
  </si>
  <si>
    <t>Anktiva price</t>
  </si>
  <si>
    <t>Bladder cancer</t>
  </si>
  <si>
    <t>Revenue</t>
  </si>
  <si>
    <t>IP</t>
  </si>
  <si>
    <t>Economics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</si>
</sst>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14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1" fillId="0" borderId="1" xfId="1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7B70FAF-32DD-4755-AF07-10A2E850BDA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B6DA3-B733-4848-9154-2BC9418BC700}">
  <dimension ref="B2:K9"/>
  <sheetViews>
    <sheetView tabSelected="1" zoomScale="265" zoomScaleNormal="265" workbookViewId="0">
      <selection activeCell="F3" sqref="F3"/>
    </sheetView>
  </sheetViews>
  <sheetFormatPr defaultRowHeight="12.75" x14ac:dyDescent="0.2"/>
  <cols>
    <col min="1" max="1" width="3.28515625" customWidth="1"/>
    <col min="3" max="3" width="23.140625" bestFit="1" customWidth="1"/>
    <col min="4" max="4" width="13.5703125" bestFit="1" customWidth="1"/>
  </cols>
  <sheetData>
    <row r="2" spans="2:11" x14ac:dyDescent="0.2">
      <c r="B2" s="11" t="s">
        <v>9</v>
      </c>
      <c r="C2" s="12" t="s">
        <v>10</v>
      </c>
      <c r="D2" s="12" t="s">
        <v>11</v>
      </c>
      <c r="E2" s="12" t="s">
        <v>13</v>
      </c>
      <c r="F2" s="12" t="s">
        <v>28</v>
      </c>
      <c r="G2" s="13" t="s">
        <v>27</v>
      </c>
      <c r="I2" t="s">
        <v>0</v>
      </c>
      <c r="J2" s="1">
        <v>5.3</v>
      </c>
    </row>
    <row r="3" spans="2:11" x14ac:dyDescent="0.2">
      <c r="B3" s="15" t="s">
        <v>8</v>
      </c>
      <c r="C3" s="5" t="s">
        <v>14</v>
      </c>
      <c r="D3" s="5" t="s">
        <v>12</v>
      </c>
      <c r="E3" s="6">
        <v>45404</v>
      </c>
      <c r="F3" s="5"/>
      <c r="G3" s="7"/>
      <c r="I3" t="s">
        <v>1</v>
      </c>
      <c r="J3" s="2">
        <v>691.56796099999997</v>
      </c>
      <c r="K3" s="3" t="s">
        <v>6</v>
      </c>
    </row>
    <row r="4" spans="2:11" x14ac:dyDescent="0.2">
      <c r="B4" s="11"/>
      <c r="C4" s="12"/>
      <c r="D4" s="12"/>
      <c r="E4" s="12"/>
      <c r="F4" s="12"/>
      <c r="G4" s="13"/>
      <c r="I4" t="s">
        <v>2</v>
      </c>
      <c r="J4" s="2">
        <f>+J2*J3</f>
        <v>3665.3101932999998</v>
      </c>
    </row>
    <row r="5" spans="2:11" x14ac:dyDescent="0.2">
      <c r="B5" s="4" t="s">
        <v>15</v>
      </c>
      <c r="C5" s="5"/>
      <c r="D5" s="5" t="s">
        <v>16</v>
      </c>
      <c r="E5" s="5"/>
      <c r="F5" s="5"/>
      <c r="G5" s="7"/>
      <c r="I5" t="s">
        <v>3</v>
      </c>
      <c r="J5" s="2">
        <f>133.035+37.46</f>
        <v>170.495</v>
      </c>
      <c r="K5" s="3" t="s">
        <v>6</v>
      </c>
    </row>
    <row r="6" spans="2:11" x14ac:dyDescent="0.2">
      <c r="B6" s="4"/>
      <c r="C6" s="5"/>
      <c r="D6" s="5"/>
      <c r="E6" s="5"/>
      <c r="F6" s="5"/>
      <c r="G6" s="7"/>
      <c r="I6" t="s">
        <v>4</v>
      </c>
      <c r="J6" s="2">
        <f>106.637+580.449</f>
        <v>687.08600000000001</v>
      </c>
      <c r="K6" s="3" t="s">
        <v>6</v>
      </c>
    </row>
    <row r="7" spans="2:11" x14ac:dyDescent="0.2">
      <c r="B7" s="4"/>
      <c r="C7" s="5"/>
      <c r="D7" s="5"/>
      <c r="E7" s="5"/>
      <c r="F7" s="5"/>
      <c r="G7" s="7"/>
      <c r="I7" t="s">
        <v>5</v>
      </c>
      <c r="J7" s="2">
        <f>+J4-J5+J6</f>
        <v>4181.9011933000002</v>
      </c>
    </row>
    <row r="8" spans="2:11" x14ac:dyDescent="0.2">
      <c r="B8" s="4"/>
      <c r="C8" s="5"/>
      <c r="D8" s="5"/>
      <c r="E8" s="5"/>
      <c r="F8" s="5"/>
      <c r="G8" s="7"/>
    </row>
    <row r="9" spans="2:11" x14ac:dyDescent="0.2">
      <c r="B9" s="8"/>
      <c r="C9" s="9"/>
      <c r="D9" s="9"/>
      <c r="E9" s="9"/>
      <c r="F9" s="9"/>
      <c r="G9" s="10"/>
    </row>
  </sheetData>
  <hyperlinks>
    <hyperlink ref="B3" location="Anktiva!A1" display="Anktiva" xr:uid="{B5FE9423-3D15-4D14-9B2A-101C33B1666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05EBA-7589-4265-8022-C81B6A22ACFA}">
  <dimension ref="A1:C8"/>
  <sheetViews>
    <sheetView zoomScale="205" zoomScaleNormal="205"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4" t="s">
        <v>7</v>
      </c>
    </row>
    <row r="2" spans="1:3" x14ac:dyDescent="0.2">
      <c r="B2" t="s">
        <v>17</v>
      </c>
      <c r="C2" t="s">
        <v>8</v>
      </c>
    </row>
    <row r="3" spans="1:3" x14ac:dyDescent="0.2">
      <c r="B3" t="s">
        <v>18</v>
      </c>
      <c r="C3" t="s">
        <v>19</v>
      </c>
    </row>
    <row r="4" spans="1:3" x14ac:dyDescent="0.2">
      <c r="B4" t="s">
        <v>11</v>
      </c>
    </row>
    <row r="5" spans="1:3" x14ac:dyDescent="0.2">
      <c r="B5" t="s">
        <v>21</v>
      </c>
    </row>
    <row r="6" spans="1:3" x14ac:dyDescent="0.2">
      <c r="B6" t="s">
        <v>20</v>
      </c>
    </row>
    <row r="7" spans="1:3" x14ac:dyDescent="0.2">
      <c r="C7" s="16" t="s">
        <v>22</v>
      </c>
    </row>
    <row r="8" spans="1:3" x14ac:dyDescent="0.2">
      <c r="C8" t="s">
        <v>23</v>
      </c>
    </row>
  </sheetData>
  <hyperlinks>
    <hyperlink ref="A1" location="Main!A1" display="Main" xr:uid="{D08322C9-0822-4213-8A42-CEDAD87B517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1938-14EE-4703-80FA-873DC0635278}">
  <dimension ref="A1:Q5"/>
  <sheetViews>
    <sheetView zoomScale="310" zoomScaleNormal="3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RowHeight="12.75" x14ac:dyDescent="0.2"/>
  <cols>
    <col min="1" max="1" width="5" bestFit="1" customWidth="1"/>
    <col min="2" max="2" width="13.7109375" bestFit="1" customWidth="1"/>
    <col min="3" max="3" width="15.5703125" bestFit="1" customWidth="1"/>
  </cols>
  <sheetData>
    <row r="1" spans="1:17" x14ac:dyDescent="0.2">
      <c r="A1" t="s">
        <v>7</v>
      </c>
    </row>
    <row r="2" spans="1:17" x14ac:dyDescent="0.2">
      <c r="C2">
        <v>2024</v>
      </c>
      <c r="D2">
        <f>+C2+1</f>
        <v>2025</v>
      </c>
      <c r="E2">
        <f>+D2+1</f>
        <v>2026</v>
      </c>
      <c r="F2">
        <f>+E2+1</f>
        <v>2027</v>
      </c>
      <c r="G2">
        <f>+F2+1</f>
        <v>2028</v>
      </c>
      <c r="H2">
        <f>+G2+1</f>
        <v>2029</v>
      </c>
      <c r="I2">
        <f>+H2+1</f>
        <v>2030</v>
      </c>
      <c r="J2">
        <f>+I2+1</f>
        <v>2031</v>
      </c>
      <c r="K2">
        <f>+J2+1</f>
        <v>2032</v>
      </c>
      <c r="L2">
        <f>+K2+1</f>
        <v>2033</v>
      </c>
      <c r="M2">
        <f>+L2+1</f>
        <v>2034</v>
      </c>
      <c r="N2">
        <f>+M2+1</f>
        <v>2035</v>
      </c>
      <c r="O2">
        <f>+N2+1</f>
        <v>2036</v>
      </c>
      <c r="P2">
        <f>+O2+1</f>
        <v>2037</v>
      </c>
      <c r="Q2">
        <f>+P2+1</f>
        <v>2038</v>
      </c>
    </row>
    <row r="3" spans="1:17" x14ac:dyDescent="0.2">
      <c r="B3" t="s">
        <v>24</v>
      </c>
      <c r="C3" s="2">
        <f>36000*6</f>
        <v>216000</v>
      </c>
    </row>
    <row r="4" spans="1:17" x14ac:dyDescent="0.2">
      <c r="B4" t="s">
        <v>25</v>
      </c>
      <c r="C4">
        <v>16000</v>
      </c>
    </row>
    <row r="5" spans="1:17" x14ac:dyDescent="0.2">
      <c r="B5" t="s">
        <v>26</v>
      </c>
      <c r="C5" s="2">
        <f>+C3*C4</f>
        <v>3456000000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Anktiva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2024-07-31T17:26:31Z</dcterms:created>
  <dcterms:modified xsi:type="dcterms:W3CDTF">2024-07-31T17:46:48Z</dcterms:modified>
</cp:coreProperties>
</file>