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showInkAnnotation="0" defaultThemeVersion="166925"/>
  <xr:revisionPtr revIDLastSave="0" documentId="13_ncr:1_{8DF2F523-4B37-43E8-AF32-305B6D68621C}" xr6:coauthVersionLast="47" xr6:coauthVersionMax="47" xr10:uidLastSave="{00000000-0000-0000-0000-000000000000}"/>
  <bookViews>
    <workbookView xWindow="-31740" yWindow="525" windowWidth="24000" windowHeight="20565" firstSheet="3" activeTab="7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H5" i="10"/>
  <c r="E5" i="10" s="1"/>
  <c r="F7" i="1"/>
  <c r="H7" i="1"/>
  <c r="E7" i="1" s="1"/>
  <c r="E17" i="10"/>
  <c r="F17" i="10"/>
  <c r="G5" i="10" l="1"/>
  <c r="G7" i="1"/>
  <c r="G17" i="10"/>
  <c r="G8" i="8"/>
  <c r="G24" i="8"/>
  <c r="Z24" i="8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<sst xmlns="http://schemas.openxmlformats.org/spreadsheetml/2006/main" count="914" uniqueCount="578">
  <si>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</si>
  <si>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</si>
  <si>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</si>
  <si>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</si>
  <si>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</si>
  <si>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</si>
  <si>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</si>
  <si>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</si>
  <si>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</si>
  <si>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</si>
  <si>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</si>
  <si>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</si>
  <si>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</si>
  <si>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</si>
  <si>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</si>
  <si>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</si>
  <si>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</si>
  <si>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</si>
  <si>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</si>
  <si>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</si>
  <si>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</si>
  <si>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</si>
  <si>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</si>
  <si>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</si>
  <si>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</si>
  <si>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</si>
  <si>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</si>
  <si>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</si>
  <si>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</si>
  <si>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</si>
  <si>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</si>
  <si>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</si>
  <si>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</si>
  <si>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</si>
  <si>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</si>
  <si>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</si>
  <si>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</si>
  <si>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</si>
  <si>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</si>
  <si>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</si>
  <si>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</si>
  <si>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</si>
  <si>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</si>
  <si>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</si>
  <si>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</si>
  <si>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</si>
  <si>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</si>
  <si>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</si>
  <si>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</si>
  <si>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</si>
  <si>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</si>
  <si>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</si>
  <si>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</si>
  <si>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</si>
  <si>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</si>
  <si>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</si>
  <si>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</si>
  <si>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</si>
  <si>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</si>
  <si>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</si>
  <si>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</si>
  <si>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</si>
  <si>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</si>
  <si>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</si>
  <si>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</si>
  <si>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</si>
  <si>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</si>
  <si>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</si>
  <si>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</si>
  <si>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</si>
  <si>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</si>
  <si>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</si>
  <si>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</si>
  <si>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</si>
  <si>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</si>
  <si>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</si>
  <si>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</si>
  <si>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</si>
  <si>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</si>
  <si>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</si>
  <si>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</si>
  <si>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</si>
  <si>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</si>
  <si>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</si>
  <si>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</si>
  <si>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</si>
  <si>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</si>
  <si>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</si>
  <si>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</si>
  <si>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</si>
  <si>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</si>
  <si>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</si>
  <si>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</si>
  <si>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</si>
  <si>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</si>
  <si>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</si>
  <si>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</si>
  <si>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</si>
  <si>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</si>
  <si>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</si>
  <si>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</si>
  <si>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</si>
  <si>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</si>
  <si>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</si>
  <si>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</si>
  <si>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</si>
  <si>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</si>
  <si>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</si>
  <si>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</si>
  <si>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</si>
  <si>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</si>
  <si>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</si>
  <si>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</si>
  <si>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</si>
  <si>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</si>
  <si>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</si>
  <si>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</si>
  <si>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</si>
  <si>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</si>
  <si>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</si>
  <si>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</si>
  <si>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</si>
  <si>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</si>
  <si>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</si>
  <si>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</si>
  <si>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</si>
  <si>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</si>
  <si>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</si>
  <si>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</si>
  <si>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</si>
  <si>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</si>
  <si>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</si>
  <si>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</si>
  <si>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</si>
  <si>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</si>
  <si>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</si>
  <si>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</si>
  <si>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</si>
  <si>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</si>
  <si>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</si>
  <si>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</si>
  <si>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</si>
  <si>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</si>
  <si>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</si>
  <si>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</si>
  <si>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</si>
  <si>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</si>
  <si>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</si>
  <si>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</si>
  <si>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</si>
  <si>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</si>
  <si>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</si>
  <si>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</si>
  <si>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</si>
  <si>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</si>
  <si>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</si>
  <si>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</si>
  <si>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</si>
  <si>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</si>
  <si>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</si>
  <si>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</si>
  <si>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</si>
  <si>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</si>
  <si>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</si>
  <si>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</si>
  <si>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</si>
  <si>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</si>
  <si>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</si>
  <si>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</si>
  <si>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</si>
  <si>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</si>
  <si>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</si>
  <si>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</si>
  <si>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</si>
  <si>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</si>
  <si>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</si>
  <si>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</si>
  <si>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</si>
  <si>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</si>
  <si>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</si>
  <si>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</si>
  <si>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</si>
  <si>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</si>
  <si>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</si>
  <si>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</si>
  <si>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</si>
  <si>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</si>
  <si>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</si>
  <si>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</si>
  <si>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</si>
  <si>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</si>
  <si>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</si>
  <si>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</si>
  <si>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</si>
  <si>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</si>
  <si>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</si>
  <si>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</si>
  <si>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</si>
  <si>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</si>
  <si>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</si>
  <si>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</si>
  <si>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</si>
  <si>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</si>
  <si>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</si>
  <si>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</si>
  <si>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</si>
  <si>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</si>
  <si>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</si>
  <si>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</si>
  <si>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</si>
  <si>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</si>
  <si>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</si>
  <si>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</si>
  <si>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</si>
  <si>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</si>
  <si>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</si>
  <si>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</si>
  <si>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</si>
  <si>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</si>
  <si>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</si>
  <si>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</si>
  <si>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</si>
  <si>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</si>
  <si>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</si>
  <si>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</si>
  <si>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</si>
  <si>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</si>
  <si>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</si>
  <si>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</si>
  <si>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</si>
  <si>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</si>
  <si>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</si>
  <si>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</si>
  <si>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</si>
  <si>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</si>
  <si>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</si>
  <si>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</si>
  <si>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</si>
  <si>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</si>
  <si>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</si>
  <si>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</si>
  <si>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</si>
  <si>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</si>
  <si>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</si>
  <si>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</si>
  <si>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</si>
  <si>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</si>
  <si>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</si>
  <si>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</si>
  <si>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</si>
  <si>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</si>
  <si>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</si>
  <si>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</si>
  <si>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</si>
  <si>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</si>
  <si>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</si>
  <si>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</si>
  <si>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</si>
  <si>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</si>
  <si>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</si>
  <si>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</si>
  <si>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</si>
  <si>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</si>
  <si>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</si>
  <si>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</si>
  <si>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</si>
  <si>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</si>
  <si>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</si>
  <si>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</si>
  <si>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</si>
  <si>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</si>
  <si>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</si>
  <si>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</si>
  <si>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</si>
  <si>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</si>
  <si>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</si>
  <si>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</si>
  <si>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</si>
  <si>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</si>
  <si>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</si>
  <si>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</si>
  <si>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</si>
  <si>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</si>
  <si>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</si>
  <si>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</si>
  <si>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</si>
  <si>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</si>
  <si>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</si>
  <si>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</si>
  <si>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</si>
  <si>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</si>
  <si>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</si>
  <si>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</si>
  <si>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</si>
  <si>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</si>
  <si>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</si>
  <si>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</si>
  <si>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</si>
  <si>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</si>
  <si>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</si>
  <si>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</si>
  <si>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</si>
  <si>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</si>
  <si>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</si>
  <si>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</si>
  <si>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</si>
  <si>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</si>
  <si>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</si>
  <si>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</si>
  <si>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</si>
  <si>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</si>
  <si>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</si>
  <si>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</si>
  <si>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</si>
  <si>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</si>
  <si>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</si>
  <si>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</si>
  <si>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</si>
  <si>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</si>
  <si>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</si>
  <si>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</si>
  <si>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</si>
  <si>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</si>
  <si>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</si>
  <si>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</si>
  <si>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</si>
  <si>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</si>
  <si>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</si>
  <si>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</si>
  <si>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</si>
  <si>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</si>
  <si>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</si>
  <si>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</si>
  <si>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</si>
  <si>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</si>
  <si>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</si>
  <si>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</si>
  <si>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</si>
  <si>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</si>
  <si>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</si>
  <si>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</si>
  <si>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</si>
  <si>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</si>
  <si>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</si>
  <si>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</si>
  <si>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</si>
  <si>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</si>
  <si>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</si>
  <si>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</si>
  <si>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</si>
  <si>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</si>
  <si>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</si>
  <si>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</si>
  <si>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</si>
  <si>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</si>
  <si>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</si>
  <si>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</si>
  <si>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</si>
  <si>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</si>
  <si>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</si>
  <si>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</si>
  <si>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</si>
  <si>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</si>
  <si>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</si>
  <si>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</si>
  <si>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</si>
  <si>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</si>
  <si>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</si>
  <si>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</si>
  <si>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</si>
  <si>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</si>
  <si>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</si>
  <si>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</si>
  <si>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</si>
  <si>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</si>
  <si>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</si>
  <si>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</si>
  <si>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</si>
  <si>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</si>
  <si>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</si>
  <si>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</si>
  <si>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</si>
  <si>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</si>
  <si>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</si>
  <si>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</si>
  <si>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</si>
  <si>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</si>
  <si>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</si>
  <si>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</si>
  <si>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</si>
  <si>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</si>
  <si>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</si>
  <si>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</si>
  <si>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</si>
  <si>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</si>
  <si>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</si>
  <si>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</si>
  <si>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</si>
  <si>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</si>
  <si>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</si>
  <si>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</si>
  <si>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</si>
  <si>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</si>
  <si>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</si>
  <si>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</si>
  <si>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</si>
  <si>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</si>
  <si>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580m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</si>
  <si>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</si>
  <si>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</si>
  <si>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</si>
  <si>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</si>
  <si>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</si>
  <si>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</si>
  <si>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</si>
  <si>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</si>
  <si>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</si>
  <si>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</si>
  <si>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</si>
  <si>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</si>
  <si>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</si>
  <si>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</si>
  <si>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</si>
  <si>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</si>
  <si>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</si>
  <si>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</si>
  <si>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</si>
  <si>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</si>
  <si>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</si>
  <si>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</si>
  <si>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</si>
  <si>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2100m</t>
  </si>
  <si>
    <t>Tesla</t>
  </si>
  <si>
    <t>1600m</t>
  </si>
  <si>
    <t>10000m</t>
  </si>
  <si>
    <t>Olive</t>
  </si>
  <si>
    <t>Notes</t>
  </si>
  <si>
    <t>Healthcare</t>
  </si>
  <si>
    <t>Adept AI</t>
  </si>
  <si>
    <t>350m</t>
  </si>
  <si>
    <t>Inflection AI</t>
  </si>
  <si>
    <t>Moveworks</t>
  </si>
  <si>
    <t>Zoovu</t>
  </si>
  <si>
    <t>Nauto</t>
  </si>
  <si>
    <t>Element AI</t>
  </si>
  <si>
    <t>150m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</si>
  <si>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</si>
  <si>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</si>
  <si>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</si>
  <si>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</si>
  <si>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</si>
  <si>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</si>
  <si>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</si>
  <si>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</si>
  <si>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</si>
  <si>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</si>
  <si>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</si>
  <si>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</si>
  <si>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</si>
  <si>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</si>
  <si>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</si>
  <si>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</si>
  <si>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</si>
  <si>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</si>
  <si>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</si>
  <si>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</si>
  <si>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</si>
  <si>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</si>
  <si>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Infrastructure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</si>
  <si>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</si>
  <si>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</si>
  <si>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</si>
  <si>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</si>
  <si>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</si>
  <si>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</si>
  <si>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</si>
  <si>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</si>
  <si>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</si>
  <si>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</si>
  <si>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</si>
  <si>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</si>
  <si>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</si>
  <si>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</si>
  <si>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</si>
  <si>
    <t>Notion</t>
  </si>
  <si>
    <t>Sequoia, Coatue, Shine</t>
  </si>
  <si>
    <t>275 Series C 10/8/2021</t>
  </si>
  <si>
    <t>50m Series B 4/2/2020 at 2B</t>
  </si>
  <si>
    <t>Niantic</t>
  </si>
  <si>
    <t>Paddle</t>
  </si>
  <si>
    <t>100m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</si>
  <si>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</si>
  <si>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</si>
  <si>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</si>
  <si>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</si>
  <si>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</si>
  <si>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</si>
  <si>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</si>
  <si>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</si>
  <si>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</si>
  <si>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</si>
  <si>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</si>
  <si>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</si>
  <si>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</si>
  <si>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</si>
  <si>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</si>
  <si>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</si>
  <si>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</si>
  <si>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175m</t>
  </si>
  <si>
    <t>FSD</t>
  </si>
  <si>
    <t>Command</t>
  </si>
  <si>
    <t>TSLA</t>
  </si>
  <si>
    <t>10m</t>
  </si>
  <si>
    <t>Midjourney</t>
  </si>
  <si>
    <t>0m</t>
  </si>
  <si>
    <t>Dev Platform</t>
  </si>
  <si>
    <t>135m</t>
  </si>
  <si>
    <t>125m</t>
  </si>
  <si>
    <t>N/A</t>
  </si>
  <si>
    <t>FB</t>
  </si>
  <si>
    <t>Llama</t>
  </si>
  <si>
    <t>Yann Le Cun</t>
  </si>
  <si>
    <t>Ilya Sustkever, Andrej Karpathy</t>
  </si>
  <si>
    <t>GPT4, ChatGPT</t>
  </si>
  <si>
    <t>Series C in progress</t>
  </si>
  <si>
    <t>Self-Funded</t>
  </si>
  <si>
    <t>Hyperwrite</t>
  </si>
  <si>
    <t>GPT4All</t>
  </si>
  <si>
    <t>GPT-J</t>
  </si>
  <si>
    <t>Yuvanesh Anand, Zach Nussbaum, Brandon Duderstadt, Benjamin Schmidt, Andriy Mulyar</t>
  </si>
  <si>
    <t>Paperspace</t>
  </si>
  <si>
    <t>Nomic</t>
  </si>
  <si>
    <t>Chroma</t>
  </si>
  <si>
    <t>https://github.com/tloen/alpaca-lora</t>
  </si>
  <si>
    <t>Repos/Projects</t>
  </si>
  <si>
    <t>Alpaca-Lora</t>
  </si>
  <si>
    <t>Jurassic-2</t>
  </si>
  <si>
    <t>Docs</t>
  </si>
  <si>
    <t>https://huggingface.co/datasets/nomic-ai/gpt4all-j-prompt-generations/tree/main/data</t>
  </si>
  <si>
    <t>https://huggingface.co/chansung/alpaca-lora-65b/tree/main</t>
  </si>
  <si>
    <t>Alpaca-Lora-65B</t>
  </si>
  <si>
    <t>H2O GPT</t>
  </si>
  <si>
    <t>https://github.com/h2oai/h2ogpt</t>
  </si>
  <si>
    <t>HuggingChat</t>
  </si>
  <si>
    <t>Clement Delangue</t>
  </si>
  <si>
    <t>OpenAssistant</t>
  </si>
  <si>
    <t>Trainium, Bedrock, Infernium</t>
  </si>
  <si>
    <t>MAUs</t>
  </si>
  <si>
    <t>MC/MAU</t>
  </si>
  <si>
    <t>MAU</t>
  </si>
  <si>
    <t>Essential AI</t>
  </si>
  <si>
    <t>Roper</t>
  </si>
  <si>
    <t>ROP</t>
  </si>
  <si>
    <t>Beijing Kingsoft</t>
  </si>
  <si>
    <t>688111 CH</t>
  </si>
  <si>
    <t>iFlyTek</t>
  </si>
  <si>
    <t>002230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</si>
  <si>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</si>
  <si>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</si>
  <si>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</si>
  <si>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</si>
  <si>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</si>
  <si>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</si>
  <si>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</si>
  <si>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</si>
  <si>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20 HK</t>
  </si>
  <si>
    <t>SenseTime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</si>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</sst>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  <font>
      <u/>
      <sz val="10"/>
      <color theme="10"/>
      <name val="Aria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8" fillId="0" borderId="0" applyNumberFormat="0" applyFill="0" applyBorder="0" applyAlignment="0" applyProtection="0"/>
  </cellStyleXfs>
  <cellXfs count="202">
    <xf numFmtId="0" fontId="0" fillId="0" borderId="0" xfId="0"/>
    <xf numFmtId="0" fontId="77" fillId="0" borderId="0" xfId="0" applyFont="1"/>
    <xf numFmtId="2" fontId="77" fillId="0" borderId="0" xfId="0" applyNumberFormat="1" applyFont="1" applyAlignment="1">
      <alignment horizontal="right"/>
    </xf>
    <xf numFmtId="3" fontId="77" fillId="0" borderId="0" xfId="0" applyNumberFormat="1" applyFont="1" applyAlignment="1">
      <alignment horizontal="right"/>
    </xf>
    <xf numFmtId="0" fontId="77" fillId="0" borderId="0" xfId="0" applyFont="1" applyAlignment="1">
      <alignment horizontal="right"/>
    </xf>
    <xf numFmtId="0" fontId="79" fillId="0" borderId="0" xfId="1" applyFont="1"/>
    <xf numFmtId="0" fontId="76" fillId="0" borderId="0" xfId="0" applyFont="1"/>
    <xf numFmtId="3" fontId="76" fillId="0" borderId="0" xfId="0" applyNumberFormat="1" applyFont="1" applyAlignment="1">
      <alignment horizontal="right"/>
    </xf>
    <xf numFmtId="0" fontId="75" fillId="0" borderId="0" xfId="0" applyFont="1"/>
    <xf numFmtId="3" fontId="80" fillId="0" borderId="0" xfId="0" applyNumberFormat="1" applyFont="1" applyAlignment="1">
      <alignment horizontal="right"/>
    </xf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3" xfId="0" applyFont="1" applyBorder="1"/>
    <xf numFmtId="0" fontId="71" fillId="0" borderId="4" xfId="0" applyFont="1" applyBorder="1"/>
    <xf numFmtId="2" fontId="71" fillId="0" borderId="4" xfId="0" applyNumberFormat="1" applyFont="1" applyBorder="1" applyAlignment="1">
      <alignment horizontal="right"/>
    </xf>
    <xf numFmtId="3" fontId="71" fillId="0" borderId="4" xfId="0" applyNumberFormat="1" applyFont="1" applyBorder="1" applyAlignment="1">
      <alignment horizontal="right"/>
    </xf>
    <xf numFmtId="0" fontId="71" fillId="0" borderId="4" xfId="0" applyFont="1" applyBorder="1" applyAlignment="1">
      <alignment horizontal="right"/>
    </xf>
    <xf numFmtId="0" fontId="71" fillId="0" borderId="4" xfId="0" applyFont="1" applyBorder="1" applyAlignment="1">
      <alignment horizontal="center"/>
    </xf>
    <xf numFmtId="0" fontId="71" fillId="0" borderId="5" xfId="0" applyFont="1" applyBorder="1" applyAlignment="1">
      <alignment horizontal="center"/>
    </xf>
    <xf numFmtId="0" fontId="71" fillId="0" borderId="0" xfId="0" applyFont="1"/>
    <xf numFmtId="2" fontId="71" fillId="0" borderId="0" xfId="0" applyNumberFormat="1" applyFont="1" applyAlignment="1">
      <alignment horizontal="right"/>
    </xf>
    <xf numFmtId="3" fontId="71" fillId="0" borderId="0" xfId="0" applyNumberFormat="1" applyFont="1" applyAlignment="1">
      <alignment horizontal="right"/>
    </xf>
    <xf numFmtId="0" fontId="71" fillId="0" borderId="0" xfId="0" applyFont="1" applyAlignment="1">
      <alignment horizontal="right"/>
    </xf>
    <xf numFmtId="0" fontId="71" fillId="0" borderId="0" xfId="0" applyFont="1" applyAlignment="1">
      <alignment horizontal="center"/>
    </xf>
    <xf numFmtId="0" fontId="71" fillId="0" borderId="1" xfId="0" applyFont="1" applyBorder="1" applyAlignment="1">
      <alignment horizontal="center"/>
    </xf>
    <xf numFmtId="0" fontId="71" fillId="0" borderId="2" xfId="0" applyFont="1" applyBorder="1" applyAlignment="1">
      <alignment horizontal="center"/>
    </xf>
    <xf numFmtId="4" fontId="71" fillId="0" borderId="0" xfId="0" applyNumberFormat="1" applyFont="1" applyAlignment="1">
      <alignment horizontal="center"/>
    </xf>
    <xf numFmtId="9" fontId="71" fillId="0" borderId="0" xfId="0" applyNumberFormat="1" applyFont="1" applyAlignment="1">
      <alignment horizontal="center"/>
    </xf>
    <xf numFmtId="164" fontId="71" fillId="0" borderId="1" xfId="0" applyNumberFormat="1" applyFont="1" applyBorder="1" applyAlignment="1">
      <alignment horizontal="center"/>
    </xf>
    <xf numFmtId="164" fontId="71" fillId="0" borderId="0" xfId="0" applyNumberFormat="1" applyFont="1" applyAlignment="1">
      <alignment horizontal="center"/>
    </xf>
    <xf numFmtId="164" fontId="71" fillId="0" borderId="2" xfId="0" applyNumberFormat="1" applyFont="1" applyBorder="1" applyAlignment="1">
      <alignment horizontal="center"/>
    </xf>
    <xf numFmtId="4" fontId="71" fillId="0" borderId="1" xfId="0" applyNumberFormat="1" applyFont="1" applyBorder="1" applyAlignment="1">
      <alignment horizontal="center"/>
    </xf>
    <xf numFmtId="4" fontId="71" fillId="0" borderId="2" xfId="0" applyNumberFormat="1" applyFont="1" applyBorder="1" applyAlignment="1">
      <alignment horizontal="center"/>
    </xf>
    <xf numFmtId="0" fontId="70" fillId="0" borderId="0" xfId="0" applyFont="1" applyAlignment="1">
      <alignment horizontal="right"/>
    </xf>
    <xf numFmtId="0" fontId="69" fillId="0" borderId="0" xfId="0" applyFont="1" applyAlignment="1">
      <alignment horizontal="right"/>
    </xf>
    <xf numFmtId="9" fontId="69" fillId="0" borderId="0" xfId="0" applyNumberFormat="1" applyFont="1" applyAlignment="1">
      <alignment horizontal="center"/>
    </xf>
    <xf numFmtId="164" fontId="71" fillId="0" borderId="6" xfId="0" applyNumberFormat="1" applyFont="1" applyBorder="1" applyAlignment="1">
      <alignment horizontal="center"/>
    </xf>
    <xf numFmtId="0" fontId="68" fillId="0" borderId="0" xfId="0" applyFont="1" applyAlignment="1">
      <alignment horizontal="right"/>
    </xf>
    <xf numFmtId="0" fontId="67" fillId="0" borderId="0" xfId="0" applyFont="1" applyAlignment="1">
      <alignment horizontal="right"/>
    </xf>
    <xf numFmtId="0" fontId="66" fillId="0" borderId="0" xfId="0" applyFont="1"/>
    <xf numFmtId="4" fontId="71" fillId="0" borderId="0" xfId="0" applyNumberFormat="1" applyFont="1" applyAlignment="1">
      <alignment horizontal="right"/>
    </xf>
    <xf numFmtId="0" fontId="65" fillId="0" borderId="4" xfId="0" applyFont="1" applyBorder="1" applyAlignment="1">
      <alignment horizontal="right"/>
    </xf>
    <xf numFmtId="14" fontId="71" fillId="0" borderId="0" xfId="0" applyNumberFormat="1" applyFont="1" applyAlignment="1">
      <alignment horizontal="right"/>
    </xf>
    <xf numFmtId="0" fontId="65" fillId="0" borderId="0" xfId="0" applyFont="1" applyAlignment="1">
      <alignment horizontal="right"/>
    </xf>
    <xf numFmtId="0" fontId="65" fillId="0" borderId="0" xfId="0" applyFont="1"/>
    <xf numFmtId="0" fontId="64" fillId="0" borderId="0" xfId="0" applyFont="1"/>
    <xf numFmtId="0" fontId="64" fillId="0" borderId="0" xfId="0" applyFont="1" applyAlignment="1">
      <alignment horizontal="right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4" fillId="0" borderId="4" xfId="0" applyFont="1" applyBorder="1" applyAlignment="1">
      <alignment horizontal="center"/>
    </xf>
    <xf numFmtId="0" fontId="71" fillId="0" borderId="5" xfId="0" applyFont="1" applyBorder="1"/>
    <xf numFmtId="3" fontId="74" fillId="0" borderId="0" xfId="0" applyNumberFormat="1" applyFont="1"/>
    <xf numFmtId="0" fontId="63" fillId="0" borderId="0" xfId="0" applyFont="1"/>
    <xf numFmtId="0" fontId="62" fillId="0" borderId="0" xfId="0" applyFont="1" applyAlignment="1">
      <alignment horizontal="right"/>
    </xf>
    <xf numFmtId="0" fontId="61" fillId="0" borderId="0" xfId="0" applyFont="1" applyAlignment="1">
      <alignment horizontal="right"/>
    </xf>
    <xf numFmtId="0" fontId="61" fillId="0" borderId="0" xfId="0" applyFont="1"/>
    <xf numFmtId="3" fontId="77" fillId="0" borderId="0" xfId="0" applyNumberFormat="1" applyFont="1"/>
    <xf numFmtId="3" fontId="80" fillId="0" borderId="0" xfId="0" applyNumberFormat="1" applyFont="1"/>
    <xf numFmtId="3" fontId="61" fillId="0" borderId="0" xfId="0" applyNumberFormat="1" applyFont="1"/>
    <xf numFmtId="4" fontId="77" fillId="0" borderId="0" xfId="0" applyNumberFormat="1" applyFont="1" applyAlignment="1">
      <alignment horizontal="right"/>
    </xf>
    <xf numFmtId="4" fontId="80" fillId="0" borderId="0" xfId="0" applyNumberFormat="1" applyFont="1" applyAlignment="1">
      <alignment horizontal="right"/>
    </xf>
    <xf numFmtId="0" fontId="60" fillId="0" borderId="0" xfId="0" applyFont="1"/>
    <xf numFmtId="0" fontId="59" fillId="0" borderId="0" xfId="0" applyFont="1"/>
    <xf numFmtId="0" fontId="81" fillId="0" borderId="0" xfId="0" applyFont="1"/>
    <xf numFmtId="0" fontId="58" fillId="0" borderId="0" xfId="0" applyFont="1"/>
    <xf numFmtId="0" fontId="58" fillId="0" borderId="0" xfId="0" applyFont="1" applyAlignment="1">
      <alignment horizontal="right"/>
    </xf>
    <xf numFmtId="14" fontId="74" fillId="0" borderId="0" xfId="0" applyNumberFormat="1" applyFont="1"/>
    <xf numFmtId="0" fontId="74" fillId="0" borderId="0" xfId="0" applyFont="1" applyAlignment="1">
      <alignment horizontal="right"/>
    </xf>
    <xf numFmtId="4" fontId="74" fillId="0" borderId="0" xfId="0" applyNumberFormat="1" applyFont="1" applyAlignment="1">
      <alignment horizontal="right"/>
    </xf>
    <xf numFmtId="3" fontId="74" fillId="0" borderId="0" xfId="0" applyNumberFormat="1" applyFont="1" applyAlignment="1">
      <alignment horizontal="right"/>
    </xf>
    <xf numFmtId="3" fontId="57" fillId="0" borderId="0" xfId="0" applyNumberFormat="1" applyFont="1"/>
    <xf numFmtId="0" fontId="57" fillId="0" borderId="0" xfId="0" applyFont="1"/>
    <xf numFmtId="0" fontId="57" fillId="0" borderId="3" xfId="0" applyFont="1" applyBorder="1"/>
    <xf numFmtId="0" fontId="57" fillId="0" borderId="4" xfId="0" applyFont="1" applyBorder="1"/>
    <xf numFmtId="2" fontId="57" fillId="0" borderId="4" xfId="0" applyNumberFormat="1" applyFont="1" applyBorder="1" applyAlignment="1">
      <alignment horizontal="right"/>
    </xf>
    <xf numFmtId="3" fontId="57" fillId="0" borderId="4" xfId="0" applyNumberFormat="1" applyFont="1" applyBorder="1" applyAlignment="1">
      <alignment horizontal="right"/>
    </xf>
    <xf numFmtId="0" fontId="57" fillId="0" borderId="4" xfId="0" applyFont="1" applyBorder="1" applyAlignment="1">
      <alignment horizontal="right"/>
    </xf>
    <xf numFmtId="0" fontId="57" fillId="0" borderId="4" xfId="0" applyFont="1" applyBorder="1" applyAlignment="1">
      <alignment horizontal="center"/>
    </xf>
    <xf numFmtId="0" fontId="57" fillId="0" borderId="5" xfId="0" applyFont="1" applyBorder="1" applyAlignment="1">
      <alignment horizontal="center"/>
    </xf>
    <xf numFmtId="0" fontId="57" fillId="0" borderId="3" xfId="0" applyFont="1" applyBorder="1" applyAlignment="1">
      <alignment horizontal="center"/>
    </xf>
    <xf numFmtId="0" fontId="57" fillId="0" borderId="6" xfId="0" applyFont="1" applyBorder="1" applyAlignment="1">
      <alignment horizontal="center"/>
    </xf>
    <xf numFmtId="0" fontId="56" fillId="0" borderId="0" xfId="0" applyFont="1"/>
    <xf numFmtId="3" fontId="56" fillId="0" borderId="0" xfId="0" applyNumberFormat="1" applyFont="1"/>
    <xf numFmtId="3" fontId="55" fillId="0" borderId="0" xfId="0" applyNumberFormat="1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3" fontId="48" fillId="0" borderId="0" xfId="0" applyNumberFormat="1" applyFont="1"/>
    <xf numFmtId="0" fontId="48" fillId="0" borderId="0" xfId="0" applyFont="1"/>
    <xf numFmtId="3" fontId="47" fillId="0" borderId="0" xfId="0" applyNumberFormat="1" applyFont="1"/>
    <xf numFmtId="0" fontId="46" fillId="0" borderId="0" xfId="0" applyFont="1"/>
    <xf numFmtId="0" fontId="82" fillId="0" borderId="0" xfId="0" applyFont="1"/>
    <xf numFmtId="0" fontId="45" fillId="0" borderId="0" xfId="0" applyFont="1"/>
    <xf numFmtId="0" fontId="83" fillId="0" borderId="0" xfId="1" applyFont="1"/>
    <xf numFmtId="0" fontId="44" fillId="0" borderId="0" xfId="0" applyFont="1"/>
    <xf numFmtId="3" fontId="44" fillId="0" borderId="0" xfId="0" applyNumberFormat="1" applyFont="1"/>
    <xf numFmtId="0" fontId="43" fillId="0" borderId="0" xfId="0" applyFont="1" applyAlignment="1">
      <alignment horizontal="right"/>
    </xf>
    <xf numFmtId="0" fontId="42" fillId="0" borderId="0" xfId="0" applyFont="1"/>
    <xf numFmtId="0" fontId="42" fillId="0" borderId="0" xfId="0" applyFont="1" applyAlignment="1">
      <alignment horizontal="right"/>
    </xf>
    <xf numFmtId="14" fontId="57" fillId="0" borderId="0" xfId="0" applyNumberFormat="1" applyFont="1"/>
    <xf numFmtId="3" fontId="41" fillId="0" borderId="0" xfId="0" applyNumberFormat="1" applyFont="1"/>
    <xf numFmtId="0" fontId="40" fillId="0" borderId="0" xfId="0" applyFont="1"/>
    <xf numFmtId="3" fontId="40" fillId="0" borderId="0" xfId="0" applyNumberFormat="1" applyFont="1"/>
    <xf numFmtId="0" fontId="39" fillId="0" borderId="0" xfId="0" applyFont="1"/>
    <xf numFmtId="0" fontId="38" fillId="0" borderId="0" xfId="0" applyFont="1"/>
    <xf numFmtId="3" fontId="37" fillId="0" borderId="0" xfId="0" applyNumberFormat="1" applyFont="1"/>
    <xf numFmtId="0" fontId="36" fillId="0" borderId="0" xfId="0" applyFont="1"/>
    <xf numFmtId="0" fontId="35" fillId="0" borderId="0" xfId="0" applyFont="1"/>
    <xf numFmtId="3" fontId="34" fillId="0" borderId="0" xfId="0" applyNumberFormat="1" applyFont="1"/>
    <xf numFmtId="0" fontId="33" fillId="0" borderId="0" xfId="0" applyFont="1"/>
    <xf numFmtId="0" fontId="79" fillId="0" borderId="1" xfId="1" applyFont="1" applyBorder="1"/>
    <xf numFmtId="9" fontId="71" fillId="0" borderId="2" xfId="0" applyNumberFormat="1" applyFont="1" applyBorder="1" applyAlignment="1">
      <alignment horizontal="center"/>
    </xf>
    <xf numFmtId="0" fontId="46" fillId="0" borderId="0" xfId="0" applyFont="1" applyAlignment="1">
      <alignment horizontal="right"/>
    </xf>
    <xf numFmtId="0" fontId="38" fillId="0" borderId="1" xfId="0" applyFont="1" applyBorder="1"/>
    <xf numFmtId="0" fontId="68" fillId="0" borderId="0" xfId="0" applyFont="1"/>
    <xf numFmtId="0" fontId="35" fillId="0" borderId="1" xfId="0" applyFont="1" applyBorder="1"/>
    <xf numFmtId="0" fontId="71" fillId="0" borderId="1" xfId="0" applyFont="1" applyBorder="1"/>
    <xf numFmtId="0" fontId="69" fillId="0" borderId="1" xfId="0" applyFont="1" applyBorder="1"/>
    <xf numFmtId="0" fontId="69" fillId="0" borderId="0" xfId="0" applyFont="1"/>
    <xf numFmtId="0" fontId="64" fillId="0" borderId="1" xfId="0" applyFont="1" applyBorder="1"/>
    <xf numFmtId="0" fontId="71" fillId="0" borderId="7" xfId="0" applyFont="1" applyBorder="1"/>
    <xf numFmtId="0" fontId="71" fillId="0" borderId="6" xfId="0" applyFont="1" applyBorder="1"/>
    <xf numFmtId="2" fontId="71" fillId="0" borderId="6" xfId="0" applyNumberFormat="1" applyFont="1" applyBorder="1" applyAlignment="1">
      <alignment horizontal="right"/>
    </xf>
    <xf numFmtId="3" fontId="71" fillId="0" borderId="6" xfId="0" applyNumberFormat="1" applyFont="1" applyBorder="1" applyAlignment="1">
      <alignment horizontal="right"/>
    </xf>
    <xf numFmtId="0" fontId="71" fillId="0" borderId="6" xfId="0" applyFont="1" applyBorder="1" applyAlignment="1">
      <alignment horizontal="right"/>
    </xf>
    <xf numFmtId="0" fontId="71" fillId="0" borderId="6" xfId="0" applyFont="1" applyBorder="1" applyAlignment="1">
      <alignment horizontal="center"/>
    </xf>
    <xf numFmtId="0" fontId="71" fillId="0" borderId="8" xfId="0" applyFont="1" applyBorder="1" applyAlignment="1">
      <alignment horizontal="center"/>
    </xf>
    <xf numFmtId="0" fontId="33" fillId="0" borderId="0" xfId="0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 applyAlignment="1">
      <alignment horizontal="right"/>
    </xf>
    <xf numFmtId="0" fontId="26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79" fillId="0" borderId="0" xfId="1" applyFont="1" applyBorder="1"/>
    <xf numFmtId="0" fontId="23" fillId="0" borderId="0" xfId="0" applyFont="1"/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19" fillId="0" borderId="0" xfId="0" applyFont="1"/>
    <xf numFmtId="14" fontId="19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14" fontId="77" fillId="0" borderId="0" xfId="0" applyNumberFormat="1" applyFont="1"/>
    <xf numFmtId="0" fontId="17" fillId="0" borderId="0" xfId="0" applyFont="1"/>
    <xf numFmtId="165" fontId="71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14" fillId="0" borderId="0" xfId="0" applyFont="1"/>
    <xf numFmtId="4" fontId="57" fillId="0" borderId="0" xfId="0" applyNumberFormat="1" applyFont="1"/>
    <xf numFmtId="0" fontId="13" fillId="0" borderId="0" xfId="0" applyFont="1"/>
    <xf numFmtId="0" fontId="12" fillId="0" borderId="1" xfId="0" applyFont="1" applyBorder="1"/>
    <xf numFmtId="0" fontId="12" fillId="0" borderId="0" xfId="0" applyFont="1"/>
    <xf numFmtId="0" fontId="11" fillId="0" borderId="0" xfId="0" applyFont="1"/>
    <xf numFmtId="3" fontId="84" fillId="0" borderId="0" xfId="0" applyNumberFormat="1" applyFont="1"/>
    <xf numFmtId="4" fontId="85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14" fontId="11" fillId="0" borderId="0" xfId="0" applyNumberFormat="1" applyFont="1" applyAlignment="1">
      <alignment horizontal="right"/>
    </xf>
    <xf numFmtId="3" fontId="59" fillId="0" borderId="0" xfId="0" applyNumberFormat="1" applyFont="1"/>
    <xf numFmtId="0" fontId="10" fillId="0" borderId="0" xfId="0" applyFont="1"/>
    <xf numFmtId="0" fontId="9" fillId="0" borderId="0" xfId="0" applyFont="1"/>
    <xf numFmtId="3" fontId="9" fillId="0" borderId="0" xfId="0" applyNumberFormat="1" applyFont="1"/>
    <xf numFmtId="3" fontId="9" fillId="2" borderId="0" xfId="0" applyNumberFormat="1" applyFont="1" applyFill="1"/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17" fontId="7" fillId="0" borderId="0" xfId="0" applyNumberFormat="1" applyFont="1"/>
    <xf numFmtId="0" fontId="7" fillId="0" borderId="0" xfId="0" applyFont="1" applyAlignment="1">
      <alignment horizontal="center"/>
    </xf>
    <xf numFmtId="0" fontId="79" fillId="0" borderId="0" xfId="1" applyFont="1" applyAlignment="1"/>
    <xf numFmtId="0" fontId="86" fillId="0" borderId="0" xfId="1" applyFont="1"/>
    <xf numFmtId="0" fontId="6" fillId="0" borderId="0" xfId="0" applyFont="1"/>
    <xf numFmtId="0" fontId="6" fillId="0" borderId="0" xfId="0" applyFont="1" applyAlignment="1">
      <alignment horizontal="center"/>
    </xf>
    <xf numFmtId="3" fontId="79" fillId="0" borderId="0" xfId="1" applyNumberFormat="1" applyFont="1"/>
    <xf numFmtId="3" fontId="5" fillId="0" borderId="0" xfId="0" applyNumberFormat="1" applyFont="1" applyAlignment="1">
      <alignment horizontal="right"/>
    </xf>
    <xf numFmtId="0" fontId="4" fillId="0" borderId="0" xfId="0" applyFont="1"/>
    <xf numFmtId="4" fontId="71" fillId="0" borderId="0" xfId="0" applyNumberFormat="1" applyFont="1"/>
    <xf numFmtId="4" fontId="77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81" fillId="0" borderId="1" xfId="0" applyFont="1" applyBorder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81" fillId="0" borderId="0" xfId="0" applyFont="1" applyAlignment="1">
      <alignment horizontal="center"/>
    </xf>
    <xf numFmtId="0" fontId="8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nomic.ai/" TargetMode="External"/><Relationship Id="rId7" Type="http://schemas.openxmlformats.org/officeDocument/2006/relationships/hyperlink" Target="https://huggingface.co/OpenAssistant/oasst-sft-6-llama-30b-xor" TargetMode="External"/><Relationship Id="rId2" Type="http://schemas.openxmlformats.org/officeDocument/2006/relationships/hyperlink" Target="https://docs.ai21.com/reference/j2-complete-api-ref" TargetMode="External"/><Relationship Id="rId1" Type="http://schemas.openxmlformats.org/officeDocument/2006/relationships/hyperlink" Target="https://github.com/tloen/alpaca-lora" TargetMode="External"/><Relationship Id="rId6" Type="http://schemas.openxmlformats.org/officeDocument/2006/relationships/hyperlink" Target="https://github.com/h2oai/h2ogpt" TargetMode="External"/><Relationship Id="rId5" Type="http://schemas.openxmlformats.org/officeDocument/2006/relationships/hyperlink" Target="https://huggingface.co/chansung/alpaca-lora-65b/tree/main" TargetMode="External"/><Relationship Id="rId4" Type="http://schemas.openxmlformats.org/officeDocument/2006/relationships/hyperlink" Target="https://huggingface.co/datasets/nomic-ai/gpt4all-j-prompt-generations/tree/main/dat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/>
  <cols>
    <col min="1" max="1" width="5" style="137" bestFit="1" customWidth="1"/>
    <col min="2" max="16384" width="9.140625" style="137"/>
  </cols>
  <sheetData>
    <row r="1" spans="1:3">
      <c r="A1" s="5" t="s">
        <v>146</v>
      </c>
    </row>
    <row r="2" spans="1:3">
      <c r="A2" s="5"/>
      <c r="B2" s="137" t="s">
        <v>19</v>
      </c>
    </row>
    <row r="3" spans="1:3">
      <c r="B3" s="137" t="s">
        <v>347</v>
      </c>
      <c r="C3" s="137" t="s">
        <v>348</v>
      </c>
    </row>
    <row r="4" spans="1:3">
      <c r="B4" s="137" t="s">
        <v>349</v>
      </c>
      <c r="C4" s="137" t="s">
        <v>350</v>
      </c>
    </row>
    <row r="5" spans="1:3">
      <c r="B5" s="137" t="s">
        <v>351</v>
      </c>
    </row>
    <row r="6" spans="1:3">
      <c r="B6" s="137" t="s">
        <v>344</v>
      </c>
    </row>
    <row r="7" spans="1:3">
      <c r="B7" s="137" t="s">
        <v>342</v>
      </c>
    </row>
    <row r="8" spans="1:3">
      <c r="B8" s="137" t="s">
        <v>346</v>
      </c>
    </row>
    <row r="9" spans="1:3">
      <c r="B9" s="137" t="s">
        <v>343</v>
      </c>
    </row>
    <row r="10" spans="1:3">
      <c r="B10" s="137" t="s">
        <v>352</v>
      </c>
    </row>
    <row r="11" spans="1:3">
      <c r="B11" s="137" t="s">
        <v>353</v>
      </c>
    </row>
    <row r="12" spans="1:3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RowHeight="12.75"/>
  <cols>
    <col min="1" max="1" width="5" style="137" bestFit="1" customWidth="1"/>
    <col min="2" max="2" width="10.5703125" style="137" customWidth="1"/>
    <col min="3" max="16384" width="9.140625" style="137"/>
  </cols>
  <sheetData>
    <row r="1" spans="1:3">
      <c r="A1" s="5" t="s">
        <v>146</v>
      </c>
    </row>
    <row r="2" spans="1:3">
      <c r="A2" s="5"/>
      <c r="B2" s="176" t="s">
        <v>505</v>
      </c>
    </row>
    <row r="3" spans="1:3">
      <c r="A3" s="5"/>
      <c r="B3" s="176" t="s">
        <v>501</v>
      </c>
    </row>
    <row r="4" spans="1:3">
      <c r="A4" s="5"/>
      <c r="B4" s="176" t="s">
        <v>504</v>
      </c>
    </row>
    <row r="5" spans="1:3">
      <c r="A5" s="5"/>
      <c r="B5" s="176" t="s">
        <v>502</v>
      </c>
    </row>
    <row r="6" spans="1:3">
      <c r="A6" s="5"/>
      <c r="B6" s="176" t="s">
        <v>506</v>
      </c>
    </row>
    <row r="7" spans="1:3">
      <c r="A7" s="5"/>
      <c r="B7" s="176" t="s">
        <v>503</v>
      </c>
    </row>
    <row r="8" spans="1:3">
      <c r="A8" s="5"/>
      <c r="B8" s="176"/>
    </row>
    <row r="9" spans="1:3">
      <c r="A9" s="5"/>
      <c r="B9" s="176"/>
    </row>
    <row r="10" spans="1:3">
      <c r="A10" s="5"/>
      <c r="B10" s="137" t="s">
        <v>358</v>
      </c>
    </row>
    <row r="11" spans="1:3">
      <c r="B11" s="137" t="s">
        <v>354</v>
      </c>
    </row>
    <row r="12" spans="1:3">
      <c r="B12" s="137" t="s">
        <v>355</v>
      </c>
      <c r="C12" s="137" t="s">
        <v>356</v>
      </c>
    </row>
    <row r="13" spans="1:3">
      <c r="B13" s="137" t="s">
        <v>357</v>
      </c>
    </row>
    <row r="14" spans="1:3">
      <c r="B14" s="172" t="s">
        <v>497</v>
      </c>
      <c r="C14" s="172" t="s">
        <v>498</v>
      </c>
    </row>
    <row r="15" spans="1:3">
      <c r="B15" s="172" t="s">
        <v>499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C13" sqref="C13"/>
    </sheetView>
  </sheetViews>
  <sheetFormatPr defaultColWidth="8.5703125" defaultRowHeight="12.75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>
      <c r="L2" s="28">
        <f>AVERAGE(L4:L5)</f>
        <v>0.20041740331883851</v>
      </c>
      <c r="P2" s="29">
        <f>AVERAGE(P4:P5)</f>
        <v>26.242629111540076</v>
      </c>
      <c r="Q2" s="37">
        <f>AVERAGE(Q4:Q5)</f>
        <v>23.921213842707509</v>
      </c>
      <c r="R2" s="37">
        <f>AVERAGE(R4:R5)</f>
        <v>20.722347204381379</v>
      </c>
      <c r="S2" s="30">
        <f>AVERAGE(S4:S5)</f>
        <v>18.251491495442547</v>
      </c>
    </row>
    <row r="3" spans="1:24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500</v>
      </c>
      <c r="J4" s="169">
        <v>45041</v>
      </c>
      <c r="K4" s="27">
        <f>+[1]Model!$BP$39</f>
        <v>269.58547667575527</v>
      </c>
      <c r="L4" s="28">
        <f>K4/D4-1</f>
        <v>-0.12261447413996196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30.329424348429917</v>
      </c>
      <c r="R4" s="30">
        <f t="shared" si="0"/>
        <v>26.673735708135101</v>
      </c>
      <c r="S4" s="31">
        <f t="shared" si="0"/>
        <v>23.876582290862881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5" t="s">
        <v>500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99" t="s">
        <v>390</v>
      </c>
      <c r="J7" s="43">
        <v>45056</v>
      </c>
      <c r="O7" s="26"/>
      <c r="X7" s="20">
        <v>1992</v>
      </c>
    </row>
    <row r="8" spans="1:24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>
      <c r="B12" s="195" t="s">
        <v>69</v>
      </c>
      <c r="C12" s="64" t="s">
        <v>70</v>
      </c>
      <c r="D12" s="196">
        <v>360.34</v>
      </c>
      <c r="E12" s="197">
        <v>18140</v>
      </c>
      <c r="O12" s="26"/>
      <c r="X12" s="20">
        <v>2006</v>
      </c>
    </row>
    <row r="13" spans="1:24">
      <c r="B13" s="193" t="s">
        <v>551</v>
      </c>
      <c r="C13" s="194" t="s">
        <v>552</v>
      </c>
      <c r="O13" s="26"/>
    </row>
    <row r="14" spans="1:24">
      <c r="B14" s="193" t="s">
        <v>553</v>
      </c>
      <c r="C14" s="194" t="s">
        <v>554</v>
      </c>
      <c r="O14" s="26"/>
    </row>
    <row r="15" spans="1:24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>
      <c r="B17" s="193" t="s">
        <v>576</v>
      </c>
      <c r="C17" s="194" t="s">
        <v>577</v>
      </c>
      <c r="O17" s="26"/>
    </row>
    <row r="18" spans="2:24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>
      <c r="B38" s="123" t="s">
        <v>234</v>
      </c>
      <c r="C38" s="46" t="s">
        <v>235</v>
      </c>
      <c r="O38" s="26"/>
    </row>
    <row r="39" spans="2:15">
      <c r="B39" s="163" t="s">
        <v>408</v>
      </c>
      <c r="O39" s="26"/>
    </row>
    <row r="40" spans="2:15">
      <c r="B40" s="163" t="s">
        <v>409</v>
      </c>
      <c r="O40" s="26"/>
    </row>
    <row r="41" spans="2:15">
      <c r="B41" s="120"/>
      <c r="O41" s="26"/>
    </row>
    <row r="42" spans="2:15">
      <c r="B42" s="120"/>
      <c r="O42" s="26"/>
    </row>
    <row r="43" spans="2:15">
      <c r="B43" s="120"/>
      <c r="O43" s="26"/>
    </row>
    <row r="44" spans="2:15">
      <c r="B44" s="120"/>
      <c r="O44" s="26"/>
    </row>
    <row r="45" spans="2:15">
      <c r="B45" s="120"/>
      <c r="O45" s="26"/>
    </row>
    <row r="46" spans="2:15">
      <c r="B46" s="120"/>
      <c r="O46" s="26"/>
    </row>
    <row r="47" spans="2:15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defaultRowHeight="12.75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>
      <c r="A1" s="5" t="s">
        <v>146</v>
      </c>
    </row>
    <row r="2" spans="1:24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500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99" t="s">
        <v>500</v>
      </c>
      <c r="J5" s="103">
        <v>45056</v>
      </c>
      <c r="X5" s="72">
        <v>1911</v>
      </c>
    </row>
    <row r="6" spans="1:24" s="20" customFormat="1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>
      <c r="A16" s="105"/>
      <c r="B16" s="194" t="s">
        <v>559</v>
      </c>
      <c r="C16" s="194" t="s">
        <v>560</v>
      </c>
      <c r="D16" s="21"/>
      <c r="E16" s="22"/>
      <c r="F16" s="71"/>
      <c r="G16" s="22"/>
      <c r="H16" s="71"/>
      <c r="I16" s="102"/>
      <c r="J16" s="103"/>
    </row>
    <row r="17" spans="1:24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>
      <c r="A18" s="105"/>
      <c r="B18" s="194" t="s">
        <v>561</v>
      </c>
      <c r="C18" s="194" t="s">
        <v>562</v>
      </c>
      <c r="D18" s="21"/>
      <c r="E18" s="22"/>
      <c r="F18" s="22"/>
      <c r="G18" s="22"/>
      <c r="H18" s="22"/>
      <c r="I18" s="23"/>
      <c r="J18" s="103"/>
    </row>
    <row r="19" spans="1:24" s="20" customFormat="1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>
      <c r="B22" s="164" t="s">
        <v>410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>
      <c r="B24" s="160" t="s">
        <v>397</v>
      </c>
      <c r="C24" s="160" t="s">
        <v>398</v>
      </c>
      <c r="D24" s="72">
        <v>10.88</v>
      </c>
      <c r="E24" s="71">
        <v>3000</v>
      </c>
    </row>
    <row r="25" spans="1:24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>
      <c r="B26" s="120" t="s">
        <v>95</v>
      </c>
      <c r="C26" s="20" t="s">
        <v>96</v>
      </c>
      <c r="D26" s="21">
        <v>43.77</v>
      </c>
      <c r="E26" s="22">
        <v>12660</v>
      </c>
    </row>
    <row r="27" spans="1:24">
      <c r="B27" s="120" t="s">
        <v>201</v>
      </c>
      <c r="C27" s="20" t="s">
        <v>202</v>
      </c>
      <c r="D27" s="21">
        <v>97.08</v>
      </c>
      <c r="E27" s="22">
        <v>15070</v>
      </c>
    </row>
    <row r="28" spans="1:24">
      <c r="B28" s="120" t="s">
        <v>94</v>
      </c>
      <c r="C28" s="20" t="s">
        <v>94</v>
      </c>
      <c r="D28" s="21">
        <v>206.68</v>
      </c>
      <c r="E28" s="22">
        <v>12990</v>
      </c>
    </row>
    <row r="29" spans="1:24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>
      <c r="B30" s="120" t="s">
        <v>113</v>
      </c>
      <c r="C30" s="20" t="s">
        <v>114</v>
      </c>
      <c r="D30" s="21">
        <v>14.73</v>
      </c>
      <c r="E30" s="22">
        <v>9140</v>
      </c>
    </row>
    <row r="31" spans="1:24">
      <c r="B31" s="194" t="s">
        <v>569</v>
      </c>
      <c r="C31" s="194" t="s">
        <v>570</v>
      </c>
      <c r="D31" s="21"/>
      <c r="E31" s="22"/>
    </row>
    <row r="32" spans="1:24">
      <c r="B32" s="194" t="s">
        <v>571</v>
      </c>
      <c r="C32" s="194" t="s">
        <v>572</v>
      </c>
      <c r="D32" s="21"/>
      <c r="E32" s="22"/>
    </row>
    <row r="33" spans="2:9">
      <c r="B33" s="194" t="s">
        <v>573</v>
      </c>
      <c r="C33" s="194" t="s">
        <v>90</v>
      </c>
      <c r="D33" s="21"/>
      <c r="E33" s="22"/>
    </row>
    <row r="34" spans="2:9">
      <c r="B34" s="120" t="s">
        <v>195</v>
      </c>
      <c r="C34" s="20" t="s">
        <v>196</v>
      </c>
      <c r="D34" s="21">
        <v>87.46</v>
      </c>
      <c r="E34" s="22">
        <v>16020</v>
      </c>
    </row>
    <row r="35" spans="2:9">
      <c r="B35" s="194"/>
      <c r="C35" s="20"/>
      <c r="D35" s="21"/>
      <c r="E35" s="22"/>
    </row>
    <row r="36" spans="2:9">
      <c r="B36" s="95" t="s">
        <v>256</v>
      </c>
      <c r="I36" s="165" t="s">
        <v>222</v>
      </c>
    </row>
    <row r="37" spans="2:9">
      <c r="B37" s="165" t="s">
        <v>430</v>
      </c>
      <c r="E37" s="72">
        <v>30000</v>
      </c>
      <c r="I37" s="165"/>
    </row>
    <row r="38" spans="2:9">
      <c r="B38" s="165" t="s">
        <v>484</v>
      </c>
      <c r="E38" s="72">
        <v>10000</v>
      </c>
      <c r="F38" s="165" t="s">
        <v>486</v>
      </c>
      <c r="G38" s="165" t="s">
        <v>485</v>
      </c>
      <c r="H38" s="165" t="s">
        <v>487</v>
      </c>
      <c r="I38" s="72">
        <v>2013</v>
      </c>
    </row>
    <row r="39" spans="2:9">
      <c r="B39" s="165" t="s">
        <v>124</v>
      </c>
      <c r="E39" s="72">
        <v>10000</v>
      </c>
      <c r="F39" s="165"/>
      <c r="G39" s="165"/>
      <c r="H39" s="165"/>
    </row>
    <row r="40" spans="2:9">
      <c r="B40" s="194" t="s">
        <v>99</v>
      </c>
      <c r="E40" s="72">
        <v>12000</v>
      </c>
    </row>
    <row r="41" spans="2:9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2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RowHeight="12.75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8" t="s">
        <v>547</v>
      </c>
      <c r="Z2" s="188" t="s">
        <v>548</v>
      </c>
    </row>
    <row r="3" spans="1:26" s="20" customFormat="1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9">
        <f>G3/Y3</f>
        <v>136.07433636220475</v>
      </c>
    </row>
    <row r="4" spans="1:26" s="20" customFormat="1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9">
        <f>G8/Y8</f>
        <v>49.784172938666664</v>
      </c>
    </row>
    <row r="9" spans="1:26" s="20" customFormat="1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>
      <c r="B11" s="188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>
      <c r="B15" s="132" t="s">
        <v>332</v>
      </c>
      <c r="C15" s="132" t="s">
        <v>333</v>
      </c>
    </row>
    <row r="16" spans="1:26" s="20" customFormat="1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6">
      <c r="B17" s="64" t="s">
        <v>256</v>
      </c>
    </row>
    <row r="18" spans="2:6">
      <c r="B18" s="96" t="s">
        <v>286</v>
      </c>
      <c r="E18" s="170">
        <v>400000</v>
      </c>
    </row>
    <row r="19" spans="2:6">
      <c r="B19" s="63" t="s">
        <v>255</v>
      </c>
      <c r="E19" s="170">
        <v>30000</v>
      </c>
    </row>
    <row r="20" spans="2:6">
      <c r="B20" s="20" t="s">
        <v>169</v>
      </c>
      <c r="C20" s="20" t="s">
        <v>170</v>
      </c>
      <c r="D20" s="21">
        <v>44.5</v>
      </c>
      <c r="E20" s="22">
        <v>34050</v>
      </c>
    </row>
    <row r="21" spans="2:6">
      <c r="B21" s="132" t="s">
        <v>326</v>
      </c>
      <c r="E21" s="170">
        <v>14500</v>
      </c>
      <c r="F21" s="63">
        <v>2015</v>
      </c>
    </row>
    <row r="22" spans="2:6">
      <c r="B22" s="64" t="s">
        <v>330</v>
      </c>
      <c r="E22" s="170">
        <v>10000</v>
      </c>
    </row>
    <row r="23" spans="2:6">
      <c r="B23" s="63" t="s">
        <v>254</v>
      </c>
      <c r="E23" s="63">
        <v>200</v>
      </c>
    </row>
    <row r="24" spans="2:6">
      <c r="B24" s="132" t="s">
        <v>329</v>
      </c>
    </row>
    <row r="25" spans="2:6">
      <c r="B25" s="132" t="s">
        <v>331</v>
      </c>
    </row>
    <row r="26" spans="2:6">
      <c r="B26" s="132" t="s">
        <v>334</v>
      </c>
    </row>
    <row r="27" spans="2:6">
      <c r="B27" s="132" t="s">
        <v>335</v>
      </c>
    </row>
    <row r="28" spans="2:6">
      <c r="B28" s="132" t="s">
        <v>336</v>
      </c>
    </row>
    <row r="29" spans="2:6">
      <c r="B29" s="139" t="s">
        <v>360</v>
      </c>
    </row>
    <row r="30" spans="2:6">
      <c r="B30" s="63" t="s">
        <v>253</v>
      </c>
    </row>
    <row r="31" spans="2:6">
      <c r="B31" s="139" t="s">
        <v>361</v>
      </c>
    </row>
    <row r="32" spans="2:6">
      <c r="B32" s="171" t="s">
        <v>493</v>
      </c>
    </row>
    <row r="33" spans="2:2">
      <c r="B33" s="139" t="s">
        <v>362</v>
      </c>
    </row>
    <row r="34" spans="2:2">
      <c r="B34" s="139" t="s">
        <v>363</v>
      </c>
    </row>
    <row r="35" spans="2:2">
      <c r="B35" s="139" t="s">
        <v>304</v>
      </c>
    </row>
    <row r="36" spans="2:2">
      <c r="B36" s="139" t="s">
        <v>364</v>
      </c>
    </row>
    <row r="37" spans="2:2">
      <c r="B37" s="139" t="s">
        <v>365</v>
      </c>
    </row>
    <row r="38" spans="2:2">
      <c r="B38" s="139" t="s">
        <v>366</v>
      </c>
    </row>
    <row r="39" spans="2:2">
      <c r="B39" s="139" t="s">
        <v>367</v>
      </c>
    </row>
    <row r="40" spans="2:2">
      <c r="B40" s="139" t="s">
        <v>369</v>
      </c>
    </row>
    <row r="41" spans="2:2">
      <c r="B41" s="139" t="s">
        <v>370</v>
      </c>
    </row>
    <row r="42" spans="2:2">
      <c r="B42" s="139" t="s">
        <v>371</v>
      </c>
    </row>
    <row r="43" spans="2:2">
      <c r="B43" s="139" t="s">
        <v>372</v>
      </c>
    </row>
    <row r="44" spans="2:2">
      <c r="B44" s="139" t="s">
        <v>373</v>
      </c>
    </row>
    <row r="45" spans="2:2">
      <c r="B45" s="139" t="s">
        <v>374</v>
      </c>
    </row>
    <row r="46" spans="2:2">
      <c r="B46" s="139" t="s">
        <v>375</v>
      </c>
    </row>
    <row r="47" spans="2:2">
      <c r="B47" s="139" t="s">
        <v>376</v>
      </c>
    </row>
    <row r="48" spans="2:2">
      <c r="B48" s="139" t="s">
        <v>377</v>
      </c>
    </row>
    <row r="49" spans="2:2">
      <c r="B49" s="139" t="s">
        <v>378</v>
      </c>
    </row>
    <row r="50" spans="2:2">
      <c r="B50" s="139" t="s">
        <v>379</v>
      </c>
    </row>
    <row r="51" spans="2:2">
      <c r="B51" s="139" t="s">
        <v>380</v>
      </c>
    </row>
    <row r="52" spans="2:2">
      <c r="B52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RowHeight="12.75"/>
  <cols>
    <col min="1" max="1" width="5" style="113" bestFit="1" customWidth="1"/>
    <col min="2" max="2" width="15" style="113" customWidth="1"/>
    <col min="3" max="16384" width="9.140625" style="113"/>
  </cols>
  <sheetData>
    <row r="1" spans="1:24">
      <c r="A1" s="5" t="s">
        <v>146</v>
      </c>
    </row>
    <row r="2" spans="1:24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>
      <c r="B11" s="120" t="s">
        <v>93</v>
      </c>
      <c r="C11" s="20" t="s">
        <v>93</v>
      </c>
      <c r="D11" s="21">
        <v>115.52</v>
      </c>
      <c r="E11" s="22">
        <v>13640</v>
      </c>
    </row>
    <row r="12" spans="1:24">
      <c r="B12" s="194" t="s">
        <v>108</v>
      </c>
      <c r="C12" s="194" t="s">
        <v>109</v>
      </c>
    </row>
    <row r="13" spans="1:24">
      <c r="B13" s="120" t="s">
        <v>91</v>
      </c>
      <c r="C13" s="20" t="s">
        <v>92</v>
      </c>
      <c r="D13" s="21">
        <v>206.61</v>
      </c>
      <c r="E13" s="22">
        <v>13880</v>
      </c>
    </row>
    <row r="14" spans="1:24">
      <c r="B14" s="194" t="s">
        <v>575</v>
      </c>
      <c r="C14" s="194" t="s">
        <v>574</v>
      </c>
    </row>
    <row r="17" spans="2:5">
      <c r="B17" s="95" t="s">
        <v>256</v>
      </c>
    </row>
    <row r="18" spans="2:5">
      <c r="B18" s="165" t="s">
        <v>492</v>
      </c>
      <c r="C18" s="72"/>
      <c r="D18" s="72"/>
      <c r="E18" s="72">
        <v>2400</v>
      </c>
    </row>
    <row r="19" spans="2:5">
      <c r="B19" s="157" t="s">
        <v>392</v>
      </c>
      <c r="E19" s="113">
        <v>1500</v>
      </c>
    </row>
    <row r="20" spans="2:5">
      <c r="B20" s="157" t="s">
        <v>394</v>
      </c>
      <c r="E20" s="113">
        <v>1000</v>
      </c>
    </row>
    <row r="21" spans="2:5">
      <c r="B21" s="165" t="s">
        <v>491</v>
      </c>
      <c r="E21" s="113">
        <v>1000</v>
      </c>
    </row>
    <row r="22" spans="2:5">
      <c r="B22" s="141" t="s">
        <v>383</v>
      </c>
    </row>
    <row r="23" spans="2:5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J78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RowHeight="12.75"/>
  <cols>
    <col min="1" max="1" width="5.42578125" style="178" bestFit="1" customWidth="1"/>
    <col min="2" max="2" width="23.42578125" style="178" customWidth="1"/>
    <col min="3" max="3" width="10.85546875" style="181" customWidth="1"/>
    <col min="4" max="4" width="9.140625" style="179"/>
    <col min="5" max="5" width="19" style="178" bestFit="1" customWidth="1"/>
    <col min="6" max="6" width="9.140625" style="179"/>
    <col min="7" max="7" width="13.28515625" style="178" customWidth="1"/>
    <col min="8" max="8" width="16" style="178" customWidth="1"/>
    <col min="9" max="16384" width="9.140625" style="178"/>
  </cols>
  <sheetData>
    <row r="1" spans="1:10">
      <c r="A1" s="5" t="s">
        <v>146</v>
      </c>
    </row>
    <row r="2" spans="1:10">
      <c r="B2" s="178" t="s">
        <v>0</v>
      </c>
      <c r="C2" s="181" t="s">
        <v>1</v>
      </c>
      <c r="D2" s="179" t="s">
        <v>3</v>
      </c>
      <c r="E2" s="178" t="s">
        <v>413</v>
      </c>
      <c r="F2" s="179" t="s">
        <v>414</v>
      </c>
      <c r="G2" s="178" t="s">
        <v>415</v>
      </c>
      <c r="H2" s="178" t="s">
        <v>418</v>
      </c>
      <c r="I2" s="178" t="s">
        <v>436</v>
      </c>
      <c r="J2" s="179" t="s">
        <v>222</v>
      </c>
    </row>
    <row r="3" spans="1:10">
      <c r="B3" s="178" t="s">
        <v>7</v>
      </c>
      <c r="C3" s="181" t="s">
        <v>8</v>
      </c>
      <c r="D3" s="179">
        <v>2000000</v>
      </c>
      <c r="E3" s="178" t="s">
        <v>518</v>
      </c>
      <c r="F3" s="179" t="s">
        <v>518</v>
      </c>
      <c r="G3" s="178" t="s">
        <v>416</v>
      </c>
      <c r="J3" s="178">
        <v>1975</v>
      </c>
    </row>
    <row r="4" spans="1:10">
      <c r="B4" s="178" t="s">
        <v>9</v>
      </c>
      <c r="C4" s="181" t="s">
        <v>10</v>
      </c>
      <c r="D4" s="179">
        <v>1000000</v>
      </c>
      <c r="E4" s="178" t="s">
        <v>518</v>
      </c>
      <c r="F4" s="179" t="s">
        <v>518</v>
      </c>
      <c r="G4" s="178" t="s">
        <v>417</v>
      </c>
      <c r="J4" s="178">
        <v>1998</v>
      </c>
    </row>
    <row r="5" spans="1:10">
      <c r="B5" s="178" t="s">
        <v>432</v>
      </c>
      <c r="C5" s="181" t="s">
        <v>511</v>
      </c>
      <c r="D5" s="179">
        <v>1000000</v>
      </c>
      <c r="E5" s="178" t="s">
        <v>518</v>
      </c>
      <c r="F5" s="179" t="s">
        <v>518</v>
      </c>
      <c r="G5" s="178" t="s">
        <v>509</v>
      </c>
      <c r="J5" s="178">
        <v>2003</v>
      </c>
    </row>
    <row r="6" spans="1:10">
      <c r="B6" s="184" t="s">
        <v>494</v>
      </c>
      <c r="C6" s="185" t="s">
        <v>12</v>
      </c>
      <c r="D6" s="179">
        <v>1000000</v>
      </c>
      <c r="G6" s="184" t="s">
        <v>546</v>
      </c>
    </row>
    <row r="7" spans="1:10">
      <c r="B7" s="178" t="s">
        <v>13</v>
      </c>
      <c r="C7" s="181" t="s">
        <v>519</v>
      </c>
      <c r="D7" s="179">
        <v>500000</v>
      </c>
      <c r="E7" s="178" t="s">
        <v>518</v>
      </c>
      <c r="F7" s="179" t="s">
        <v>518</v>
      </c>
      <c r="G7" s="178" t="s">
        <v>520</v>
      </c>
      <c r="H7" s="178" t="s">
        <v>521</v>
      </c>
      <c r="J7" s="178">
        <v>2004</v>
      </c>
    </row>
    <row r="8" spans="1:10">
      <c r="B8" s="64" t="s">
        <v>401</v>
      </c>
      <c r="C8" s="200" t="s">
        <v>256</v>
      </c>
      <c r="D8" s="201">
        <v>35000</v>
      </c>
      <c r="E8" s="64"/>
      <c r="F8" s="179" t="s">
        <v>434</v>
      </c>
      <c r="G8" s="178" t="s">
        <v>523</v>
      </c>
      <c r="H8" s="178" t="s">
        <v>522</v>
      </c>
      <c r="J8" s="178">
        <v>2015</v>
      </c>
    </row>
    <row r="9" spans="1:10">
      <c r="B9" s="178" t="s">
        <v>430</v>
      </c>
      <c r="C9" s="181" t="s">
        <v>256</v>
      </c>
      <c r="D9" s="179">
        <v>25000</v>
      </c>
      <c r="F9" s="179" t="s">
        <v>433</v>
      </c>
      <c r="J9" s="178">
        <v>2013</v>
      </c>
    </row>
    <row r="10" spans="1:10">
      <c r="B10" s="178" t="s">
        <v>429</v>
      </c>
      <c r="C10" s="181" t="s">
        <v>256</v>
      </c>
      <c r="D10" s="179">
        <v>21000</v>
      </c>
      <c r="F10" s="179" t="s">
        <v>431</v>
      </c>
      <c r="J10" s="178">
        <v>2013</v>
      </c>
    </row>
    <row r="11" spans="1:10">
      <c r="B11" s="194" t="s">
        <v>555</v>
      </c>
      <c r="C11" s="198" t="s">
        <v>556</v>
      </c>
      <c r="D11" s="179">
        <v>20000</v>
      </c>
    </row>
    <row r="12" spans="1:10">
      <c r="B12" s="194" t="s">
        <v>566</v>
      </c>
      <c r="C12" s="198" t="s">
        <v>565</v>
      </c>
      <c r="D12" s="179">
        <v>11000</v>
      </c>
    </row>
    <row r="13" spans="1:10">
      <c r="B13" s="178" t="s">
        <v>144</v>
      </c>
      <c r="C13" s="181" t="s">
        <v>256</v>
      </c>
      <c r="D13" s="179">
        <v>4100</v>
      </c>
      <c r="E13" s="178" t="s">
        <v>402</v>
      </c>
      <c r="F13" s="179" t="s">
        <v>407</v>
      </c>
      <c r="G13" s="178" t="s">
        <v>403</v>
      </c>
      <c r="H13" s="178" t="s">
        <v>404</v>
      </c>
      <c r="J13" s="178">
        <v>2021</v>
      </c>
    </row>
    <row r="14" spans="1:10">
      <c r="B14" s="178" t="s">
        <v>419</v>
      </c>
      <c r="C14" s="181" t="s">
        <v>256</v>
      </c>
      <c r="D14" s="179">
        <v>4000</v>
      </c>
      <c r="F14" s="179" t="s">
        <v>490</v>
      </c>
      <c r="J14" s="178">
        <v>2019</v>
      </c>
    </row>
    <row r="15" spans="1:10">
      <c r="B15" s="178" t="s">
        <v>405</v>
      </c>
      <c r="C15" s="181" t="s">
        <v>256</v>
      </c>
      <c r="D15" s="179">
        <v>2000</v>
      </c>
      <c r="E15" s="178" t="s">
        <v>524</v>
      </c>
      <c r="F15" s="179" t="s">
        <v>508</v>
      </c>
      <c r="G15" s="178" t="s">
        <v>510</v>
      </c>
      <c r="J15" s="178">
        <v>2019</v>
      </c>
    </row>
    <row r="16" spans="1:10">
      <c r="B16" s="178" t="s">
        <v>423</v>
      </c>
      <c r="C16" s="181" t="s">
        <v>256</v>
      </c>
      <c r="D16" s="179">
        <v>2000</v>
      </c>
      <c r="G16" s="178" t="s">
        <v>543</v>
      </c>
      <c r="H16" s="178" t="s">
        <v>544</v>
      </c>
      <c r="I16" s="183" t="s">
        <v>545</v>
      </c>
      <c r="J16" s="178">
        <v>2016</v>
      </c>
    </row>
    <row r="17" spans="2:10">
      <c r="B17" s="178" t="s">
        <v>420</v>
      </c>
      <c r="C17" s="181" t="s">
        <v>214</v>
      </c>
      <c r="D17" s="179">
        <v>1980</v>
      </c>
      <c r="E17" s="178" t="s">
        <v>518</v>
      </c>
      <c r="J17" s="178">
        <v>2009</v>
      </c>
    </row>
    <row r="18" spans="2:10">
      <c r="B18" s="178" t="s">
        <v>424</v>
      </c>
      <c r="C18" s="181" t="s">
        <v>256</v>
      </c>
      <c r="D18" s="179">
        <v>1500</v>
      </c>
      <c r="F18" s="179" t="s">
        <v>517</v>
      </c>
      <c r="J18" s="178">
        <v>2021</v>
      </c>
    </row>
    <row r="19" spans="2:10">
      <c r="B19" s="178" t="s">
        <v>426</v>
      </c>
      <c r="C19" s="181" t="s">
        <v>256</v>
      </c>
      <c r="D19" s="179">
        <v>1000</v>
      </c>
      <c r="F19" s="179" t="s">
        <v>516</v>
      </c>
      <c r="J19" s="178">
        <v>2017</v>
      </c>
    </row>
    <row r="20" spans="2:10">
      <c r="B20" s="64" t="s">
        <v>422</v>
      </c>
      <c r="C20" s="200" t="s">
        <v>256</v>
      </c>
      <c r="D20" s="201">
        <v>1000</v>
      </c>
      <c r="F20" s="179" t="s">
        <v>445</v>
      </c>
      <c r="H20" s="178" t="s">
        <v>460</v>
      </c>
      <c r="J20" s="178">
        <v>2021</v>
      </c>
    </row>
    <row r="21" spans="2:10">
      <c r="B21" s="178" t="s">
        <v>438</v>
      </c>
      <c r="C21" s="181" t="s">
        <v>256</v>
      </c>
      <c r="D21" s="179">
        <v>1000</v>
      </c>
      <c r="F21" s="179" t="s">
        <v>439</v>
      </c>
      <c r="J21" s="178">
        <v>2022</v>
      </c>
    </row>
    <row r="22" spans="2:10">
      <c r="B22" s="178" t="s">
        <v>513</v>
      </c>
      <c r="C22" s="181" t="s">
        <v>256</v>
      </c>
      <c r="D22" s="179">
        <v>1000</v>
      </c>
      <c r="E22" s="178" t="s">
        <v>525</v>
      </c>
      <c r="F22" s="179" t="s">
        <v>514</v>
      </c>
      <c r="J22" s="178">
        <v>2022</v>
      </c>
    </row>
    <row r="23" spans="2:10">
      <c r="B23" s="178" t="s">
        <v>411</v>
      </c>
      <c r="C23" s="181" t="s">
        <v>256</v>
      </c>
      <c r="D23" s="179">
        <v>750</v>
      </c>
      <c r="F23" s="179" t="s">
        <v>490</v>
      </c>
      <c r="J23" s="178">
        <v>2019</v>
      </c>
    </row>
    <row r="24" spans="2:10">
      <c r="B24" s="178" t="s">
        <v>406</v>
      </c>
      <c r="C24" s="181" t="s">
        <v>256</v>
      </c>
      <c r="D24" s="179">
        <v>600</v>
      </c>
      <c r="G24" s="178" t="s">
        <v>536</v>
      </c>
      <c r="I24" s="5" t="s">
        <v>347</v>
      </c>
      <c r="J24" s="178">
        <v>2017</v>
      </c>
    </row>
    <row r="25" spans="2:10">
      <c r="B25" s="178" t="s">
        <v>412</v>
      </c>
      <c r="C25" s="181" t="s">
        <v>256</v>
      </c>
      <c r="D25" s="179">
        <v>200</v>
      </c>
      <c r="F25" s="179" t="s">
        <v>512</v>
      </c>
      <c r="J25" s="178">
        <v>2023</v>
      </c>
    </row>
    <row r="26" spans="2:10">
      <c r="B26" s="178" t="s">
        <v>421</v>
      </c>
      <c r="C26" s="181" t="s">
        <v>256</v>
      </c>
      <c r="D26" s="179">
        <v>150</v>
      </c>
      <c r="F26" s="179">
        <v>26</v>
      </c>
      <c r="I26" s="178" t="s">
        <v>473</v>
      </c>
      <c r="J26" s="178">
        <v>2022</v>
      </c>
    </row>
    <row r="27" spans="2:10">
      <c r="B27" s="191" t="s">
        <v>550</v>
      </c>
      <c r="C27" s="192" t="s">
        <v>256</v>
      </c>
      <c r="D27" s="179">
        <v>50</v>
      </c>
    </row>
    <row r="28" spans="2:10">
      <c r="B28" s="178" t="s">
        <v>425</v>
      </c>
      <c r="C28" s="181" t="s">
        <v>256</v>
      </c>
      <c r="I28" s="178" t="s">
        <v>515</v>
      </c>
    </row>
    <row r="29" spans="2:10">
      <c r="B29" s="178" t="s">
        <v>427</v>
      </c>
    </row>
    <row r="30" spans="2:10">
      <c r="B30" s="178" t="s">
        <v>428</v>
      </c>
      <c r="F30" s="179">
        <v>65</v>
      </c>
      <c r="J30" s="178">
        <v>2022</v>
      </c>
    </row>
    <row r="31" spans="2:10">
      <c r="B31" s="178" t="s">
        <v>461</v>
      </c>
      <c r="F31" s="179">
        <v>65</v>
      </c>
      <c r="J31" s="180">
        <v>44228</v>
      </c>
    </row>
    <row r="32" spans="2:10">
      <c r="B32" s="178" t="s">
        <v>462</v>
      </c>
      <c r="F32" s="179">
        <v>50</v>
      </c>
      <c r="I32" s="178" t="s">
        <v>247</v>
      </c>
      <c r="J32" s="180">
        <v>44378</v>
      </c>
    </row>
    <row r="33" spans="2:10">
      <c r="B33" s="178" t="s">
        <v>463</v>
      </c>
      <c r="F33" s="179">
        <v>50</v>
      </c>
      <c r="I33" s="178" t="s">
        <v>464</v>
      </c>
      <c r="J33" s="180">
        <v>44440</v>
      </c>
    </row>
    <row r="34" spans="2:10">
      <c r="B34" s="178" t="s">
        <v>465</v>
      </c>
      <c r="F34" s="179">
        <v>42</v>
      </c>
      <c r="J34" s="180">
        <v>44440</v>
      </c>
    </row>
    <row r="35" spans="2:10">
      <c r="B35" s="178" t="s">
        <v>466</v>
      </c>
      <c r="F35" s="179">
        <v>40</v>
      </c>
      <c r="J35" s="180">
        <v>44501</v>
      </c>
    </row>
    <row r="36" spans="2:10">
      <c r="B36" s="178" t="s">
        <v>467</v>
      </c>
      <c r="F36" s="179">
        <v>30</v>
      </c>
      <c r="I36" s="178" t="s">
        <v>468</v>
      </c>
      <c r="J36" s="180">
        <v>44562</v>
      </c>
    </row>
    <row r="37" spans="2:10">
      <c r="B37" s="178" t="s">
        <v>469</v>
      </c>
      <c r="F37" s="179">
        <v>30</v>
      </c>
      <c r="I37" s="178" t="s">
        <v>470</v>
      </c>
      <c r="J37" s="178">
        <v>2021</v>
      </c>
    </row>
    <row r="38" spans="2:10">
      <c r="B38" s="178" t="s">
        <v>471</v>
      </c>
      <c r="F38" s="179">
        <v>27</v>
      </c>
      <c r="I38" s="178" t="s">
        <v>472</v>
      </c>
      <c r="J38" s="178">
        <v>2021</v>
      </c>
    </row>
    <row r="39" spans="2:10">
      <c r="B39" s="178" t="s">
        <v>474</v>
      </c>
      <c r="F39" s="179">
        <v>23</v>
      </c>
      <c r="I39" s="178" t="s">
        <v>475</v>
      </c>
      <c r="J39" s="180">
        <v>44621</v>
      </c>
    </row>
    <row r="40" spans="2:10">
      <c r="B40" s="178" t="s">
        <v>476</v>
      </c>
      <c r="F40" s="179">
        <v>25</v>
      </c>
      <c r="I40" s="178" t="s">
        <v>468</v>
      </c>
      <c r="J40" s="178">
        <v>2021</v>
      </c>
    </row>
    <row r="41" spans="2:10">
      <c r="B41" s="178" t="s">
        <v>526</v>
      </c>
    </row>
    <row r="42" spans="2:10">
      <c r="B42" s="178" t="s">
        <v>435</v>
      </c>
      <c r="I42" s="178" t="s">
        <v>437</v>
      </c>
    </row>
    <row r="43" spans="2:10">
      <c r="B43" s="178" t="s">
        <v>440</v>
      </c>
      <c r="F43" s="179">
        <v>225</v>
      </c>
      <c r="J43" s="178">
        <v>2022</v>
      </c>
    </row>
    <row r="44" spans="2:10">
      <c r="B44" s="178" t="s">
        <v>441</v>
      </c>
    </row>
    <row r="45" spans="2:10">
      <c r="B45" s="178" t="s">
        <v>442</v>
      </c>
    </row>
    <row r="46" spans="2:10">
      <c r="B46" s="178" t="s">
        <v>443</v>
      </c>
      <c r="F46" s="179">
        <v>159</v>
      </c>
    </row>
    <row r="47" spans="2:10">
      <c r="B47" s="178" t="s">
        <v>444</v>
      </c>
      <c r="F47" s="179">
        <v>150</v>
      </c>
    </row>
    <row r="48" spans="2:10">
      <c r="B48" s="178" t="s">
        <v>446</v>
      </c>
      <c r="F48" s="179">
        <v>150</v>
      </c>
    </row>
    <row r="49" spans="2:10">
      <c r="B49" s="178" t="s">
        <v>447</v>
      </c>
      <c r="F49" s="179">
        <v>150</v>
      </c>
    </row>
    <row r="50" spans="2:10">
      <c r="B50" s="178" t="s">
        <v>448</v>
      </c>
      <c r="F50" s="179">
        <v>150</v>
      </c>
    </row>
    <row r="51" spans="2:10">
      <c r="B51" s="178" t="s">
        <v>449</v>
      </c>
      <c r="F51" s="179">
        <v>150</v>
      </c>
    </row>
    <row r="52" spans="2:10">
      <c r="B52" s="178" t="s">
        <v>450</v>
      </c>
      <c r="F52" s="179">
        <v>150</v>
      </c>
    </row>
    <row r="53" spans="2:10">
      <c r="B53" s="178" t="s">
        <v>451</v>
      </c>
      <c r="F53" s="179">
        <v>140</v>
      </c>
    </row>
    <row r="54" spans="2:10">
      <c r="B54" s="178" t="s">
        <v>452</v>
      </c>
      <c r="F54" s="179">
        <v>138</v>
      </c>
    </row>
    <row r="55" spans="2:10">
      <c r="B55" s="178" t="s">
        <v>453</v>
      </c>
      <c r="F55" s="179">
        <v>132</v>
      </c>
    </row>
    <row r="56" spans="2:10">
      <c r="B56" s="178" t="s">
        <v>454</v>
      </c>
      <c r="F56" s="179">
        <v>125</v>
      </c>
    </row>
    <row r="57" spans="2:10">
      <c r="B57" s="178" t="s">
        <v>455</v>
      </c>
      <c r="F57" s="179">
        <v>100</v>
      </c>
    </row>
    <row r="58" spans="2:10">
      <c r="B58" s="178" t="s">
        <v>456</v>
      </c>
      <c r="F58" s="179">
        <v>100</v>
      </c>
      <c r="I58" s="178" t="s">
        <v>458</v>
      </c>
    </row>
    <row r="59" spans="2:10">
      <c r="B59" s="178" t="s">
        <v>457</v>
      </c>
      <c r="F59" s="179">
        <v>100</v>
      </c>
    </row>
    <row r="60" spans="2:10">
      <c r="B60" s="178" t="s">
        <v>459</v>
      </c>
      <c r="F60" s="179">
        <v>100</v>
      </c>
      <c r="J60" s="178">
        <v>2022</v>
      </c>
    </row>
    <row r="61" spans="2:10">
      <c r="B61" s="178" t="s">
        <v>477</v>
      </c>
    </row>
    <row r="62" spans="2:10">
      <c r="B62" s="178" t="s">
        <v>530</v>
      </c>
    </row>
    <row r="63" spans="2:10">
      <c r="B63" s="178" t="s">
        <v>532</v>
      </c>
    </row>
    <row r="64" spans="2:10">
      <c r="B64" s="178" t="s">
        <v>531</v>
      </c>
      <c r="I64" s="5" t="s">
        <v>537</v>
      </c>
    </row>
    <row r="65" spans="2:9">
      <c r="B65" s="178" t="s">
        <v>478</v>
      </c>
    </row>
    <row r="66" spans="2:9">
      <c r="B66" s="178" t="s">
        <v>479</v>
      </c>
    </row>
    <row r="67" spans="2:9">
      <c r="B67" s="178" t="s">
        <v>480</v>
      </c>
    </row>
    <row r="68" spans="2:9">
      <c r="B68" s="178" t="s">
        <v>481</v>
      </c>
    </row>
    <row r="69" spans="2:9">
      <c r="B69" s="178" t="s">
        <v>482</v>
      </c>
    </row>
    <row r="70" spans="2:9">
      <c r="B70" s="178" t="s">
        <v>483</v>
      </c>
    </row>
    <row r="73" spans="2:9">
      <c r="B73" s="95" t="s">
        <v>534</v>
      </c>
    </row>
    <row r="74" spans="2:9">
      <c r="B74" s="178" t="s">
        <v>527</v>
      </c>
      <c r="H74" s="178" t="s">
        <v>529</v>
      </c>
      <c r="I74" s="5" t="s">
        <v>538</v>
      </c>
    </row>
    <row r="75" spans="2:9">
      <c r="B75" s="178" t="s">
        <v>528</v>
      </c>
    </row>
    <row r="76" spans="2:9">
      <c r="B76" s="178" t="s">
        <v>535</v>
      </c>
      <c r="C76" s="5" t="s">
        <v>533</v>
      </c>
    </row>
    <row r="77" spans="2:9">
      <c r="B77" s="178" t="s">
        <v>540</v>
      </c>
      <c r="C77" s="5" t="s">
        <v>539</v>
      </c>
    </row>
    <row r="78" spans="2:9">
      <c r="B78" s="178" t="s">
        <v>541</v>
      </c>
      <c r="C78" s="182" t="s">
        <v>542</v>
      </c>
    </row>
  </sheetData>
  <hyperlinks>
    <hyperlink ref="A1" location="Main!A1" display="Main" xr:uid="{A37A7071-3D61-430B-9870-62023C7BA352}"/>
    <hyperlink ref="C76" r:id="rId1" xr:uid="{61933356-4DAE-46D4-BAAB-523E916DA4CD}"/>
    <hyperlink ref="I24" r:id="rId2" xr:uid="{7C3C37F8-6BFF-44F4-8D86-2F59EFD976D8}"/>
    <hyperlink ref="I64" r:id="rId3" xr:uid="{82D25570-50C8-456F-B7DA-93D23837F857}"/>
    <hyperlink ref="I74" r:id="rId4" xr:uid="{1A3DF5F9-6F01-484D-8DB9-03E61CB068BA}"/>
    <hyperlink ref="C77" r:id="rId5" xr:uid="{EF10DB56-5F70-48B5-A61C-02F154472CAD}"/>
    <hyperlink ref="C78" r:id="rId6" xr:uid="{47D5FBF5-3BBD-473A-BCAE-24754E3588B6}"/>
    <hyperlink ref="I16" r:id="rId7" xr:uid="{07022640-08BF-41D5-A0CC-B198C79145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/>
  <cols>
    <col min="1" max="1" width="5" style="172" bestFit="1" customWidth="1"/>
    <col min="2" max="2" width="12.7109375" style="172" customWidth="1"/>
    <col min="3" max="16384" width="9.140625" style="172"/>
  </cols>
  <sheetData>
    <row r="1" spans="1:15">
      <c r="A1" s="5" t="s">
        <v>146</v>
      </c>
    </row>
    <row r="2" spans="1:15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>
      <c r="B3" s="176" t="s">
        <v>507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>
      <c r="B8" s="172" t="s">
        <v>494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>
      <c r="B10" s="172" t="s">
        <v>25</v>
      </c>
      <c r="N10" s="173">
        <v>27843</v>
      </c>
      <c r="O10" s="174">
        <f>N10*1.1</f>
        <v>30627.300000000003</v>
      </c>
    </row>
    <row r="11" spans="1:15">
      <c r="B11" s="172" t="s">
        <v>21</v>
      </c>
      <c r="O11" s="174">
        <v>30294</v>
      </c>
    </row>
    <row r="12" spans="1:15">
      <c r="B12" s="172" t="s">
        <v>19</v>
      </c>
      <c r="N12" s="173">
        <v>15785</v>
      </c>
      <c r="O12" s="174">
        <f>N12*1.1</f>
        <v>17363.5</v>
      </c>
    </row>
    <row r="13" spans="1:15">
      <c r="B13" s="172" t="s">
        <v>495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>
      <c r="B14" s="172" t="s">
        <v>264</v>
      </c>
    </row>
    <row r="15" spans="1:15">
      <c r="B15" s="172" t="s">
        <v>44</v>
      </c>
    </row>
    <row r="16" spans="1:15">
      <c r="B16" s="172" t="s">
        <v>178</v>
      </c>
    </row>
    <row r="17" spans="2:15">
      <c r="B17" s="172" t="s">
        <v>29</v>
      </c>
    </row>
    <row r="18" spans="2:15">
      <c r="B18" s="172" t="s">
        <v>496</v>
      </c>
    </row>
    <row r="19" spans="2:15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>
      <c r="B20" s="172" t="s">
        <v>33</v>
      </c>
    </row>
    <row r="21" spans="2:15">
      <c r="B21" s="172" t="s">
        <v>401</v>
      </c>
      <c r="N21" s="173">
        <v>100</v>
      </c>
      <c r="O21" s="173">
        <v>1000</v>
      </c>
    </row>
    <row r="22" spans="2:15">
      <c r="B22" s="172" t="s">
        <v>40</v>
      </c>
    </row>
    <row r="23" spans="2:15">
      <c r="B23" s="172" t="s">
        <v>50</v>
      </c>
    </row>
    <row r="24" spans="2:15">
      <c r="B24" s="172" t="s">
        <v>52</v>
      </c>
    </row>
    <row r="25" spans="2:15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Z28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8" t="s">
        <v>549</v>
      </c>
    </row>
    <row r="3" spans="1:26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6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6" s="20" customFormat="1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6" s="20" customFormat="1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6" s="20" customFormat="1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6" s="20" customFormat="1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6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6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6">
      <c r="A11" s="88" t="s">
        <v>261</v>
      </c>
      <c r="B11" s="88" t="s">
        <v>275</v>
      </c>
      <c r="C11" s="88" t="s">
        <v>276</v>
      </c>
      <c r="D11" s="52"/>
      <c r="E11" s="52"/>
    </row>
    <row r="12" spans="1:26">
      <c r="A12" s="98" t="s">
        <v>261</v>
      </c>
      <c r="B12" s="98" t="s">
        <v>293</v>
      </c>
      <c r="C12" s="98" t="s">
        <v>294</v>
      </c>
      <c r="D12" s="52"/>
      <c r="E12" s="52"/>
    </row>
    <row r="13" spans="1:26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6" s="1" customFormat="1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90">
        <f>G14/Y14</f>
        <v>372.53416891428571</v>
      </c>
    </row>
    <row r="15" spans="1:26" s="1" customFormat="1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6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>
      <c r="B18" s="1" t="s">
        <v>259</v>
      </c>
      <c r="C18" s="1" t="s">
        <v>260</v>
      </c>
      <c r="D18" s="2"/>
      <c r="E18" s="3"/>
      <c r="F18" s="4"/>
      <c r="G18" s="4"/>
      <c r="H18" s="4"/>
    </row>
    <row r="19" spans="2:26" s="20" customFormat="1">
      <c r="B19" s="114" t="s">
        <v>75</v>
      </c>
      <c r="C19" s="20" t="s">
        <v>76</v>
      </c>
      <c r="D19" s="21">
        <v>102.23</v>
      </c>
      <c r="E19" s="22">
        <f>+D19*[33]Main!$K$3</f>
        <v>20147.20788088</v>
      </c>
      <c r="F19" s="22">
        <f>+[33]Main!$K$5-[33]Main!$K$6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6" s="20" customFormat="1">
      <c r="B20" s="65" t="s">
        <v>258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6" s="20" customFormat="1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6" s="20" customFormat="1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>
      <c r="B24" s="1" t="s">
        <v>54</v>
      </c>
      <c r="C24" s="1"/>
      <c r="D24" s="2"/>
      <c r="E24" s="3">
        <v>31500</v>
      </c>
      <c r="G24" s="52">
        <f>E24</f>
        <v>31500</v>
      </c>
      <c r="Y24" s="10">
        <v>270</v>
      </c>
      <c r="Z24" s="190">
        <f>G24/Y24</f>
        <v>116.66666666666667</v>
      </c>
    </row>
    <row r="25" spans="2:26" s="20" customFormat="1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>
      <c r="B26" s="20" t="s">
        <v>110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>
      <c r="B27" s="63" t="s">
        <v>257</v>
      </c>
    </row>
    <row r="28" spans="2:26">
      <c r="B28" s="165" t="s">
        <v>488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2.75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>
      <c r="A1" s="5" t="s">
        <v>146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>
      <c r="A8" s="84" t="s">
        <v>261</v>
      </c>
      <c r="B8" s="186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87" t="s">
        <v>390</v>
      </c>
      <c r="J8" s="43">
        <v>45069</v>
      </c>
    </row>
    <row r="9" spans="1:24">
      <c r="A9" s="87" t="s">
        <v>261</v>
      </c>
      <c r="B9" s="87" t="s">
        <v>273</v>
      </c>
      <c r="C9" s="87" t="s">
        <v>274</v>
      </c>
    </row>
    <row r="10" spans="1:24">
      <c r="A10" s="88" t="s">
        <v>261</v>
      </c>
      <c r="B10" s="88" t="s">
        <v>277</v>
      </c>
      <c r="C10" s="88" t="s">
        <v>278</v>
      </c>
    </row>
    <row r="11" spans="1:24" s="52" customFormat="1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>
      <c r="B23" s="120" t="s">
        <v>65</v>
      </c>
      <c r="C23" s="20" t="s">
        <v>66</v>
      </c>
      <c r="D23" s="21">
        <v>312</v>
      </c>
      <c r="E23" s="22">
        <v>19090</v>
      </c>
    </row>
    <row r="24" spans="1:23">
      <c r="B24" s="194" t="s">
        <v>557</v>
      </c>
      <c r="C24" s="194" t="s">
        <v>558</v>
      </c>
    </row>
    <row r="25" spans="1:23">
      <c r="B25" s="194" t="s">
        <v>563</v>
      </c>
      <c r="C25" s="194" t="s">
        <v>564</v>
      </c>
    </row>
    <row r="27" spans="1:23" s="52" customFormat="1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>
      <c r="B28" s="166" t="s">
        <v>59</v>
      </c>
      <c r="C28" s="166"/>
      <c r="D28" s="167">
        <v>0</v>
      </c>
      <c r="E28" s="168">
        <v>26000</v>
      </c>
    </row>
    <row r="29" spans="1:23">
      <c r="B29" s="57" t="s">
        <v>87</v>
      </c>
      <c r="C29" s="57"/>
      <c r="D29" s="61">
        <v>0</v>
      </c>
      <c r="E29" s="3">
        <v>15000</v>
      </c>
    </row>
    <row r="30" spans="1:23">
      <c r="B30" s="56" t="s">
        <v>250</v>
      </c>
      <c r="D30" s="61">
        <v>0</v>
      </c>
      <c r="E30" s="68">
        <v>75</v>
      </c>
    </row>
    <row r="31" spans="1:23">
      <c r="B31" s="62" t="s">
        <v>252</v>
      </c>
      <c r="D31" s="61">
        <v>0</v>
      </c>
    </row>
    <row r="32" spans="1:23">
      <c r="B32" s="94" t="s">
        <v>283</v>
      </c>
      <c r="E32" s="68">
        <v>424</v>
      </c>
    </row>
    <row r="33" spans="2:5">
      <c r="B33" s="94" t="s">
        <v>285</v>
      </c>
      <c r="E33" s="68">
        <v>159.5</v>
      </c>
    </row>
    <row r="34" spans="2:5">
      <c r="B34" s="165" t="s">
        <v>489</v>
      </c>
    </row>
    <row r="35" spans="2:5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defaultRowHeight="12.75"/>
  <cols>
    <col min="1" max="1" width="5" style="10" bestFit="1" customWidth="1"/>
    <col min="2" max="2" width="11.85546875" style="10" customWidth="1"/>
    <col min="3" max="16384" width="9.140625" style="10"/>
  </cols>
  <sheetData>
    <row r="1" spans="1:24">
      <c r="A1" s="5" t="s">
        <v>146</v>
      </c>
    </row>
    <row r="2" spans="1:24" s="72" customFormat="1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>
      <c r="A7" s="82" t="s">
        <v>261</v>
      </c>
      <c r="B7" s="82" t="s">
        <v>262</v>
      </c>
      <c r="C7" s="82" t="s">
        <v>263</v>
      </c>
    </row>
    <row r="8" spans="1:24">
      <c r="A8" s="86" t="s">
        <v>261</v>
      </c>
      <c r="B8" s="11" t="s">
        <v>206</v>
      </c>
      <c r="C8" s="11" t="s">
        <v>207</v>
      </c>
    </row>
    <row r="9" spans="1:24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>
      <c r="A10" s="86" t="s">
        <v>261</v>
      </c>
      <c r="B10" s="11" t="s">
        <v>204</v>
      </c>
      <c r="C10" s="11" t="s">
        <v>205</v>
      </c>
    </row>
    <row r="11" spans="1:24">
      <c r="A11" s="98" t="s">
        <v>261</v>
      </c>
      <c r="B11" s="98" t="s">
        <v>293</v>
      </c>
      <c r="C11" s="98" t="s">
        <v>294</v>
      </c>
    </row>
    <row r="12" spans="1:24">
      <c r="A12" s="96" t="s">
        <v>261</v>
      </c>
      <c r="B12" s="10" t="s">
        <v>42</v>
      </c>
      <c r="C12" s="10" t="s">
        <v>43</v>
      </c>
    </row>
    <row r="13" spans="1:24" s="20" customFormat="1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>
      <c r="A16" s="108" t="s">
        <v>261</v>
      </c>
      <c r="B16" s="108" t="s">
        <v>311</v>
      </c>
      <c r="C16" s="108" t="s">
        <v>312</v>
      </c>
    </row>
    <row r="17" spans="1:23">
      <c r="A17" s="108" t="s">
        <v>261</v>
      </c>
      <c r="B17" s="108" t="s">
        <v>313</v>
      </c>
      <c r="C17" s="108" t="s">
        <v>314</v>
      </c>
    </row>
    <row r="18" spans="1:23">
      <c r="A18" s="110" t="s">
        <v>261</v>
      </c>
      <c r="B18" s="110" t="s">
        <v>317</v>
      </c>
      <c r="C18" s="110" t="s">
        <v>318</v>
      </c>
    </row>
    <row r="19" spans="1:23">
      <c r="A19" s="111" t="s">
        <v>261</v>
      </c>
      <c r="B19" s="111" t="s">
        <v>319</v>
      </c>
      <c r="C19" s="111" t="s">
        <v>320</v>
      </c>
    </row>
    <row r="20" spans="1:23">
      <c r="A20" s="134" t="s">
        <v>261</v>
      </c>
      <c r="B20" s="10" t="s">
        <v>161</v>
      </c>
      <c r="C20" s="10" t="s">
        <v>162</v>
      </c>
    </row>
    <row r="21" spans="1:23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>
      <c r="B22" s="10" t="s">
        <v>163</v>
      </c>
      <c r="C22" s="10" t="s">
        <v>164</v>
      </c>
    </row>
    <row r="23" spans="1:23" s="20" customFormat="1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>
      <c r="B25" s="149" t="s">
        <v>389</v>
      </c>
    </row>
    <row r="29" spans="1:23">
      <c r="B29" s="1" t="s">
        <v>119</v>
      </c>
      <c r="C29" s="1"/>
      <c r="D29" s="2"/>
      <c r="E29" s="3">
        <v>8333</v>
      </c>
    </row>
    <row r="30" spans="1:23">
      <c r="B30" s="20" t="s">
        <v>64</v>
      </c>
      <c r="C30" s="20"/>
      <c r="D30" s="21"/>
      <c r="E30" s="22">
        <v>22000</v>
      </c>
    </row>
    <row r="31" spans="1:23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RowHeight="12.75"/>
  <cols>
    <col min="1" max="1" width="5" style="10" bestFit="1" customWidth="1"/>
    <col min="2" max="2" width="17" style="10" bestFit="1" customWidth="1"/>
    <col min="3" max="16384" width="9.140625" style="10"/>
  </cols>
  <sheetData>
    <row r="1" spans="1:8">
      <c r="A1" s="5" t="s">
        <v>146</v>
      </c>
    </row>
    <row r="2" spans="1:8">
      <c r="B2" s="10" t="s">
        <v>0</v>
      </c>
      <c r="C2" s="10" t="s">
        <v>1</v>
      </c>
      <c r="D2" s="10" t="s">
        <v>2</v>
      </c>
      <c r="E2" s="10" t="s">
        <v>3</v>
      </c>
    </row>
    <row r="3" spans="1:8">
      <c r="A3" s="89" t="s">
        <v>261</v>
      </c>
      <c r="B3" s="10" t="s">
        <v>155</v>
      </c>
      <c r="C3" s="10" t="s">
        <v>156</v>
      </c>
    </row>
    <row r="4" spans="1:8">
      <c r="A4" s="90" t="s">
        <v>261</v>
      </c>
      <c r="B4" s="10" t="s">
        <v>160</v>
      </c>
      <c r="C4" s="10" t="s">
        <v>159</v>
      </c>
    </row>
    <row r="5" spans="1:8">
      <c r="A5" s="92" t="s">
        <v>261</v>
      </c>
      <c r="B5" s="10" t="s">
        <v>157</v>
      </c>
      <c r="C5" s="10" t="s">
        <v>158</v>
      </c>
    </row>
    <row r="6" spans="1:8">
      <c r="A6" s="101" t="s">
        <v>261</v>
      </c>
      <c r="B6" s="101" t="s">
        <v>300</v>
      </c>
      <c r="C6" s="101" t="s">
        <v>301</v>
      </c>
    </row>
    <row r="7" spans="1:8" s="1" customFormat="1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>
      <c r="B8" s="10" t="s">
        <v>197</v>
      </c>
      <c r="C8" s="10" t="s">
        <v>198</v>
      </c>
    </row>
    <row r="9" spans="1:8">
      <c r="B9" s="120" t="s">
        <v>189</v>
      </c>
      <c r="C9" s="20" t="s">
        <v>190</v>
      </c>
      <c r="D9" s="21">
        <v>181.71</v>
      </c>
      <c r="E9" s="22">
        <v>25220</v>
      </c>
    </row>
    <row r="10" spans="1:8">
      <c r="B10" s="194" t="s">
        <v>567</v>
      </c>
      <c r="C10" s="194" t="s">
        <v>568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/>
  <cols>
    <col min="1" max="1" width="5" style="45" bestFit="1" customWidth="1"/>
    <col min="2" max="16384" width="9.140625" style="45"/>
  </cols>
  <sheetData>
    <row r="1" spans="1:3">
      <c r="A1" s="5" t="s">
        <v>146</v>
      </c>
    </row>
    <row r="2" spans="1:3">
      <c r="B2" s="45" t="s">
        <v>150</v>
      </c>
      <c r="C2" s="45">
        <v>7.8498000000000001</v>
      </c>
    </row>
    <row r="3" spans="1:3">
      <c r="B3" s="45" t="s">
        <v>151</v>
      </c>
      <c r="C3" s="45">
        <v>6.74</v>
      </c>
    </row>
    <row r="4" spans="1:3">
      <c r="B4" s="45" t="s">
        <v>215</v>
      </c>
      <c r="C4" s="45">
        <v>1.01</v>
      </c>
    </row>
    <row r="5" spans="1:3">
      <c r="B5" s="45" t="s">
        <v>233</v>
      </c>
      <c r="C5" s="45">
        <v>10.3437</v>
      </c>
    </row>
    <row r="6" spans="1:3">
      <c r="B6" s="46" t="s">
        <v>241</v>
      </c>
      <c r="C6" s="45">
        <v>136.93</v>
      </c>
    </row>
    <row r="7" spans="1:3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2.75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>
      <c r="A1" s="5" t="s">
        <v>146</v>
      </c>
    </row>
    <row r="2" spans="1:7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>
      <c r="B3" s="8" t="s">
        <v>33</v>
      </c>
      <c r="C3" s="7">
        <v>100000</v>
      </c>
      <c r="D3" s="12" t="s">
        <v>212</v>
      </c>
    </row>
    <row r="4" spans="1:7">
      <c r="B4" s="6" t="s">
        <v>87</v>
      </c>
      <c r="C4" s="7">
        <v>15000</v>
      </c>
      <c r="D4" s="12" t="s">
        <v>212</v>
      </c>
    </row>
    <row r="5" spans="1:7">
      <c r="B5" s="6" t="s">
        <v>124</v>
      </c>
      <c r="C5" s="7">
        <v>8000</v>
      </c>
      <c r="D5" s="12" t="s">
        <v>213</v>
      </c>
    </row>
    <row r="6" spans="1:7">
      <c r="B6" s="6" t="s">
        <v>144</v>
      </c>
      <c r="D6" s="12" t="s">
        <v>214</v>
      </c>
    </row>
    <row r="7" spans="1:7">
      <c r="B7" s="6" t="s">
        <v>145</v>
      </c>
      <c r="D7" s="12" t="s">
        <v>214</v>
      </c>
    </row>
    <row r="8" spans="1:7">
      <c r="B8" s="12" t="s">
        <v>209</v>
      </c>
      <c r="D8" s="12" t="s">
        <v>210</v>
      </c>
    </row>
    <row r="9" spans="1:7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>
      <c r="B10" s="53" t="s">
        <v>246</v>
      </c>
      <c r="D10" s="53" t="s">
        <v>247</v>
      </c>
      <c r="E10" s="6">
        <v>2021</v>
      </c>
      <c r="G10" s="53" t="s">
        <v>249</v>
      </c>
    </row>
    <row r="11" spans="1:7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2023-05-18T01:10:18Z</dcterms:modified>
  <cp:category/>
  <cp:contentStatus/>
</cp:coreProperties>
</file>