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864DD09-0F41-4FBB-BDE6-E4A0F96C61D1}" xr6:coauthVersionLast="47" xr6:coauthVersionMax="47" xr10:uidLastSave="{00000000-0000-0000-0000-000000000000}"/>
  <bookViews>
    <workbookView xWindow="78285" yWindow="1245" windowWidth="25035" windowHeight="19590" xr2:uid="{45344065-490D-4523-82A0-7681CC983293}"/>
  </bookViews>
  <sheets>
    <sheet name="Main" sheetId="1" r:id="rId1"/>
    <sheet name="Model" sheetId="2" r:id="rId2"/>
    <sheet name="Vtama" sheetId="3" r:id="rId3"/>
    <sheet name="brepocitinib" sheetId="4" r:id="rId4"/>
    <sheet name="I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6" i="1"/>
  <c r="K5" i="1"/>
  <c r="K4" i="1"/>
  <c r="K7" i="1" l="1"/>
</calcChain>
</file>

<file path=xl/sharedStrings.xml><?xml version="1.0" encoding="utf-8"?>
<sst xmlns="http://schemas.openxmlformats.org/spreadsheetml/2006/main" count="89" uniqueCount="75">
  <si>
    <t>Price</t>
  </si>
  <si>
    <t>Shares</t>
  </si>
  <si>
    <t>MC</t>
  </si>
  <si>
    <t>Cash</t>
  </si>
  <si>
    <t>Debt</t>
  </si>
  <si>
    <t>EV</t>
  </si>
  <si>
    <t>Brand</t>
  </si>
  <si>
    <t>Vtama</t>
  </si>
  <si>
    <t>Name</t>
  </si>
  <si>
    <t>Vtama (tapinarof)</t>
  </si>
  <si>
    <t>Indication</t>
  </si>
  <si>
    <t>MOA</t>
  </si>
  <si>
    <t>Economics</t>
  </si>
  <si>
    <t>Admin</t>
  </si>
  <si>
    <t>IP</t>
  </si>
  <si>
    <t>Approval</t>
  </si>
  <si>
    <t>Phase</t>
  </si>
  <si>
    <t>brepocitinib</t>
  </si>
  <si>
    <t>III</t>
  </si>
  <si>
    <t>CCO: Amy Mahery</t>
  </si>
  <si>
    <t>CEO: Matt Gline</t>
  </si>
  <si>
    <t>Psoriasis, AD</t>
  </si>
  <si>
    <t>JT, Torii</t>
  </si>
  <si>
    <t>Immunovant</t>
  </si>
  <si>
    <t>Dermavant</t>
  </si>
  <si>
    <t>Priovant</t>
  </si>
  <si>
    <t>TYK2/JAK1</t>
  </si>
  <si>
    <t>PFE</t>
  </si>
  <si>
    <t>SLE, Dermatomyositis</t>
  </si>
  <si>
    <t>batoclimab</t>
  </si>
  <si>
    <t>TED, MG</t>
  </si>
  <si>
    <t>RVT-2001</t>
  </si>
  <si>
    <t>Hemavant</t>
  </si>
  <si>
    <t>Kinevant</t>
  </si>
  <si>
    <t>namilumab</t>
  </si>
  <si>
    <t>Sarcoidosis</t>
  </si>
  <si>
    <t>MDS</t>
  </si>
  <si>
    <t>Q222</t>
  </si>
  <si>
    <t>Proteovant</t>
  </si>
  <si>
    <t>VantAI</t>
  </si>
  <si>
    <t>Genevant</t>
  </si>
  <si>
    <t>Lokavant</t>
  </si>
  <si>
    <t>Silicon Therapeutics - $450m!?</t>
  </si>
  <si>
    <t>8/30/22: Investor conferences</t>
  </si>
  <si>
    <t>Main</t>
  </si>
  <si>
    <t>Generic</t>
  </si>
  <si>
    <t>tapinarof</t>
  </si>
  <si>
    <t>Clinical Trials</t>
  </si>
  <si>
    <t>Phase III LTE - JAAD publication</t>
  </si>
  <si>
    <t>Administration</t>
  </si>
  <si>
    <t>Topical</t>
  </si>
  <si>
    <t>JT, Torii in Japan</t>
  </si>
  <si>
    <t>Psoriasis, Atopic Dermatitis</t>
  </si>
  <si>
    <t>fka</t>
  </si>
  <si>
    <t>beprocitinib</t>
  </si>
  <si>
    <t>SLE, dermatomyositis</t>
  </si>
  <si>
    <t>Phase III SLE</t>
  </si>
  <si>
    <t>Enrollment completes August 2022, data 2H23</t>
  </si>
  <si>
    <t>2020/237,760</t>
  </si>
  <si>
    <t>SPIROCYCLIC COMPOUNDS AS TRYPTOPHAN HYDROXYLASE INHIBITORS</t>
  </si>
  <si>
    <t>Application #</t>
  </si>
  <si>
    <t>Title</t>
  </si>
  <si>
    <t>QVT</t>
  </si>
  <si>
    <t>Softbank</t>
  </si>
  <si>
    <t>Viking</t>
  </si>
  <si>
    <t>Affivant</t>
  </si>
  <si>
    <t>Arbitus</t>
  </si>
  <si>
    <t>Datavant</t>
  </si>
  <si>
    <t>AFVT-2101</t>
  </si>
  <si>
    <t>LSVT-1701?</t>
  </si>
  <si>
    <t>ARU-2801?, ARU-1801?</t>
  </si>
  <si>
    <t>FcRn</t>
  </si>
  <si>
    <t>Dexcell</t>
  </si>
  <si>
    <t>Sumitomo</t>
  </si>
  <si>
    <t>Vivek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</si>
</sst>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0" fontId="3" fillId="0" borderId="4" xfId="1" applyBorder="1"/>
    <xf numFmtId="0" fontId="0" fillId="0" borderId="4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95D5-24E9-4443-A44E-71C1A258E07C}">
  <dimension ref="B2:L25"/>
  <sheetViews>
    <sheetView tabSelected="1" zoomScale="175" zoomScaleNormal="175" workbookViewId="0">
      <selection activeCell="G7" sqref="G7"/>
    </sheetView>
  </sheetViews>
  <sheetFormatPr defaultRowHeight="12.75" x14ac:dyDescent="0.2"/>
  <cols>
    <col min="1" max="1" width="3.5703125" customWidth="1"/>
    <col min="2" max="2" width="15.7109375" customWidth="1"/>
    <col min="3" max="3" width="13.7109375" customWidth="1"/>
    <col min="6" max="6" width="11.140625" customWidth="1"/>
    <col min="9" max="9" width="5.7109375" customWidth="1"/>
  </cols>
  <sheetData>
    <row r="2" spans="2:12" x14ac:dyDescent="0.2">
      <c r="B2" s="2" t="s">
        <v>8</v>
      </c>
      <c r="C2" s="3" t="s">
        <v>10</v>
      </c>
      <c r="D2" s="3" t="s">
        <v>11</v>
      </c>
      <c r="E2" s="3" t="s">
        <v>15</v>
      </c>
      <c r="F2" s="3" t="s">
        <v>12</v>
      </c>
      <c r="G2" s="3" t="s">
        <v>13</v>
      </c>
      <c r="H2" s="4" t="s">
        <v>14</v>
      </c>
      <c r="J2" t="s">
        <v>0</v>
      </c>
      <c r="K2" s="1">
        <v>3.4</v>
      </c>
    </row>
    <row r="3" spans="2:12" x14ac:dyDescent="0.2">
      <c r="B3" s="17" t="s">
        <v>9</v>
      </c>
      <c r="C3" s="6" t="s">
        <v>21</v>
      </c>
      <c r="D3" s="6"/>
      <c r="E3" s="6"/>
      <c r="F3" s="6" t="s">
        <v>22</v>
      </c>
      <c r="G3" s="6"/>
      <c r="H3" s="7"/>
      <c r="J3" t="s">
        <v>1</v>
      </c>
      <c r="K3" s="13">
        <v>695.87885900000003</v>
      </c>
      <c r="L3" s="12" t="s">
        <v>37</v>
      </c>
    </row>
    <row r="4" spans="2:12" x14ac:dyDescent="0.2">
      <c r="B4" s="2"/>
      <c r="C4" s="3"/>
      <c r="D4" s="3"/>
      <c r="E4" s="3" t="s">
        <v>16</v>
      </c>
      <c r="F4" s="3"/>
      <c r="G4" s="3"/>
      <c r="H4" s="4"/>
      <c r="J4" t="s">
        <v>2</v>
      </c>
      <c r="K4" s="13">
        <f>+K2*K3</f>
        <v>2365.9881206</v>
      </c>
    </row>
    <row r="5" spans="2:12" x14ac:dyDescent="0.2">
      <c r="B5" s="18" t="s">
        <v>17</v>
      </c>
      <c r="C5" s="6" t="s">
        <v>28</v>
      </c>
      <c r="D5" s="6" t="s">
        <v>26</v>
      </c>
      <c r="E5" s="6" t="s">
        <v>18</v>
      </c>
      <c r="F5" s="11" t="s">
        <v>27</v>
      </c>
      <c r="G5" s="6"/>
      <c r="H5" s="7"/>
      <c r="J5" t="s">
        <v>3</v>
      </c>
      <c r="K5" s="13">
        <f>1942.215+3.953+10.301+301.287</f>
        <v>2257.7559999999999</v>
      </c>
      <c r="L5" s="12" t="s">
        <v>37</v>
      </c>
    </row>
    <row r="6" spans="2:12" x14ac:dyDescent="0.2">
      <c r="B6" s="5" t="s">
        <v>29</v>
      </c>
      <c r="C6" s="6" t="s">
        <v>30</v>
      </c>
      <c r="D6" s="6" t="s">
        <v>71</v>
      </c>
      <c r="E6" s="6"/>
      <c r="F6" s="6"/>
      <c r="G6" s="6"/>
      <c r="H6" s="7"/>
      <c r="J6" t="s">
        <v>4</v>
      </c>
      <c r="K6" s="13">
        <f>383.72+33.304</f>
        <v>417.024</v>
      </c>
      <c r="L6" s="12" t="s">
        <v>37</v>
      </c>
    </row>
    <row r="7" spans="2:12" x14ac:dyDescent="0.2">
      <c r="B7" s="5" t="s">
        <v>31</v>
      </c>
      <c r="C7" s="6" t="s">
        <v>36</v>
      </c>
      <c r="D7" s="6"/>
      <c r="E7" s="6"/>
      <c r="F7" s="6"/>
      <c r="G7" s="6"/>
      <c r="H7" s="7"/>
      <c r="J7" t="s">
        <v>5</v>
      </c>
      <c r="K7" s="13">
        <f>+K4-K5+K6</f>
        <v>525.25612060000014</v>
      </c>
    </row>
    <row r="8" spans="2:12" x14ac:dyDescent="0.2">
      <c r="B8" s="5" t="s">
        <v>34</v>
      </c>
      <c r="C8" s="6" t="s">
        <v>35</v>
      </c>
      <c r="D8" s="6"/>
      <c r="E8" s="6"/>
      <c r="F8" s="6"/>
      <c r="G8" s="6"/>
      <c r="H8" s="7"/>
    </row>
    <row r="9" spans="2:12" x14ac:dyDescent="0.2">
      <c r="B9" s="5"/>
      <c r="C9" s="6"/>
      <c r="D9" s="6"/>
      <c r="E9" s="6"/>
      <c r="F9" s="6"/>
      <c r="G9" s="6"/>
      <c r="H9" s="7"/>
      <c r="J9" t="s">
        <v>20</v>
      </c>
    </row>
    <row r="10" spans="2:12" x14ac:dyDescent="0.2">
      <c r="B10" s="5"/>
      <c r="C10" s="6"/>
      <c r="D10" s="6"/>
      <c r="E10" s="6"/>
      <c r="F10" s="6"/>
      <c r="G10" s="6"/>
      <c r="H10" s="7"/>
      <c r="J10" t="s">
        <v>19</v>
      </c>
    </row>
    <row r="11" spans="2:12" x14ac:dyDescent="0.2">
      <c r="B11" s="8"/>
      <c r="C11" s="9"/>
      <c r="D11" s="9"/>
      <c r="E11" s="9"/>
      <c r="F11" s="9"/>
      <c r="G11" s="9"/>
      <c r="H11" s="10"/>
    </row>
    <row r="12" spans="2:12" x14ac:dyDescent="0.2">
      <c r="J12" t="s">
        <v>62</v>
      </c>
      <c r="K12">
        <v>129</v>
      </c>
    </row>
    <row r="13" spans="2:12" x14ac:dyDescent="0.2">
      <c r="B13" t="s">
        <v>65</v>
      </c>
      <c r="C13" t="s">
        <v>68</v>
      </c>
      <c r="J13" t="s">
        <v>63</v>
      </c>
      <c r="K13">
        <v>99</v>
      </c>
    </row>
    <row r="14" spans="2:12" x14ac:dyDescent="0.2">
      <c r="B14" t="s">
        <v>66</v>
      </c>
      <c r="C14" t="s">
        <v>70</v>
      </c>
      <c r="J14" t="s">
        <v>64</v>
      </c>
      <c r="K14">
        <v>88</v>
      </c>
    </row>
    <row r="15" spans="2:12" x14ac:dyDescent="0.2">
      <c r="B15" t="s">
        <v>67</v>
      </c>
      <c r="J15" t="s">
        <v>72</v>
      </c>
      <c r="K15">
        <v>99</v>
      </c>
    </row>
    <row r="16" spans="2:12" x14ac:dyDescent="0.2">
      <c r="B16" t="s">
        <v>24</v>
      </c>
      <c r="J16" t="s">
        <v>73</v>
      </c>
      <c r="K16">
        <v>86</v>
      </c>
    </row>
    <row r="17" spans="2:11" x14ac:dyDescent="0.2">
      <c r="B17" t="s">
        <v>40</v>
      </c>
      <c r="J17" t="s">
        <v>74</v>
      </c>
      <c r="K17">
        <v>78</v>
      </c>
    </row>
    <row r="18" spans="2:11" x14ac:dyDescent="0.2">
      <c r="B18" t="s">
        <v>32</v>
      </c>
      <c r="K18">
        <f>SUM(K12:K17)</f>
        <v>579</v>
      </c>
    </row>
    <row r="19" spans="2:11" x14ac:dyDescent="0.2">
      <c r="B19" t="s">
        <v>23</v>
      </c>
      <c r="F19" s="14" t="s">
        <v>43</v>
      </c>
    </row>
    <row r="20" spans="2:11" x14ac:dyDescent="0.2">
      <c r="B20" t="s">
        <v>33</v>
      </c>
    </row>
    <row r="21" spans="2:11" x14ac:dyDescent="0.2">
      <c r="B21" t="s">
        <v>41</v>
      </c>
      <c r="C21" t="s">
        <v>69</v>
      </c>
    </row>
    <row r="22" spans="2:11" x14ac:dyDescent="0.2">
      <c r="B22" t="s">
        <v>25</v>
      </c>
    </row>
    <row r="23" spans="2:11" x14ac:dyDescent="0.2">
      <c r="B23" t="s">
        <v>38</v>
      </c>
    </row>
    <row r="24" spans="2:11" x14ac:dyDescent="0.2">
      <c r="B24" t="s">
        <v>42</v>
      </c>
    </row>
    <row r="25" spans="2:11" x14ac:dyDescent="0.2">
      <c r="B25" t="s">
        <v>39</v>
      </c>
    </row>
  </sheetData>
  <hyperlinks>
    <hyperlink ref="B3" location="Vtama!A1" display="Vtama (tapinarof)" xr:uid="{8DD5F035-B5F5-4753-91DE-17DC8F94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665D-52FE-4DC0-812C-60FD94C5E5F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AE7E-A765-4A2C-A555-18BBD1A49A07}">
  <dimension ref="A1:C10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3.140625" bestFit="1" customWidth="1"/>
  </cols>
  <sheetData>
    <row r="1" spans="1:3" x14ac:dyDescent="0.2">
      <c r="A1" s="16" t="s">
        <v>44</v>
      </c>
    </row>
    <row r="2" spans="1:3" x14ac:dyDescent="0.2">
      <c r="B2" t="s">
        <v>6</v>
      </c>
      <c r="C2" t="s">
        <v>7</v>
      </c>
    </row>
    <row r="3" spans="1:3" x14ac:dyDescent="0.2">
      <c r="B3" t="s">
        <v>45</v>
      </c>
      <c r="C3" t="s">
        <v>46</v>
      </c>
    </row>
    <row r="4" spans="1:3" x14ac:dyDescent="0.2">
      <c r="B4" t="s">
        <v>10</v>
      </c>
      <c r="C4" t="s">
        <v>52</v>
      </c>
    </row>
    <row r="5" spans="1:3" x14ac:dyDescent="0.2">
      <c r="B5" t="s">
        <v>49</v>
      </c>
      <c r="C5" t="s">
        <v>50</v>
      </c>
    </row>
    <row r="6" spans="1:3" x14ac:dyDescent="0.2">
      <c r="B6" t="s">
        <v>12</v>
      </c>
      <c r="C6" t="s">
        <v>51</v>
      </c>
    </row>
    <row r="7" spans="1:3" x14ac:dyDescent="0.2">
      <c r="B7" t="s">
        <v>14</v>
      </c>
    </row>
    <row r="8" spans="1:3" x14ac:dyDescent="0.2">
      <c r="B8" t="s">
        <v>11</v>
      </c>
    </row>
    <row r="9" spans="1:3" x14ac:dyDescent="0.2">
      <c r="B9" t="s">
        <v>47</v>
      </c>
    </row>
    <row r="10" spans="1:3" x14ac:dyDescent="0.2">
      <c r="C10" s="15" t="s">
        <v>48</v>
      </c>
    </row>
  </sheetData>
  <hyperlinks>
    <hyperlink ref="A1" location="Main!A1" display="Main" xr:uid="{1C9129F1-FB52-4965-B1F4-0DC9011FD2A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26BE-1991-4D4E-886F-F49985DFDB70}">
  <dimension ref="A1:C8"/>
  <sheetViews>
    <sheetView zoomScale="250" zoomScaleNormal="250" workbookViewId="0">
      <selection activeCell="C9" sqref="C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6" t="s">
        <v>44</v>
      </c>
    </row>
    <row r="2" spans="1:3" x14ac:dyDescent="0.2">
      <c r="B2" t="s">
        <v>6</v>
      </c>
      <c r="C2" t="s">
        <v>53</v>
      </c>
    </row>
    <row r="3" spans="1:3" x14ac:dyDescent="0.2">
      <c r="B3" t="s">
        <v>45</v>
      </c>
      <c r="C3" t="s">
        <v>54</v>
      </c>
    </row>
    <row r="4" spans="1:3" x14ac:dyDescent="0.2">
      <c r="B4" t="s">
        <v>10</v>
      </c>
      <c r="C4" t="s">
        <v>55</v>
      </c>
    </row>
    <row r="5" spans="1:3" x14ac:dyDescent="0.2">
      <c r="B5" t="s">
        <v>12</v>
      </c>
      <c r="C5" t="s">
        <v>27</v>
      </c>
    </row>
    <row r="6" spans="1:3" x14ac:dyDescent="0.2">
      <c r="B6" t="s">
        <v>47</v>
      </c>
    </row>
    <row r="7" spans="1:3" x14ac:dyDescent="0.2">
      <c r="C7" s="15" t="s">
        <v>56</v>
      </c>
    </row>
    <row r="8" spans="1:3" x14ac:dyDescent="0.2">
      <c r="C8" t="s">
        <v>57</v>
      </c>
    </row>
  </sheetData>
  <hyperlinks>
    <hyperlink ref="A1" location="Main!A1" display="Main" xr:uid="{002EE5E4-1FF6-4C7A-8C91-7220FA9C097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54AB-5A0F-4F40-B3C2-37802FBB750F}">
  <dimension ref="A1:C3"/>
  <sheetViews>
    <sheetView zoomScale="235" zoomScaleNormal="235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6" t="s">
        <v>44</v>
      </c>
    </row>
    <row r="2" spans="1:3" x14ac:dyDescent="0.2">
      <c r="B2" t="s">
        <v>60</v>
      </c>
      <c r="C2" t="s">
        <v>61</v>
      </c>
    </row>
    <row r="3" spans="1:3" x14ac:dyDescent="0.2">
      <c r="B3" t="s">
        <v>58</v>
      </c>
      <c r="C3" t="s">
        <v>59</v>
      </c>
    </row>
  </sheetData>
  <hyperlinks>
    <hyperlink ref="A1" location="Main!A1" display="Main" xr:uid="{99A7CDD0-0416-4B45-A191-BCCAE73A2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Vtama</vt:lpstr>
      <vt:lpstr>brepocitinib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2022-09-12T12:10:13Z</dcterms:created>
  <dcterms:modified xsi:type="dcterms:W3CDTF">2022-09-12T12:43:24Z</dcterms:modified>
</cp:coreProperties>
</file>