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40431822-B9E7-4B9C-9F38-705B8713D38C}" xr6:coauthVersionLast="47" xr6:coauthVersionMax="47" xr10:uidLastSave="{00000000-0000-0000-0000-000000000000}"/>
  <bookViews>
    <workbookView xWindow="-22635" yWindow="2400" windowWidth="22335" windowHeight="14880"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2" i="13" l="1"/>
  <c r="C171" i="13"/>
  <c r="C170" i="13"/>
  <c r="C169" i="13"/>
  <c r="C167" i="13"/>
  <c r="C166" i="13"/>
  <c r="C165" i="13"/>
  <c r="C164" i="13"/>
  <c r="C163" i="13"/>
  <c r="C108" i="13"/>
  <c r="C107" i="13"/>
  <c r="D106" i="13"/>
  <c r="D105" i="13"/>
  <c r="C103" i="13"/>
  <c r="D104" i="13"/>
  <c r="D103" i="13"/>
  <c r="C148" i="13"/>
  <c r="C147" i="13"/>
  <c r="C146" i="13"/>
  <c r="C144" i="13"/>
  <c r="C143" i="13"/>
  <c r="C142" i="13"/>
  <c r="C140" i="13"/>
  <c r="C139" i="13"/>
  <c r="C138" i="13"/>
  <c r="C145" i="13"/>
  <c r="C141" i="13"/>
  <c r="C137" i="13"/>
  <c r="C136" i="13"/>
  <c r="C135" i="13"/>
  <c r="C134" i="13"/>
  <c r="C130" i="13"/>
  <c r="C129" i="13"/>
  <c r="C128" i="13"/>
  <c r="C127" i="13"/>
  <c r="C126" i="13"/>
  <c r="C125" i="13"/>
  <c r="C124" i="13"/>
  <c r="C123" i="13"/>
  <c r="C122" i="13"/>
  <c r="C121" i="13"/>
  <c r="C120" i="13"/>
  <c r="C119"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61" i="13"/>
  <c r="C19" i="13"/>
  <c r="C30" i="13"/>
  <c r="C27" i="13"/>
  <c r="C21" i="13"/>
  <c r="C18" i="13"/>
  <c r="F21" i="4"/>
  <c r="F19" i="4"/>
  <c r="F20" i="4"/>
  <c r="C158" i="13"/>
  <c r="C157" i="13"/>
  <c r="C156" i="13"/>
  <c r="C155" i="13"/>
  <c r="C154" i="13"/>
  <c r="C153" i="13"/>
  <c r="C118" i="13"/>
  <c r="C117" i="13"/>
  <c r="C116" i="13"/>
  <c r="C115" i="13"/>
  <c r="C114" i="13"/>
  <c r="C113" i="13"/>
  <c r="C112" i="13"/>
  <c r="C11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<sst xmlns="http://schemas.openxmlformats.org/spreadsheetml/2006/main" count="3437" uniqueCount="2639">
  <si>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</si>
  <si>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</si>
  <si>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</si>
  <si>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</si>
  <si>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</si>
  <si>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</si>
  <si>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</si>
  <si>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</si>
  <si>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</si>
  <si>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</si>
  <si>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</si>
  <si>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</si>
  <si>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</si>
  <si>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</si>
  <si>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</si>
  <si>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</si>
  <si>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</si>
  <si>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</si>
  <si>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</si>
  <si>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</si>
  <si>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</si>
  <si>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</si>
  <si>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</si>
  <si>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</si>
  <si>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</si>
  <si>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</si>
  <si>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</si>
  <si>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</si>
  <si>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</si>
  <si>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</si>
  <si>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</si>
  <si>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</si>
  <si>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</si>
  <si>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</si>
  <si>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</si>
  <si>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</si>
  <si>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</si>
  <si>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</si>
  <si>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</si>
  <si>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</si>
  <si>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</si>
  <si>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</si>
  <si>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</si>
  <si>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</si>
  <si>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</si>
  <si>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</si>
  <si>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</si>
  <si>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</si>
  <si>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</si>
  <si>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</si>
  <si>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</si>
  <si>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</si>
  <si>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</si>
  <si>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</si>
  <si>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</si>
  <si>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</si>
  <si>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</si>
  <si>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</si>
  <si>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</si>
  <si>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</si>
  <si>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</si>
  <si>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</si>
  <si>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</si>
  <si>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</si>
  <si>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</si>
  <si>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</si>
  <si>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</si>
  <si>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</si>
  <si>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</si>
  <si>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</si>
  <si>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</si>
  <si>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</si>
  <si>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</si>
  <si>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</si>
  <si>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</si>
  <si>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</si>
  <si>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</si>
  <si>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</si>
  <si>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</si>
  <si>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</si>
  <si>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</si>
  <si>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</si>
  <si>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</si>
  <si>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</si>
  <si>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</si>
  <si>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</si>
  <si>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</si>
  <si>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</si>
  <si>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</si>
  <si>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</si>
  <si>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</si>
  <si>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</si>
  <si>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</si>
  <si>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</si>
  <si>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</si>
  <si>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</si>
  <si>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</si>
  <si>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</si>
  <si>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</si>
  <si>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</si>
  <si>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</si>
  <si>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</si>
  <si>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</si>
  <si>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</si>
  <si>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</si>
  <si>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</si>
  <si>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</si>
  <si>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</si>
  <si>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</si>
  <si>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</si>
  <si>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</si>
  <si>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</si>
  <si>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</si>
  <si>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</si>
  <si>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</si>
  <si>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</si>
  <si>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</si>
  <si>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</si>
  <si>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</si>
  <si>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</si>
  <si>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</si>
  <si>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</si>
  <si>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</si>
  <si>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</si>
  <si>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</si>
  <si>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</si>
  <si>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</si>
  <si>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</si>
  <si>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</si>
  <si>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</si>
  <si>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</si>
  <si>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</si>
  <si>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</si>
  <si>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</si>
  <si>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</si>
  <si>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</si>
  <si>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</si>
  <si>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</si>
  <si>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</si>
  <si>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</si>
  <si>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</si>
  <si>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</si>
  <si>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</si>
  <si>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</si>
  <si>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</si>
  <si>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</si>
  <si>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</si>
  <si>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</si>
  <si>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</si>
  <si>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</si>
  <si>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</si>
  <si>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</si>
  <si>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</si>
  <si>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</si>
  <si>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</si>
  <si>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</si>
  <si>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</si>
  <si>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</si>
  <si>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</si>
  <si>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</si>
  <si>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</si>
  <si>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</si>
  <si>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</si>
  <si>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</si>
  <si>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</si>
  <si>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</si>
  <si>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</si>
  <si>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</si>
  <si>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</si>
  <si>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</si>
  <si>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</si>
  <si>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</si>
  <si>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</si>
  <si>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</si>
  <si>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</si>
  <si>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</si>
  <si>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</si>
  <si>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</si>
  <si>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</si>
  <si>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</si>
  <si>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</si>
  <si>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</si>
  <si>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</si>
  <si>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</si>
  <si>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</si>
  <si>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</si>
  <si>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</si>
  <si>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</si>
  <si>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</si>
  <si>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</si>
  <si>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</si>
  <si>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</si>
  <si>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</si>
  <si>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</si>
  <si>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</si>
  <si>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</si>
  <si>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</si>
  <si>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</si>
  <si>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</si>
  <si>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</si>
  <si>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</si>
  <si>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</si>
  <si>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</si>
  <si>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</si>
  <si>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</si>
  <si>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</si>
  <si>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</si>
  <si>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</si>
  <si>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</si>
  <si>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</si>
  <si>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</si>
  <si>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</si>
  <si>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</si>
  <si>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</si>
  <si>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</si>
  <si>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</si>
  <si>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</si>
  <si>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</si>
  <si>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</si>
  <si>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</si>
  <si>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</si>
  <si>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</si>
  <si>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</si>
  <si>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</si>
  <si>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</si>
  <si>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</si>
  <si>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</si>
  <si>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</si>
  <si>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</si>
  <si>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</si>
  <si>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</si>
  <si>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</si>
  <si>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</si>
  <si>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</si>
  <si>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</si>
  <si>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</si>
  <si>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</si>
  <si>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</si>
  <si>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</si>
  <si>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</si>
  <si>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</si>
  <si>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</si>
  <si>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</si>
  <si>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</si>
  <si>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</si>
  <si>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</si>
  <si>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</si>
  <si>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</si>
  <si>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</si>
  <si>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</si>
  <si>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</si>
  <si>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</si>
  <si>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</si>
  <si>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</si>
  <si>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</si>
  <si>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</si>
  <si>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</si>
  <si>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</si>
  <si>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</si>
  <si>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</si>
  <si>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</si>
  <si>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</si>
  <si>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</si>
  <si>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</si>
  <si>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</si>
  <si>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</si>
  <si>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</si>
  <si>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</si>
  <si>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</si>
  <si>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</si>
  <si>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</si>
  <si>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</si>
  <si>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</si>
  <si>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</si>
  <si>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</si>
  <si>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</si>
  <si>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</si>
  <si>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</si>
  <si>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</si>
  <si>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</si>
  <si>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</si>
  <si>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</si>
  <si>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</si>
  <si>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</si>
  <si>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</si>
  <si>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</si>
  <si>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</si>
  <si>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</si>
  <si>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</si>
  <si>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</si>
  <si>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</si>
  <si>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</si>
  <si>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</si>
  <si>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</si>
  <si>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</si>
  <si>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</si>
  <si>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</si>
  <si>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</si>
  <si>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</si>
  <si>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</si>
  <si>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</si>
  <si>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</si>
  <si>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</si>
  <si>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</si>
  <si>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</si>
  <si>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</si>
  <si>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</si>
  <si>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</si>
  <si>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</si>
  <si>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</si>
  <si>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</si>
  <si>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</si>
  <si>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</si>
  <si>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</si>
  <si>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</si>
  <si>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</si>
  <si>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</si>
  <si>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</si>
  <si>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</si>
  <si>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</si>
  <si>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</si>
  <si>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</si>
  <si>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</si>
  <si>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</si>
  <si>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</si>
  <si>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</si>
  <si>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</si>
  <si>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</si>
  <si>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</si>
  <si>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</si>
  <si>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</si>
  <si>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</si>
  <si>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</si>
  <si>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</si>
  <si>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</si>
  <si>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</si>
  <si>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</si>
  <si>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</si>
  <si>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</si>
  <si>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</si>
  <si>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</si>
  <si>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</si>
  <si>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</si>
  <si>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</si>
  <si>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</si>
  <si>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</si>
  <si>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</si>
  <si>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</si>
  <si>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</si>
  <si>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</si>
  <si>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</si>
  <si>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</si>
  <si>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</si>
  <si>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</si>
  <si>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</si>
  <si>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</si>
  <si>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</si>
  <si>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</si>
  <si>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</si>
  <si>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</si>
  <si>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</si>
  <si>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</si>
  <si>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</si>
  <si>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</si>
  <si>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</si>
  <si>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</si>
  <si>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</si>
  <si>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</si>
  <si>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</si>
  <si>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</si>
  <si>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</si>
  <si>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</si>
  <si>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</si>
  <si>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</si>
  <si>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</si>
  <si>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</si>
  <si>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</si>
  <si>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</si>
  <si>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</si>
  <si>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</si>
  <si>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</si>
  <si>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</si>
  <si>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</si>
  <si>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</si>
  <si>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</si>
  <si>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</si>
  <si>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</si>
  <si>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</si>
  <si>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</si>
  <si>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</si>
  <si>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</si>
  <si>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</si>
  <si>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</si>
  <si>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</si>
  <si>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</si>
  <si>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</si>
  <si>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</si>
  <si>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</si>
  <si>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</si>
  <si>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</si>
  <si>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</si>
  <si>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</si>
  <si>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</si>
  <si>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</si>
  <si>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</si>
  <si>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</si>
  <si>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</si>
  <si>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</si>
  <si>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</si>
  <si>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</si>
  <si>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</si>
  <si>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</si>
  <si>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</si>
  <si>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</si>
  <si>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</si>
  <si>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</si>
  <si>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</si>
  <si>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</si>
  <si>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</si>
  <si>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</si>
  <si>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</si>
  <si>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</si>
  <si>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</si>
  <si>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</si>
  <si>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</si>
  <si>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</si>
  <si>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</si>
  <si>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</si>
  <si>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</si>
  <si>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</si>
  <si>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</si>
  <si>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</si>
  <si>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</si>
  <si>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</si>
  <si>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</si>
  <si>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</si>
  <si>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</si>
  <si>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</si>
  <si>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</si>
  <si>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</si>
  <si>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</si>
  <si>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</si>
  <si>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</si>
  <si>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</si>
  <si>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</si>
  <si>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</si>
  <si>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</si>
  <si>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</si>
  <si>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</si>
  <si>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</si>
  <si>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</si>
  <si>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</si>
  <si>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</si>
  <si>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</si>
  <si>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</si>
  <si>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</si>
  <si>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</si>
  <si>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</si>
  <si>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</si>
  <si>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</si>
  <si>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</si>
  <si>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</si>
  <si>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</si>
  <si>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</si>
  <si>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</si>
  <si>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</si>
  <si>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</si>
  <si>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</si>
  <si>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</si>
  <si>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</si>
  <si>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</si>
  <si>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</si>
  <si>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</si>
  <si>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</si>
  <si>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</si>
  <si>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</si>
  <si>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</si>
  <si>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</si>
  <si>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</si>
  <si>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</si>
  <si>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</si>
  <si>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</si>
  <si>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</si>
  <si>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</si>
  <si>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</si>
  <si>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</si>
  <si>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</si>
  <si>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</si>
  <si>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</si>
  <si>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</si>
  <si>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</si>
  <si>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</si>
  <si>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</si>
  <si>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</si>
  <si>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</si>
  <si>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</si>
  <si>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</si>
  <si>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</si>
  <si>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</si>
  <si>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</si>
  <si>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</si>
  <si>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</si>
  <si>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</si>
  <si>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</si>
  <si>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</si>
  <si>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</si>
  <si>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</si>
  <si>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</si>
  <si>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</si>
  <si>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</si>
  <si>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</si>
  <si>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</si>
  <si>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</si>
  <si>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</si>
  <si>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</si>
  <si>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</si>
  <si>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</si>
  <si>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</si>
  <si>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</si>
  <si>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</si>
  <si>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</si>
  <si>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</si>
  <si>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</si>
  <si>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</si>
  <si>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</si>
  <si>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</si>
  <si>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</si>
  <si>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</si>
  <si>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</si>
  <si>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</si>
  <si>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</si>
  <si>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</si>
  <si>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</si>
  <si>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</si>
  <si>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</si>
  <si>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</si>
  <si>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</si>
  <si>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</si>
  <si>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</si>
  <si>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</si>
  <si>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</si>
  <si>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</si>
  <si>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</si>
  <si>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</si>
  <si>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</si>
  <si>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</si>
  <si>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</si>
  <si>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</si>
  <si>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</si>
  <si>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</si>
  <si>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</si>
  <si>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</si>
  <si>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</si>
  <si>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</si>
  <si>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</si>
  <si>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</si>
  <si>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</si>
  <si>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</si>
  <si>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</si>
  <si>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</si>
  <si>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</si>
  <si>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</si>
  <si>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</si>
  <si>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</si>
  <si>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</si>
  <si>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</si>
  <si>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</si>
  <si>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</si>
  <si>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</si>
  <si>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</si>
  <si>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</si>
  <si>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</si>
  <si>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</si>
  <si>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</si>
  <si>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</si>
  <si>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</si>
  <si>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</si>
  <si>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</si>
  <si>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</si>
  <si>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</si>
  <si>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</si>
  <si>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</si>
  <si>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</si>
  <si>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</si>
  <si>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</si>
  <si>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</si>
  <si>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</si>
  <si>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</si>
  <si>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</si>
  <si>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</si>
  <si>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</si>
  <si>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</si>
  <si>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</si>
  <si>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</si>
  <si>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</si>
  <si>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</si>
  <si>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</si>
  <si>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</si>
  <si>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</si>
  <si>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</si>
  <si>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</si>
  <si>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</si>
  <si>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</si>
  <si>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</si>
  <si>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</si>
  <si>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</si>
  <si>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</si>
  <si>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</si>
  <si>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</si>
  <si>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</si>
  <si>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</si>
  <si>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</si>
  <si>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</si>
  <si>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</si>
  <si>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</si>
  <si>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</si>
  <si>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</si>
  <si>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</si>
  <si>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</si>
  <si>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</si>
  <si>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</si>
  <si>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</si>
  <si>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</si>
  <si>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</si>
  <si>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</si>
  <si>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</si>
  <si>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</si>
  <si>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</si>
  <si>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</si>
  <si>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</si>
  <si>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</si>
  <si>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</si>
  <si>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</si>
  <si>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</si>
  <si>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</si>
  <si>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</si>
  <si>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</si>
  <si>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</si>
  <si>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</si>
  <si>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</si>
  <si>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</si>
  <si>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</si>
  <si>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</si>
  <si>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</si>
  <si>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</si>
  <si>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</si>
  <si>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</si>
  <si>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</si>
  <si>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</si>
  <si>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</si>
  <si>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</si>
  <si>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</si>
  <si>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</si>
  <si>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</si>
  <si>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</si>
  <si>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</si>
  <si>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</si>
  <si>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</si>
  <si>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</si>
  <si>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</si>
  <si>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</si>
  <si>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</si>
  <si>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</si>
  <si>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</si>
  <si>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</si>
  <si>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</si>
  <si>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</si>
  <si>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</si>
  <si>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</si>
  <si>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</si>
  <si>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</si>
  <si>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</si>
  <si>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</si>
  <si>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</si>
  <si>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</si>
  <si>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</si>
  <si>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</si>
  <si>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</si>
  <si>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</si>
  <si>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</si>
  <si>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</si>
  <si>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</si>
  <si>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</si>
  <si>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</si>
  <si>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</si>
  <si>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</si>
  <si>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</si>
  <si>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</si>
  <si>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</si>
  <si>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</si>
  <si>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</si>
  <si>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</si>
  <si>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</si>
  <si>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</si>
  <si>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</si>
  <si>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</si>
  <si>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</si>
  <si>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</si>
  <si>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</si>
  <si>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</si>
  <si>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</si>
  <si>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</si>
  <si>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</si>
  <si>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</si>
  <si>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</si>
  <si>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</si>
  <si>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</si>
  <si>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</si>
  <si>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</si>
  <si>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</si>
  <si>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</si>
  <si>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</si>
  <si>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</si>
  <si>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</si>
  <si>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</si>
  <si>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</si>
  <si>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</si>
  <si>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</si>
  <si>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</si>
  <si>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</si>
  <si>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</si>
  <si>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</si>
  <si>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</si>
  <si>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</si>
  <si>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</si>
  <si>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</si>
  <si>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</si>
  <si>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</si>
  <si>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</si>
  <si>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</si>
  <si>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</si>
  <si>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</si>
  <si>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</si>
  <si>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</si>
  <si>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</si>
  <si>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</si>
  <si>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</si>
  <si>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</si>
  <si>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</si>
  <si>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</si>
  <si>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</si>
  <si>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</si>
  <si>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</si>
  <si>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</si>
  <si>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</si>
  <si>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</si>
  <si>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</si>
  <si>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</si>
  <si>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</si>
  <si>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</si>
  <si>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</si>
  <si>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</si>
  <si>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</si>
  <si>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</si>
  <si>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</si>
  <si>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</si>
  <si>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</si>
  <si>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</si>
  <si>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</si>
  <si>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</si>
  <si>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</si>
  <si>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</si>
  <si>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</si>
  <si>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</si>
  <si>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</si>
  <si>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</si>
  <si>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</si>
  <si>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</si>
  <si>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</si>
  <si>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</si>
  <si>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</si>
  <si>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</si>
  <si>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</si>
  <si>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</si>
  <si>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</si>
  <si>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</si>
  <si>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</si>
  <si>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</si>
  <si>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</si>
  <si>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</si>
  <si>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</si>
  <si>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</si>
  <si>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</si>
  <si>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</si>
  <si>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</si>
  <si>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</si>
  <si>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</si>
  <si>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</si>
  <si>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</si>
  <si>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</si>
  <si>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</si>
  <si>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</si>
  <si>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</si>
  <si>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</si>
  <si>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</si>
  <si>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</si>
  <si>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</si>
  <si>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</si>
  <si>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</si>
  <si>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</si>
  <si>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</si>
  <si>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</si>
  <si>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</si>
  <si>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</si>
  <si>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</si>
  <si>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</si>
  <si>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</si>
  <si>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</si>
  <si>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</si>
  <si>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</si>
  <si>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</si>
  <si>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</si>
  <si>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</si>
  <si>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</si>
  <si>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</si>
  <si>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</si>
  <si>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</si>
  <si>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</si>
  <si>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</si>
  <si>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</si>
  <si>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</si>
  <si>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</si>
  <si>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</si>
  <si>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</si>
  <si>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</si>
  <si>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</si>
  <si>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</si>
  <si>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</si>
  <si>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</si>
  <si>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</si>
  <si>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</si>
  <si>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</si>
  <si>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</si>
  <si>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</si>
  <si>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</si>
  <si>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</si>
  <si>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</si>
  <si>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</si>
  <si>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</si>
  <si>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</si>
  <si>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</si>
  <si>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</si>
  <si>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</si>
  <si>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</si>
  <si>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</si>
  <si>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</si>
  <si>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</si>
  <si>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</si>
  <si>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</si>
  <si>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</si>
  <si>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</si>
  <si>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</si>
  <si>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</si>
  <si>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</si>
  <si>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</si>
  <si>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</si>
  <si>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</si>
  <si>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</si>
  <si>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</si>
  <si>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</si>
  <si>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</si>
  <si>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</si>
  <si>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</si>
  <si>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</si>
  <si>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</si>
  <si>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</si>
  <si>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</si>
  <si>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</si>
  <si>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</si>
  <si>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</si>
  <si>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</si>
  <si>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</si>
  <si>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</si>
  <si>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</si>
  <si>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</si>
  <si>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</si>
  <si>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</si>
  <si>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</si>
  <si>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</si>
  <si>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</si>
  <si>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</si>
  <si>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</si>
  <si>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</si>
  <si>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</si>
  <si>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</si>
  <si>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</si>
  <si>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</si>
  <si>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</si>
  <si>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</si>
  <si>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</si>
  <si>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</si>
  <si>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</si>
  <si>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</si>
  <si>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</si>
  <si>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</si>
  <si>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</si>
  <si>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</si>
  <si>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</si>
  <si>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</si>
  <si>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</si>
  <si>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</si>
  <si>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</si>
  <si>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</si>
  <si>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</si>
  <si>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</si>
  <si>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</si>
  <si>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</si>
  <si>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</si>
  <si>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</si>
  <si>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</si>
  <si>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</si>
  <si>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</si>
  <si>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</si>
  <si>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</si>
  <si>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</si>
  <si>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</si>
  <si>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</si>
  <si>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</si>
  <si>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</si>
  <si>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</si>
  <si>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</si>
  <si>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</si>
  <si>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</si>
  <si>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</si>
  <si>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</si>
  <si>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</si>
  <si>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</si>
  <si>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</si>
  <si>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</si>
  <si>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</si>
  <si>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</si>
  <si>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</si>
  <si>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</si>
  <si>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</si>
  <si>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</si>
  <si>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</si>
  <si>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</si>
  <si>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</si>
  <si>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</si>
  <si>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</si>
  <si>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</si>
  <si>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</si>
  <si>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</si>
  <si>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</si>
  <si>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</si>
  <si>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</si>
  <si>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</si>
  <si>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</si>
  <si>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</si>
  <si>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</si>
  <si>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</si>
  <si>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</si>
  <si>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</si>
  <si>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</si>
  <si>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</si>
  <si>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</si>
  <si>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</si>
  <si>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</si>
  <si>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</si>
  <si>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</si>
  <si>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</si>
  <si>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</si>
  <si>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</si>
  <si>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</si>
  <si>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</si>
  <si>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</si>
  <si>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</si>
  <si>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</si>
  <si>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</si>
  <si>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</si>
  <si>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</si>
  <si>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</si>
  <si>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</si>
  <si>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</si>
  <si>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</si>
  <si>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</si>
  <si>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</si>
  <si>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</si>
  <si>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</si>
  <si>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</si>
  <si>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</si>
  <si>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</si>
  <si>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</si>
  <si>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</si>
  <si>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</si>
  <si>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</si>
  <si>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</si>
  <si>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</si>
  <si>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</si>
  <si>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</si>
  <si>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</si>
  <si>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</si>
  <si>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</si>
  <si>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</si>
  <si>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</si>
  <si>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</si>
  <si>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</si>
  <si>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</si>
  <si>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</si>
  <si>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</si>
  <si>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</si>
  <si>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</si>
  <si>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</si>
  <si>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</si>
  <si>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</si>
  <si>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</si>
  <si>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</si>
  <si>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</si>
  <si>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</si>
  <si>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</si>
  <si>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</si>
  <si>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</si>
  <si>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</si>
  <si>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</si>
  <si>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</si>
  <si>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</si>
  <si>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</si>
  <si>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</si>
  <si>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</si>
  <si>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</si>
  <si>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</si>
  <si>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</si>
  <si>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</si>
  <si>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</si>
  <si>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</si>
  <si>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</si>
  <si>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</si>
  <si>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</si>
  <si>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</si>
  <si>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</si>
  <si>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</si>
  <si>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</si>
  <si>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</si>
  <si>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</si>
  <si>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</si>
  <si>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</si>
  <si>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</si>
  <si>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</si>
  <si>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</si>
  <si>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</si>
  <si>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</si>
  <si>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</si>
  <si>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</si>
  <si>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</si>
  <si>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</si>
  <si>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</si>
  <si>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</si>
  <si>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</si>
  <si>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</si>
  <si>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</si>
  <si>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</si>
  <si>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</si>
  <si>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</si>
  <si>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</si>
  <si>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</si>
  <si>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</si>
  <si>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</si>
  <si>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</si>
  <si>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</si>
  <si>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</si>
  <si>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</si>
  <si>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</si>
  <si>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</si>
  <si>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</si>
  <si>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</si>
  <si>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</si>
  <si>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</si>
  <si>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</si>
  <si>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</si>
  <si>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</si>
  <si>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</si>
  <si>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</si>
  <si>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</si>
  <si>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</si>
  <si>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</si>
  <si>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</si>
  <si>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</si>
  <si>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</si>
  <si>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</si>
  <si>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</si>
  <si>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</si>
  <si>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</si>
  <si>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</si>
  <si>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</si>
  <si>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</si>
  <si>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</si>
  <si>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</si>
  <si>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</si>
  <si>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</si>
  <si>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</si>
  <si>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</si>
  <si>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</si>
  <si>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</si>
  <si>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</si>
  <si>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</si>
  <si>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</si>
  <si>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</si>
  <si>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</si>
  <si>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</si>
  <si>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</si>
  <si>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</si>
  <si>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</si>
  <si>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</si>
  <si>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</si>
  <si>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</si>
  <si>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</si>
  <si>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</si>
  <si>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</si>
  <si>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</si>
  <si>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</si>
  <si>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</si>
  <si>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</si>
  <si>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</si>
  <si>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</si>
  <si>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</si>
  <si>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</si>
  <si>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</si>
  <si>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</si>
  <si>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</si>
  <si>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</si>
  <si>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</si>
  <si>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</si>
  <si>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</si>
  <si>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</si>
  <si>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</si>
  <si>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</si>
  <si>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</si>
  <si>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</si>
  <si>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</si>
  <si>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</si>
  <si>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</si>
  <si>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</si>
  <si>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</si>
  <si>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</si>
  <si>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</si>
  <si>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</si>
  <si>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</si>
  <si>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</si>
  <si>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</si>
  <si>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</si>
  <si>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</si>
  <si>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</si>
  <si>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</si>
  <si>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</si>
  <si>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</si>
  <si>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</si>
  <si>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</si>
  <si>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</si>
  <si>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</si>
  <si>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</si>
  <si>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</si>
  <si>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</si>
  <si>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</si>
  <si>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</si>
  <si>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</si>
  <si>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</si>
  <si>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</si>
  <si>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</si>
  <si>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</si>
  <si>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</si>
  <si>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</si>
  <si>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</si>
  <si>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</si>
  <si>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</si>
  <si>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</si>
  <si>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</si>
  <si>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</si>
  <si>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</si>
  <si>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</si>
  <si>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</si>
  <si>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</si>
  <si>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</si>
  <si>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</si>
  <si>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</si>
  <si>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</si>
  <si>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</si>
  <si>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</si>
  <si>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</si>
  <si>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</si>
  <si>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</si>
  <si>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</si>
  <si>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</si>
  <si>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</si>
  <si>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</si>
  <si>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</si>
  <si>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</si>
  <si>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</si>
  <si>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</si>
  <si>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</si>
  <si>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</si>
  <si>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</si>
  <si>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</si>
  <si>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</si>
  <si>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</si>
  <si>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</si>
  <si>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</si>
  <si>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</si>
  <si>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</si>
  <si>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</si>
  <si>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</si>
  <si>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</si>
  <si>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</si>
  <si>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</si>
  <si>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</si>
  <si>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</si>
  <si>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</si>
  <si>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</si>
  <si>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</si>
  <si>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</si>
  <si>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</si>
  <si>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</si>
  <si>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</si>
  <si>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</si>
  <si>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</si>
  <si>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</si>
  <si>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</si>
  <si>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</si>
  <si>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</si>
  <si>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</si>
  <si>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</si>
  <si>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</si>
  <si>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</si>
  <si>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</si>
  <si>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</si>
  <si>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</si>
  <si>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</si>
  <si>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</si>
  <si>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</si>
  <si>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</si>
  <si>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</si>
  <si>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</si>
  <si>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</si>
  <si>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</si>
  <si>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</si>
  <si>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</si>
  <si>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</si>
  <si>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</si>
  <si>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</si>
  <si>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</si>
  <si>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</si>
  <si>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</si>
  <si>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</si>
  <si>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</si>
  <si>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</si>
  <si>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</si>
  <si>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</si>
  <si>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</si>
  <si>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</si>
  <si>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</si>
  <si>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</si>
  <si>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</si>
  <si>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</si>
  <si>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</si>
  <si>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</si>
  <si>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</si>
  <si>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</si>
  <si>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</si>
  <si>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</si>
  <si>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</si>
  <si>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</si>
  <si>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</si>
  <si>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</si>
  <si>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</si>
  <si>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</si>
  <si>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</si>
  <si>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</si>
  <si>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</si>
  <si>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</si>
  <si>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</si>
  <si>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</si>
  <si>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</si>
  <si>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</si>
  <si>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</si>
  <si>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</si>
  <si>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</si>
  <si>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</si>
  <si>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</si>
  <si>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</si>
  <si>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</si>
  <si>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</si>
  <si>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</si>
  <si>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</si>
  <si>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</si>
  <si>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</si>
  <si>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</si>
  <si>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</si>
  <si>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</si>
  <si>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</si>
  <si>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</si>
  <si>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</si>
  <si>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</si>
  <si>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</si>
  <si>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</si>
  <si>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</si>
  <si>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</si>
  <si>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</si>
  <si>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</si>
  <si>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</si>
  <si>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</si>
  <si>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</si>
  <si>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</si>
  <si>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</si>
  <si>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</si>
  <si>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</si>
  <si>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</si>
  <si>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</si>
  <si>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</si>
  <si>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</si>
  <si>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</si>
  <si>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</si>
  <si>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</si>
  <si>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</si>
  <si>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</si>
  <si>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</si>
  <si>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</si>
  <si>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</si>
  <si>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</si>
  <si>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</si>
  <si>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</si>
  <si>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</si>
  <si>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</si>
  <si>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</si>
  <si>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</si>
  <si>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</si>
  <si>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</si>
  <si>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</si>
  <si>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</si>
  <si>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</si>
  <si>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</si>
  <si>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</si>
  <si>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</si>
  <si>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</si>
  <si>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</si>
  <si>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</si>
  <si>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</si>
  <si>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</si>
  <si>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</si>
  <si>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</si>
  <si>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</si>
  <si>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</si>
  <si>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</si>
  <si>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</si>
  <si>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</si>
  <si>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</si>
  <si>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</si>
  <si>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</si>
  <si>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</si>
  <si>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</si>
  <si>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</si>
  <si>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</si>
  <si>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</si>
  <si>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</si>
  <si>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</si>
  <si>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</si>
  <si>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</si>
  <si>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</si>
  <si>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</si>
  <si>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</si>
  <si>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</si>
  <si>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</si>
  <si>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</si>
  <si>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</si>
  <si>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</si>
  <si>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</si>
  <si>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</si>
  <si>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</si>
  <si>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</si>
  <si>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</si>
  <si>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</si>
  <si>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</si>
  <si>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</si>
  <si>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</si>
  <si>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</si>
  <si>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</si>
  <si>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</si>
  <si>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</si>
  <si>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</si>
  <si>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</si>
  <si>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</si>
  <si>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</si>
  <si>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</si>
  <si>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</si>
  <si>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</si>
  <si>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</si>
  <si>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</si>
  <si>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</si>
  <si>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</si>
  <si>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</si>
  <si>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</si>
  <si>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</si>
  <si>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</si>
  <si>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</si>
  <si>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</si>
  <si>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</si>
  <si>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</si>
  <si>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</si>
  <si>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</si>
  <si>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</si>
  <si>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</si>
  <si>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</si>
  <si>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</si>
  <si>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</si>
  <si>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</si>
  <si>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</si>
  <si>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</si>
  <si>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</si>
  <si>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</si>
  <si>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</si>
  <si>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</si>
  <si>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</si>
  <si>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</si>
  <si>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</si>
  <si>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</si>
  <si>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</si>
  <si>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</si>
  <si>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</si>
  <si>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</si>
  <si>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</si>
  <si>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</si>
  <si>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</si>
  <si>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</si>
  <si>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</si>
  <si>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</si>
  <si>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</si>
  <si>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</si>
  <si>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</si>
  <si>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</si>
  <si>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</si>
  <si>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</si>
  <si>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</si>
  <si>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</si>
  <si>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</si>
  <si>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</si>
  <si>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</si>
  <si>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</si>
  <si>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</si>
  <si>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</si>
  <si>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</si>
  <si>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</si>
  <si>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</si>
  <si>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</si>
  <si>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</si>
  <si>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</si>
  <si>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</si>
  <si>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</si>
  <si>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</si>
  <si>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</si>
  <si>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</si>
  <si>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</si>
  <si>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</si>
  <si>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</si>
  <si>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</si>
  <si>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</si>
  <si>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</si>
  <si>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</si>
  <si>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</si>
  <si>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</si>
  <si>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</si>
  <si>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</si>
  <si>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</si>
  <si>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</si>
  <si>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</si>
  <si>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</si>
  <si>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</si>
  <si>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</si>
  <si>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</si>
  <si>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</si>
  <si>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</si>
  <si>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</si>
  <si>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</si>
  <si>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</si>
  <si>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</si>
  <si>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</si>
  <si>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</si>
  <si>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</si>
  <si>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</si>
  <si>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</si>
  <si>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</si>
  <si>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</si>
  <si>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</si>
  <si>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</si>
  <si>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</si>
  <si>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</si>
  <si>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</si>
  <si>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</si>
  <si>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</si>
  <si>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</si>
  <si>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</si>
  <si>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</si>
  <si>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</si>
  <si>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</si>
  <si>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</si>
  <si>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</si>
  <si>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</si>
  <si>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</si>
  <si>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</si>
  <si>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</si>
  <si>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</si>
  <si>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</si>
  <si>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</si>
  <si>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</si>
  <si>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</si>
  <si>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</si>
  <si>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</si>
  <si>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</si>
  <si>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</si>
  <si>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</si>
  <si>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</si>
  <si>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</si>
  <si>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</si>
  <si>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</si>
  <si>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</si>
  <si>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</si>
  <si>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</si>
  <si>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</si>
  <si>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</si>
  <si>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</si>
  <si>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</si>
  <si>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</si>
  <si>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</si>
  <si>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</si>
  <si>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</si>
  <si>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</si>
  <si>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</si>
  <si>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</si>
  <si>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</si>
  <si>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</si>
  <si>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</si>
  <si>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</si>
  <si>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</si>
  <si>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</si>
  <si>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</si>
  <si>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</si>
  <si>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</si>
  <si>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</si>
  <si>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</si>
  <si>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</si>
  <si>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</si>
  <si>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</si>
  <si>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</si>
  <si>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</si>
  <si>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</si>
  <si>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</si>
  <si>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</si>
  <si>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</si>
  <si>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</si>
  <si>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</si>
  <si>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</si>
  <si>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</si>
  <si>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</si>
  <si>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</si>
  <si>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</si>
  <si>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</si>
  <si>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</si>
  <si>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</si>
  <si>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</si>
  <si>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</si>
  <si>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</si>
  <si>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</si>
  <si>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</si>
  <si>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</si>
  <si>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</si>
  <si>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</si>
  <si>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</si>
  <si>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</si>
  <si>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</si>
  <si>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</si>
  <si>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</si>
  <si>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</si>
  <si>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</si>
  <si>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</si>
  <si>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</si>
  <si>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</si>
  <si>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</si>
  <si>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</si>
  <si>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</si>
  <si>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</si>
  <si>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</si>
  <si>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</si>
  <si>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</si>
  <si>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</si>
  <si>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</si>
  <si>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</si>
  <si>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</si>
  <si>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</si>
  <si>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</si>
  <si>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</si>
  <si>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</si>
  <si>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</si>
  <si>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</si>
  <si>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</si>
  <si>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</si>
  <si>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</si>
  <si>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</si>
  <si>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</si>
  <si>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</si>
  <si>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</si>
  <si>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</si>
  <si>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</si>
  <si>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</si>
  <si>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</si>
  <si>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</si>
  <si>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</si>
  <si>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</si>
  <si>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</si>
  <si>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</si>
  <si>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</si>
  <si>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</si>
  <si>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</si>
  <si>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</si>
  <si>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</si>
  <si>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</si>
  <si>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</si>
  <si>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</si>
  <si>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</si>
  <si>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</si>
  <si>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</si>
  <si>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</si>
  <si>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</si>
  <si>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</si>
  <si>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</si>
  <si>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</si>
  <si>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</si>
  <si>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</si>
  <si>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</si>
  <si>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</si>
  <si>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</si>
  <si>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</si>
  <si>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</si>
  <si>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</si>
  <si>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</si>
  <si>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</si>
  <si>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</si>
  <si>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</si>
  <si>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</si>
  <si>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</si>
  <si>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</si>
  <si>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</si>
  <si>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</si>
  <si>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</si>
  <si>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</si>
  <si>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</si>
  <si>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</si>
  <si>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</si>
  <si>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</si>
  <si>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</si>
  <si>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</si>
  <si>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</si>
  <si>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</si>
  <si>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</si>
  <si>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</si>
  <si>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</si>
  <si>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</si>
  <si>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</si>
  <si>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</si>
  <si>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</si>
  <si>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</si>
  <si>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</si>
  <si>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</si>
  <si>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</si>
  <si>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</si>
  <si>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</si>
  <si>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</si>
  <si>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</si>
  <si>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</si>
  <si>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</si>
  <si>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</si>
  <si>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</si>
  <si>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</si>
  <si>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</si>
  <si>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</si>
  <si>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</si>
  <si>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</si>
  <si>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</si>
  <si>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</si>
  <si>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</si>
  <si>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</si>
  <si>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</si>
  <si>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</si>
  <si>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</si>
  <si>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</si>
  <si>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</si>
  <si>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</si>
  <si>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</si>
  <si>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</si>
  <si>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</si>
  <si>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</si>
  <si>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</si>
  <si>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</si>
  <si>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</si>
  <si>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</si>
  <si>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</si>
  <si>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</si>
  <si>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</si>
  <si>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</si>
  <si>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</si>
  <si>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</si>
  <si>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</si>
  <si>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</si>
  <si>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</si>
  <si>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</si>
  <si>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</si>
  <si>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</si>
  <si>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</si>
  <si>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</si>
  <si>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</si>
  <si>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</si>
  <si>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</si>
  <si>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</si>
  <si>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</si>
  <si>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</si>
  <si>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</si>
  <si>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</si>
  <si>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</si>
  <si>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</si>
  <si>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</si>
  <si>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</si>
  <si>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</si>
  <si>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</si>
  <si>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</si>
  <si>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</si>
  <si>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</si>
  <si>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</si>
  <si>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</si>
  <si>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</si>
  <si>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</si>
  <si>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</si>
  <si>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</si>
  <si>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</si>
  <si>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</si>
  <si>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</si>
  <si>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</si>
  <si>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</si>
  <si>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</si>
  <si>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</si>
  <si>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</si>
  <si>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</si>
  <si>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</si>
  <si>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</si>
  <si>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</si>
  <si>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</si>
  <si>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</si>
  <si>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</si>
  <si>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</si>
  <si>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</si>
  <si>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</si>
  <si>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</si>
  <si>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</si>
  <si>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</si>
  <si>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</si>
  <si>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</si>
  <si>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</si>
  <si>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</si>
  <si>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</si>
  <si>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</si>
  <si>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</si>
  <si>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</si>
  <si>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</si>
  <si>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</si>
  <si>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</si>
  <si>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</si>
  <si>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</si>
  <si>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</si>
  <si>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</si>
  <si>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</si>
  <si>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</si>
  <si>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</si>
  <si>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</si>
  <si>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</si>
  <si>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</si>
  <si>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</si>
  <si>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</si>
  <si>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</si>
  <si>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</si>
  <si>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</si>
  <si>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</si>
  <si>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</si>
  <si>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</si>
  <si>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</si>
  <si>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</si>
  <si>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</si>
  <si>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</si>
  <si>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</si>
  <si>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</si>
  <si>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</si>
  <si>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</si>
  <si>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</si>
  <si>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</si>
  <si>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</si>
  <si>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</si>
  <si>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</si>
  <si>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</si>
  <si>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</si>
  <si>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</si>
  <si>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</si>
  <si>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</si>
  <si>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</si>
  <si>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</si>
  <si>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</si>
  <si>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</si>
  <si>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</si>
  <si>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</si>
  <si>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</si>
  <si>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</si>
  <si>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</si>
  <si>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</si>
  <si>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</si>
  <si>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</si>
  <si>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</si>
  <si>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</si>
  <si>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</si>
  <si>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</si>
  <si>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</si>
  <si>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</si>
  <si>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</si>
  <si>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</si>
  <si>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</si>
  <si>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</si>
  <si>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</si>
  <si>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</si>
  <si>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</si>
  <si>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</si>
  <si>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</si>
  <si>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</si>
  <si>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</si>
  <si>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</si>
  <si>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</si>
  <si>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</si>
  <si>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</si>
  <si>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</si>
  <si>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</si>
  <si>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</si>
  <si>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</si>
  <si>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</si>
  <si>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</si>
  <si>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</si>
  <si>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</si>
  <si>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</si>
  <si>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</si>
  <si>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</si>
  <si>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</si>
  <si>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</si>
  <si>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</si>
  <si>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</si>
  <si>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</si>
  <si>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</si>
  <si>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</si>
  <si>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</si>
  <si>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</si>
  <si>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</si>
  <si>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</si>
  <si>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</si>
  <si>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</si>
  <si>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</si>
  <si>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</si>
  <si>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</si>
  <si>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</si>
  <si>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</si>
  <si>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</si>
  <si>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</si>
  <si>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</si>
  <si>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</si>
  <si>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</si>
  <si>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</si>
  <si>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</si>
  <si>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</si>
  <si>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</si>
  <si>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</si>
  <si>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</si>
  <si>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</si>
  <si>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</si>
  <si>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</si>
  <si>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</si>
  <si>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</si>
  <si>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</si>
  <si>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</si>
  <si>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</si>
  <si>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</si>
  <si>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</si>
  <si>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</si>
  <si>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</si>
  <si>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</si>
  <si>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</si>
  <si>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</si>
  <si>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</si>
  <si>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</si>
  <si>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</si>
  <si>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</si>
  <si>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</si>
  <si>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</si>
  <si>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</si>
  <si>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</si>
  <si>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</si>
  <si>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</si>
  <si>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</si>
  <si>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</si>
  <si>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</si>
  <si>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</si>
  <si>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</si>
  <si>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</si>
  <si>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</si>
  <si>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</si>
  <si>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</si>
  <si>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</si>
  <si>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</si>
  <si>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</si>
  <si>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</si>
  <si>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</si>
  <si>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</si>
  <si>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</si>
  <si>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</si>
  <si>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</si>
  <si>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</si>
  <si>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</si>
  <si>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</si>
  <si>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</si>
  <si>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</si>
  <si>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</si>
  <si>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</si>
  <si>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</si>
  <si>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</si>
  <si>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</si>
  <si>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</si>
  <si>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</si>
  <si>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</si>
  <si>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</si>
  <si>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</si>
  <si>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</si>
  <si>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</si>
  <si>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</si>
  <si>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</si>
  <si>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</si>
  <si>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</si>
  <si>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</si>
  <si>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</si>
  <si>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</si>
  <si>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</si>
  <si>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</si>
  <si>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</si>
  <si>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</si>
  <si>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</si>
  <si>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</si>
  <si>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</si>
  <si>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</si>
  <si>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</si>
  <si>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</si>
  <si>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</si>
  <si>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</si>
  <si>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</si>
  <si>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</si>
  <si>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</si>
  <si>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</si>
  <si>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</si>
  <si>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</si>
  <si>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</si>
  <si>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</si>
  <si>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</si>
  <si>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</si>
  <si>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</si>
  <si>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</si>
  <si>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</si>
  <si>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</si>
  <si>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</si>
  <si>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</si>
  <si>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</si>
  <si>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</si>
  <si>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</si>
  <si>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</si>
  <si>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</si>
  <si>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</si>
  <si>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</si>
  <si>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</si>
  <si>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</si>
  <si>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</si>
  <si>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</si>
  <si>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</si>
  <si>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</si>
  <si>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</si>
  <si>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</si>
  <si>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</si>
  <si>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</si>
  <si>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</si>
  <si>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</si>
  <si>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</si>
  <si>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</si>
  <si>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</si>
  <si>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</si>
  <si>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</si>
  <si>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</si>
  <si>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</si>
  <si>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</si>
  <si>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</si>
  <si>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</si>
  <si>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</si>
  <si>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</si>
  <si>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</si>
  <si>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</si>
  <si>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</si>
  <si>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</si>
  <si>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</si>
  <si>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</si>
  <si>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</si>
  <si>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</si>
  <si>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</si>
  <si>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</si>
  <si>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</si>
  <si>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</si>
  <si>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</si>
  <si>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</si>
  <si>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</si>
  <si>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</si>
  <si>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</si>
  <si>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</si>
  <si>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</si>
  <si>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</si>
  <si>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</si>
  <si>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</si>
  <si>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</si>
  <si>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</si>
  <si>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</si>
  <si>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</si>
  <si>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</si>
  <si>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</si>
  <si>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</si>
  <si>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</si>
  <si>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</si>
  <si>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</si>
  <si>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</si>
  <si>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</si>
  <si>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</si>
  <si>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</si>
  <si>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</si>
  <si>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</si>
  <si>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</si>
  <si>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</si>
  <si>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</si>
  <si>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</si>
  <si>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</si>
  <si>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</si>
  <si>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</si>
  <si>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</si>
  <si>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</si>
  <si>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</si>
  <si>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</si>
  <si>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</si>
  <si>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</si>
  <si>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</si>
  <si>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</si>
  <si>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</si>
  <si>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</si>
  <si>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</si>
  <si>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</si>
  <si>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</si>
  <si>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</si>
  <si>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</si>
  <si>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</si>
  <si>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</si>
  <si>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</si>
  <si>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</si>
  <si>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</si>
  <si>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</si>
  <si>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</si>
  <si>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</si>
  <si>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</si>
  <si>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</si>
  <si>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</si>
  <si>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</si>
  <si>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</si>
  <si>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</si>
  <si>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</si>
  <si>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</si>
  <si>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</si>
  <si>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</si>
  <si>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</si>
  <si>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</si>
  <si>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</si>
  <si>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</si>
  <si>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</si>
  <si>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</si>
  <si>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</si>
  <si>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</si>
  <si>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</si>
  <si>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</si>
  <si>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</si>
  <si>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</si>
  <si>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</si>
  <si>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</si>
  <si>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</si>
  <si>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</si>
  <si>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</si>
  <si>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</si>
  <si>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</si>
  <si>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</si>
  <si>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</si>
  <si>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</si>
  <si>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</si>
  <si>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</si>
  <si>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</si>
  <si>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</si>
  <si>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</si>
  <si>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</si>
  <si>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</si>
  <si>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</si>
  <si>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</si>
  <si>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</si>
  <si>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</si>
  <si>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</si>
  <si>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</si>
  <si>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</si>
  <si>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</si>
  <si>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</si>
  <si>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</si>
  <si>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</si>
  <si>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</si>
  <si>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</si>
  <si>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</si>
  <si>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</si>
  <si>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</si>
  <si>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</si>
  <si>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</si>
  <si>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</si>
  <si>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</si>
  <si>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</si>
  <si>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</si>
  <si>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</si>
  <si>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</si>
  <si>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</si>
  <si>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</si>
  <si>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</si>
  <si>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</si>
  <si>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</si>
  <si>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</si>
  <si>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</si>
  <si>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</si>
  <si>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</si>
  <si>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</si>
  <si>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</si>
  <si>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</si>
  <si>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</si>
  <si>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</si>
  <si>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</si>
  <si>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</si>
  <si>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</si>
  <si>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</si>
  <si>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</si>
  <si>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</si>
  <si>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</si>
  <si>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</si>
  <si>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</si>
  <si>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</si>
  <si>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</si>
  <si>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</si>
  <si>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</si>
  <si>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</si>
  <si>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</si>
  <si>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</si>
  <si>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</si>
  <si>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</si>
  <si>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</si>
  <si>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</si>
  <si>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</si>
  <si>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</si>
  <si>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</si>
  <si>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</si>
  <si>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</si>
  <si>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</si>
  <si>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</si>
  <si>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</si>
  <si>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</si>
  <si>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</si>
  <si>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</si>
  <si>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</si>
  <si>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</si>
  <si>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</si>
  <si>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</si>
  <si>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</si>
  <si>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</si>
  <si>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</si>
  <si>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</si>
  <si>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</si>
  <si>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</si>
  <si>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</si>
  <si>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</si>
  <si>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</si>
  <si>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</si>
  <si>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</si>
  <si>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</si>
  <si>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</si>
  <si>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</si>
  <si>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</si>
  <si>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</si>
  <si>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</si>
  <si>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</si>
  <si>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</si>
  <si>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</si>
  <si>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</si>
  <si>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</si>
  <si>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</si>
  <si>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</si>
  <si>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</si>
  <si>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</si>
  <si>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</si>
  <si>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</si>
  <si>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</si>
  <si>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</si>
  <si>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</si>
  <si>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</si>
  <si>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</si>
  <si>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</si>
  <si>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</si>
  <si>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</si>
  <si>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</si>
  <si>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</si>
  <si>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</si>
  <si>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</si>
  <si>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</si>
  <si>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</si>
  <si>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</si>
  <si>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</si>
  <si>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</si>
  <si>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</si>
  <si>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</si>
  <si>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</si>
  <si>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</si>
  <si>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</si>
  <si>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</si>
  <si>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</si>
  <si>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</si>
  <si>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</si>
  <si>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</si>
  <si>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</si>
  <si>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</si>
  <si>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</si>
  <si>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</si>
  <si>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</si>
  <si>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</si>
  <si>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</si>
  <si>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</si>
  <si>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</si>
  <si>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</si>
  <si>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</si>
  <si>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</si>
  <si>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</si>
  <si>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</si>
  <si>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</si>
  <si>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</si>
  <si>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</si>
  <si>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</si>
  <si>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</si>
  <si>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</si>
  <si>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</si>
  <si>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</si>
  <si>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</si>
  <si>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</si>
  <si>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</si>
  <si>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</si>
  <si>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</si>
  <si>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</si>
  <si>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</si>
  <si>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</si>
  <si>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</si>
  <si>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</si>
  <si>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</si>
  <si>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</si>
  <si>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</si>
  <si>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</si>
  <si>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</si>
  <si>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</si>
  <si>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</si>
  <si>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</si>
  <si>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</si>
  <si>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</si>
  <si>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</si>
  <si>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</si>
  <si>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</si>
  <si>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</si>
  <si>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</si>
  <si>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</si>
  <si>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</si>
  <si>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</si>
  <si>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</si>
  <si>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</si>
  <si>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</si>
  <si>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</si>
  <si>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</si>
  <si>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</si>
  <si>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</si>
  <si>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</si>
  <si>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</si>
  <si>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</si>
  <si>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</si>
  <si>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</si>
  <si>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</si>
  <si>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</si>
  <si>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</si>
  <si>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</si>
  <si>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</si>
  <si>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</si>
  <si>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</si>
  <si>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</si>
  <si>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</si>
  <si>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</si>
  <si>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</si>
  <si>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</si>
  <si>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</si>
  <si>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</si>
  <si>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</si>
  <si>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</si>
  <si>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</si>
  <si>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</si>
  <si>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</si>
  <si>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</si>
  <si>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</si>
  <si>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</si>
  <si>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</si>
  <si>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</si>
  <si>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</si>
  <si>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</si>
  <si>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</si>
  <si>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</si>
  <si>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</si>
  <si>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</si>
  <si>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</si>
  <si>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</si>
  <si>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</si>
  <si>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</si>
  <si>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</si>
  <si>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</si>
  <si>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</si>
  <si>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</si>
  <si>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</si>
  <si>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</si>
  <si>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</si>
  <si>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</si>
  <si>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</si>
  <si>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</si>
  <si>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</si>
  <si>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</si>
  <si>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</si>
  <si>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</si>
  <si>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</si>
  <si>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</si>
  <si>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</si>
  <si>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</si>
  <si>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</si>
  <si>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</si>
  <si>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</si>
  <si>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</si>
  <si>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</si>
  <si>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</si>
  <si>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</si>
  <si>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</si>
  <si>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</si>
  <si>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</si>
  <si>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</si>
  <si>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</si>
  <si>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</si>
  <si>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</si>
  <si>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</si>
  <si>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</si>
  <si>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</si>
  <si>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</si>
  <si>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</si>
  <si>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</si>
  <si>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</si>
  <si>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</si>
  <si>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</si>
  <si>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</si>
  <si>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</si>
  <si>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</si>
  <si>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</si>
  <si>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</si>
  <si>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</si>
  <si>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</si>
  <si>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</si>
  <si>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</si>
  <si>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</si>
  <si>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</si>
  <si>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</si>
  <si>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</si>
  <si>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</si>
  <si>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</si>
  <si>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</si>
  <si>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</si>
  <si>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</si>
  <si>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</si>
  <si>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</si>
  <si>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</si>
  <si>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</si>
  <si>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</si>
  <si>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</si>
  <si>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</si>
  <si>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</si>
  <si>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</si>
  <si>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</si>
  <si>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</si>
  <si>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</si>
  <si>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</si>
  <si>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</si>
  <si>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</si>
  <si>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</si>
  <si>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</si>
  <si>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</si>
  <si>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</si>
  <si>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</si>
  <si>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</si>
  <si>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</si>
  <si>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</si>
  <si>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</si>
  <si>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</si>
  <si>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</si>
  <si>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</si>
  <si>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</si>
  <si>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</si>
  <si>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</si>
  <si>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</si>
  <si>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</si>
  <si>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</si>
  <si>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</si>
  <si>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</si>
  <si>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</si>
  <si>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</si>
  <si>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</si>
  <si>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</si>
  <si>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</si>
  <si>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</si>
  <si>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</si>
  <si>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</si>
  <si>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</si>
  <si>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</si>
  <si>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</si>
  <si>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</si>
  <si>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</si>
  <si>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</si>
  <si>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</si>
  <si>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</si>
  <si>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</si>
  <si>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</si>
  <si>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</si>
  <si>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</si>
  <si>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</si>
  <si>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</si>
  <si>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</si>
  <si>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</si>
  <si>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</si>
  <si>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</si>
  <si>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</si>
  <si>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</si>
  <si>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</si>
  <si>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</si>
  <si>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</si>
  <si>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</si>
  <si>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</si>
  <si>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</si>
  <si>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</si>
  <si>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</si>
  <si>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</si>
  <si>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</si>
  <si>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</si>
  <si>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</si>
  <si>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</si>
  <si>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</si>
  <si>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</si>
  <si>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</si>
  <si>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</si>
  <si>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</si>
  <si>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</si>
  <si>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</si>
  <si>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</si>
  <si>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</si>
  <si>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</si>
  <si>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</si>
  <si>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</si>
  <si>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</si>
  <si>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</si>
  <si>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</si>
  <si>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</si>
  <si>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</si>
  <si>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</si>
  <si>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</si>
  <si>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</si>
  <si>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</si>
  <si>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</si>
  <si>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</si>
  <si>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</si>
  <si>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</si>
  <si>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</si>
  <si>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</si>
  <si>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</si>
  <si>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</si>
  <si>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</si>
  <si>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</si>
  <si>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</si>
  <si>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</si>
  <si>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</si>
  <si>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</si>
  <si>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</si>
  <si>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</si>
  <si>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</si>
  <si>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</si>
  <si>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</si>
  <si>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</si>
  <si>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</si>
  <si>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</si>
  <si>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</si>
  <si>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</si>
  <si>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</si>
  <si>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</si>
  <si>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</si>
  <si>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</si>
  <si>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</si>
  <si>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</si>
  <si>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</si>
  <si>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</si>
  <si>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</si>
  <si>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</si>
  <si>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</si>
  <si>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</si>
  <si>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</si>
  <si>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</si>
  <si>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</si>
  <si>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</si>
  <si>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</si>
  <si>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</si>
  <si>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</si>
  <si>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</si>
  <si>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</si>
  <si>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</si>
  <si>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</si>
  <si>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</si>
  <si>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</si>
  <si>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</si>
  <si>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</si>
  <si>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</si>
  <si>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</si>
  <si>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</si>
  <si>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</si>
  <si>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</si>
  <si>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</si>
  <si>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</si>
  <si>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</si>
  <si>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</si>
  <si>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</si>
  <si>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</si>
  <si>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</si>
  <si>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</si>
  <si>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</si>
  <si>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</si>
  <si>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</si>
  <si>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</si>
  <si>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</si>
  <si>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</si>
  <si>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</si>
  <si>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</si>
  <si>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</si>
  <si>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</si>
  <si>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</si>
  <si>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</si>
  <si>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</si>
  <si>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</si>
  <si>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</si>
  <si>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</si>
  <si>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</si>
  <si>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</si>
  <si>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</si>
  <si>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</si>
  <si>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</si>
  <si>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</si>
  <si>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</si>
  <si>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</si>
  <si>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</si>
  <si>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</si>
  <si>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</si>
  <si>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</si>
  <si>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</si>
  <si>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</si>
  <si>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</si>
  <si>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</si>
  <si>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</si>
  <si>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</si>
  <si>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</si>
  <si>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</si>
  <si>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</si>
  <si>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</si>
  <si>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</si>
  <si>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</si>
  <si>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</si>
  <si>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</si>
  <si>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</si>
  <si>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</si>
  <si>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</si>
  <si>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</si>
  <si>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</si>
  <si>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</si>
  <si>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</si>
  <si>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</si>
  <si>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</si>
  <si>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</si>
  <si>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</si>
  <si>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</si>
  <si>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</si>
  <si>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</si>
  <si>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</si>
  <si>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</si>
  <si>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</si>
  <si>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</si>
  <si>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</si>
  <si>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</si>
  <si>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</si>
  <si>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</si>
  <si>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</si>
  <si>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</si>
  <si>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</si>
  <si>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</si>
  <si>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</si>
  <si>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</si>
  <si>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</si>
  <si>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</si>
  <si>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</si>
  <si>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</si>
  <si>
    <t>usual care</t>
  </si>
  <si>
    <t>exercise program</t>
  </si>
  <si>
    <t>NO</t>
  </si>
  <si>
    <t>Dementia And Physical Activity (DAPA) trial of moderate to high intensity exercise training for people with dementia: randomised controlled trial</t>
  </si>
  <si>
    <t>placebo</t>
  </si>
  <si>
    <t>indomethacin</t>
  </si>
  <si>
    <t>No Effect of One-Year Treatment with Indomethacin on Alzheimer’s Disease Progression: A Randomized Controlled Trial</t>
  </si>
  <si>
    <t>Exercise Alone</t>
  </si>
  <si>
    <t>Exercise+Vitamin D</t>
  </si>
  <si>
    <t>Exercise+Cognitive</t>
  </si>
  <si>
    <t>Exercise+VitD+Cognitive</t>
  </si>
  <si>
    <t>Effects of Exercise Alone or Combined with Cognitive Training and Vitamin D Supplementation to Improve Cognition in Adults with Mild Cognitive Impairment. JAMA Network Open 2023.</t>
  </si>
  <si>
    <t>ADAS-Cog12</t>
  </si>
  <si>
    <t>GV-971</t>
  </si>
  <si>
    <t>A 36-week multicenter, randomized, double-blind, placebo-controlled, parallelgroup, phase 3 clinical trial of sodium oligomannate for mild-to-moderate Alzheimer’s dementia. Alz Res Ther 2021</t>
  </si>
  <si>
    <t>Cycling</t>
  </si>
  <si>
    <t>Stretching</t>
  </si>
  <si>
    <t>ADAS-Cog</t>
  </si>
  <si>
    <t>Cognitive Effects of Aerobic Exercise in Alzheimer’s Disease: A Pilot Randomized Controlled Trial. J Alz Dis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</si>
</sst>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Raw'!$C$3:$C$148</c:f>
              <c:numCache>
                <c:formatCode>General</c:formatCode>
                <c:ptCount val="146"/>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180</c:v>
                </c:pt>
                <c:pt idx="101">
                  <c:v>180</c:v>
                </c:pt>
                <c:pt idx="102">
                  <c:v>365</c:v>
                </c:pt>
                <c:pt idx="103">
                  <c:v>365</c:v>
                </c:pt>
                <c:pt idx="104">
                  <c:v>180</c:v>
                </c:pt>
                <c:pt idx="105">
                  <c:v>180</c:v>
                </c:pt>
                <c:pt idx="106">
                  <c:v>365</c:v>
                </c:pt>
                <c:pt idx="107">
                  <c:v>365</c:v>
                </c:pt>
                <c:pt idx="108">
                  <c:v>84</c:v>
                </c:pt>
                <c:pt idx="109">
                  <c:v>84</c:v>
                </c:pt>
                <c:pt idx="110">
                  <c:v>182</c:v>
                </c:pt>
                <c:pt idx="111">
                  <c:v>182</c:v>
                </c:pt>
                <c:pt idx="112">
                  <c:v>273</c:v>
                </c:pt>
                <c:pt idx="113">
                  <c:v>273</c:v>
                </c:pt>
                <c:pt idx="114">
                  <c:v>364</c:v>
                </c:pt>
                <c:pt idx="115">
                  <c:v>364</c:v>
                </c:pt>
                <c:pt idx="116">
                  <c:v>546</c:v>
                </c:pt>
                <c:pt idx="117">
                  <c:v>546</c:v>
                </c:pt>
                <c:pt idx="118">
                  <c:v>546</c:v>
                </c:pt>
                <c:pt idx="119">
                  <c:v>91</c:v>
                </c:pt>
                <c:pt idx="120">
                  <c:v>91</c:v>
                </c:pt>
                <c:pt idx="121">
                  <c:v>91</c:v>
                </c:pt>
                <c:pt idx="122">
                  <c:v>182</c:v>
                </c:pt>
                <c:pt idx="123">
                  <c:v>182</c:v>
                </c:pt>
                <c:pt idx="124">
                  <c:v>182</c:v>
                </c:pt>
                <c:pt idx="125">
                  <c:v>273</c:v>
                </c:pt>
                <c:pt idx="126">
                  <c:v>273</c:v>
                </c:pt>
                <c:pt idx="127">
                  <c:v>273</c:v>
                </c:pt>
                <c:pt idx="128">
                  <c:v>365</c:v>
                </c:pt>
                <c:pt idx="129">
                  <c:v>365</c:v>
                </c:pt>
                <c:pt idx="130">
                  <c:v>365</c:v>
                </c:pt>
                <c:pt idx="131">
                  <c:v>455</c:v>
                </c:pt>
                <c:pt idx="132">
                  <c:v>455</c:v>
                </c:pt>
                <c:pt idx="133">
                  <c:v>455</c:v>
                </c:pt>
                <c:pt idx="134">
                  <c:v>28</c:v>
                </c:pt>
                <c:pt idx="135">
                  <c:v>28</c:v>
                </c:pt>
                <c:pt idx="136">
                  <c:v>28</c:v>
                </c:pt>
                <c:pt idx="137">
                  <c:v>28</c:v>
                </c:pt>
                <c:pt idx="138">
                  <c:v>84</c:v>
                </c:pt>
                <c:pt idx="139">
                  <c:v>84</c:v>
                </c:pt>
                <c:pt idx="140">
                  <c:v>84</c:v>
                </c:pt>
                <c:pt idx="141">
                  <c:v>84</c:v>
                </c:pt>
                <c:pt idx="142">
                  <c:v>168</c:v>
                </c:pt>
                <c:pt idx="143">
                  <c:v>168</c:v>
                </c:pt>
                <c:pt idx="144">
                  <c:v>168</c:v>
                </c:pt>
                <c:pt idx="145">
                  <c:v>168</c:v>
                </c:pt>
              </c:numCache>
            </c:numRef>
          </c:xVal>
          <c:yVal>
            <c:numRef>
              <c:f>'Adas-Cog Raw'!$D$3:$D$148</c:f>
              <c:numCache>
                <c:formatCode>#,##0.0</c:formatCode>
                <c:ptCount val="146"/>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1</c:v>
                </c:pt>
                <c:pt idx="101">
                  <c:v>1.6999999999999993</c:v>
                </c:pt>
                <c:pt idx="102">
                  <c:v>2.4000000000000021</c:v>
                </c:pt>
                <c:pt idx="103">
                  <c:v>4</c:v>
                </c:pt>
                <c:pt idx="104">
                  <c:v>3.9</c:v>
                </c:pt>
                <c:pt idx="105">
                  <c:v>4.8</c:v>
                </c:pt>
                <c:pt idx="106">
                  <c:v>9.3000000000000007</c:v>
                </c:pt>
                <c:pt idx="107">
                  <c:v>7.8</c:v>
                </c:pt>
                <c:pt idx="108">
                  <c:v>0.3</c:v>
                </c:pt>
                <c:pt idx="109">
                  <c:v>-1.5</c:v>
                </c:pt>
                <c:pt idx="110">
                  <c:v>2.1</c:v>
                </c:pt>
                <c:pt idx="111">
                  <c:v>-1.9</c:v>
                </c:pt>
                <c:pt idx="112">
                  <c:v>-3.8</c:v>
                </c:pt>
                <c:pt idx="113">
                  <c:v>-2.1</c:v>
                </c:pt>
                <c:pt idx="114">
                  <c:v>-5.6</c:v>
                </c:pt>
                <c:pt idx="115">
                  <c:v>-1.2</c:v>
                </c:pt>
                <c:pt idx="116">
                  <c:v>7.7</c:v>
                </c:pt>
                <c:pt idx="117">
                  <c:v>7.9</c:v>
                </c:pt>
                <c:pt idx="118">
                  <c:v>8</c:v>
                </c:pt>
                <c:pt idx="119">
                  <c:v>0.2</c:v>
                </c:pt>
                <c:pt idx="120">
                  <c:v>1.2</c:v>
                </c:pt>
                <c:pt idx="121">
                  <c:v>1.2</c:v>
                </c:pt>
                <c:pt idx="122">
                  <c:v>0.8</c:v>
                </c:pt>
                <c:pt idx="123">
                  <c:v>1.2</c:v>
                </c:pt>
                <c:pt idx="124">
                  <c:v>1.5</c:v>
                </c:pt>
                <c:pt idx="125">
                  <c:v>2.4</c:v>
                </c:pt>
                <c:pt idx="126">
                  <c:v>3.1</c:v>
                </c:pt>
                <c:pt idx="127">
                  <c:v>3</c:v>
                </c:pt>
                <c:pt idx="128">
                  <c:v>4.0999999999999996</c:v>
                </c:pt>
                <c:pt idx="129">
                  <c:v>4.3</c:v>
                </c:pt>
                <c:pt idx="130">
                  <c:v>4.0999999999999996</c:v>
                </c:pt>
                <c:pt idx="131">
                  <c:v>6</c:v>
                </c:pt>
                <c:pt idx="132">
                  <c:v>7</c:v>
                </c:pt>
                <c:pt idx="133">
                  <c:v>6.6</c:v>
                </c:pt>
                <c:pt idx="134">
                  <c:v>-0.7</c:v>
                </c:pt>
                <c:pt idx="135">
                  <c:v>-0.8</c:v>
                </c:pt>
                <c:pt idx="136">
                  <c:v>-1.2</c:v>
                </c:pt>
                <c:pt idx="137">
                  <c:v>-1.2</c:v>
                </c:pt>
                <c:pt idx="138">
                  <c:v>-0.7</c:v>
                </c:pt>
                <c:pt idx="139">
                  <c:v>-0.8</c:v>
                </c:pt>
                <c:pt idx="140">
                  <c:v>-0.6</c:v>
                </c:pt>
                <c:pt idx="141">
                  <c:v>-0.5</c:v>
                </c:pt>
                <c:pt idx="142">
                  <c:v>0.4</c:v>
                </c:pt>
                <c:pt idx="143">
                  <c:v>-0.1</c:v>
                </c:pt>
                <c:pt idx="144">
                  <c:v>-0.5</c:v>
                </c:pt>
                <c:pt idx="145">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79772</xdr:colOff>
      <xdr:row>12</xdr:row>
      <xdr:rowOff>53921</xdr:rowOff>
    </xdr:from>
    <xdr:to>
      <xdr:col>38</xdr:col>
      <xdr:colOff>161926</xdr:colOff>
      <xdr:row>62</xdr:row>
      <xdr:rowOff>104943</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N174"/>
  <sheetViews>
    <sheetView tabSelected="1" zoomScale="110" zoomScaleNormal="110" workbookViewId="0">
      <pane xSplit="2" ySplit="2" topLeftCell="C144" activePane="bottomRight" state="frozen"/>
      <selection pane="topRight" activeCell="C1" sqref="C1"/>
      <selection pane="bottomLeft" activeCell="A3" sqref="A3"/>
      <selection pane="bottomRight" activeCell="H174" sqref="H174"/>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4" x14ac:dyDescent="0.2">
      <c r="A1" t="s">
        <v>3</v>
      </c>
    </row>
    <row r="2" spans="1:14"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4" x14ac:dyDescent="0.2">
      <c r="B3" t="s">
        <v>2546</v>
      </c>
      <c r="C3" s="28">
        <v>90</v>
      </c>
      <c r="D3" s="29">
        <v>0.9</v>
      </c>
      <c r="E3" t="s">
        <v>2548</v>
      </c>
      <c r="F3" s="29">
        <v>24.37</v>
      </c>
      <c r="G3" s="28">
        <v>844</v>
      </c>
      <c r="H3" s="33" t="s">
        <v>2580</v>
      </c>
      <c r="I3" s="28" t="s">
        <v>2594</v>
      </c>
      <c r="J3" s="28" t="s">
        <v>2594</v>
      </c>
    </row>
    <row r="4" spans="1:14" x14ac:dyDescent="0.2">
      <c r="B4" t="s">
        <v>34</v>
      </c>
      <c r="C4" s="28">
        <v>90</v>
      </c>
      <c r="D4" s="29">
        <v>0.5</v>
      </c>
      <c r="E4" t="s">
        <v>2548</v>
      </c>
      <c r="F4" s="29">
        <v>24.45</v>
      </c>
      <c r="G4" s="28">
        <v>819</v>
      </c>
      <c r="H4" s="31" t="s">
        <v>2580</v>
      </c>
      <c r="I4" s="28" t="s">
        <v>2594</v>
      </c>
      <c r="J4" s="28" t="s">
        <v>2594</v>
      </c>
    </row>
    <row r="5" spans="1:14" x14ac:dyDescent="0.2">
      <c r="B5" t="s">
        <v>2546</v>
      </c>
      <c r="C5" s="28">
        <v>180</v>
      </c>
      <c r="D5" s="29">
        <v>1.2</v>
      </c>
      <c r="E5" t="s">
        <v>2548</v>
      </c>
      <c r="F5" s="29">
        <v>24.37</v>
      </c>
      <c r="G5" s="28">
        <v>823</v>
      </c>
      <c r="H5" s="31" t="s">
        <v>2580</v>
      </c>
      <c r="I5" s="28" t="s">
        <v>2594</v>
      </c>
      <c r="J5" s="28" t="s">
        <v>2594</v>
      </c>
    </row>
    <row r="6" spans="1:14" x14ac:dyDescent="0.2">
      <c r="B6" t="s">
        <v>34</v>
      </c>
      <c r="C6" s="28">
        <v>180</v>
      </c>
      <c r="D6" s="29">
        <v>0.5</v>
      </c>
      <c r="E6" t="s">
        <v>2548</v>
      </c>
      <c r="F6" s="29">
        <v>24.45</v>
      </c>
      <c r="G6" s="28">
        <v>793</v>
      </c>
      <c r="H6" s="31" t="s">
        <v>2580</v>
      </c>
      <c r="I6" s="28" t="s">
        <v>2594</v>
      </c>
      <c r="J6" s="28" t="s">
        <v>2594</v>
      </c>
    </row>
    <row r="7" spans="1:14" x14ac:dyDescent="0.2">
      <c r="B7" t="s">
        <v>2546</v>
      </c>
      <c r="C7" s="28">
        <f>9*30</f>
        <v>270</v>
      </c>
      <c r="D7" s="29">
        <v>2.5</v>
      </c>
      <c r="E7" t="s">
        <v>2548</v>
      </c>
      <c r="F7" s="29">
        <v>24.37</v>
      </c>
      <c r="G7" s="28">
        <v>807</v>
      </c>
      <c r="H7" s="31" t="s">
        <v>2580</v>
      </c>
      <c r="I7" s="28" t="s">
        <v>2594</v>
      </c>
      <c r="J7" s="28" t="s">
        <v>2594</v>
      </c>
    </row>
    <row r="8" spans="1:14" x14ac:dyDescent="0.2">
      <c r="B8" t="s">
        <v>34</v>
      </c>
      <c r="C8" s="28">
        <f>9*30</f>
        <v>270</v>
      </c>
      <c r="D8" s="29">
        <v>1.5</v>
      </c>
      <c r="E8" t="s">
        <v>2548</v>
      </c>
      <c r="F8" s="29">
        <v>24.45</v>
      </c>
      <c r="G8" s="28">
        <v>771</v>
      </c>
      <c r="H8" s="31" t="s">
        <v>2580</v>
      </c>
      <c r="I8" s="28" t="s">
        <v>2594</v>
      </c>
      <c r="J8" s="28" t="s">
        <v>2594</v>
      </c>
    </row>
    <row r="9" spans="1:14" x14ac:dyDescent="0.2">
      <c r="B9" t="s">
        <v>2546</v>
      </c>
      <c r="C9" s="28">
        <v>365</v>
      </c>
      <c r="D9" s="29">
        <v>3.2</v>
      </c>
      <c r="E9" t="s">
        <v>2548</v>
      </c>
      <c r="F9" s="29">
        <v>24.37</v>
      </c>
      <c r="G9" s="28">
        <v>770</v>
      </c>
      <c r="H9" s="31" t="s">
        <v>2580</v>
      </c>
      <c r="I9" s="28" t="s">
        <v>2594</v>
      </c>
      <c r="J9" s="28" t="s">
        <v>2594</v>
      </c>
    </row>
    <row r="10" spans="1:14" x14ac:dyDescent="0.2">
      <c r="B10" t="s">
        <v>34</v>
      </c>
      <c r="C10" s="28">
        <v>365</v>
      </c>
      <c r="D10" s="29">
        <v>1.8</v>
      </c>
      <c r="E10" t="s">
        <v>2548</v>
      </c>
      <c r="F10" s="29">
        <v>24.45</v>
      </c>
      <c r="G10" s="28">
        <v>753</v>
      </c>
      <c r="H10" s="31" t="s">
        <v>2580</v>
      </c>
      <c r="I10" s="28" t="s">
        <v>2594</v>
      </c>
      <c r="J10" s="28" t="s">
        <v>2594</v>
      </c>
    </row>
    <row r="11" spans="1:14" x14ac:dyDescent="0.2">
      <c r="B11" t="s">
        <v>2546</v>
      </c>
      <c r="C11" s="28">
        <f>15*30</f>
        <v>450</v>
      </c>
      <c r="D11" s="29">
        <v>3.7</v>
      </c>
      <c r="E11" t="s">
        <v>2548</v>
      </c>
      <c r="F11" s="29">
        <v>24.37</v>
      </c>
      <c r="G11" s="28">
        <v>762</v>
      </c>
      <c r="H11" s="31" t="s">
        <v>2580</v>
      </c>
      <c r="I11" s="28" t="s">
        <v>2594</v>
      </c>
      <c r="J11" s="28" t="s">
        <v>2594</v>
      </c>
    </row>
    <row r="12" spans="1:14" x14ac:dyDescent="0.2">
      <c r="B12" t="s">
        <v>34</v>
      </c>
      <c r="C12" s="28">
        <f>15*30</f>
        <v>450</v>
      </c>
      <c r="D12" s="29">
        <v>2.2000000000000002</v>
      </c>
      <c r="E12" t="s">
        <v>2548</v>
      </c>
      <c r="F12" s="29">
        <v>24.45</v>
      </c>
      <c r="G12" s="28">
        <v>730</v>
      </c>
      <c r="H12" s="31" t="s">
        <v>2580</v>
      </c>
      <c r="I12" s="28" t="s">
        <v>2594</v>
      </c>
      <c r="J12" s="28" t="s">
        <v>2594</v>
      </c>
    </row>
    <row r="13" spans="1:14" x14ac:dyDescent="0.2">
      <c r="B13" t="s">
        <v>2546</v>
      </c>
      <c r="C13" s="28">
        <f>18*30</f>
        <v>540</v>
      </c>
      <c r="D13" s="29">
        <v>5.6</v>
      </c>
      <c r="E13" t="s">
        <v>2548</v>
      </c>
      <c r="F13" s="29">
        <v>24.37</v>
      </c>
      <c r="G13" s="28">
        <v>738</v>
      </c>
      <c r="H13" s="31" t="s">
        <v>2580</v>
      </c>
      <c r="I13" s="28" t="s">
        <v>2594</v>
      </c>
      <c r="J13" s="28" t="s">
        <v>2594</v>
      </c>
    </row>
    <row r="14" spans="1:14" x14ac:dyDescent="0.2">
      <c r="B14" t="s">
        <v>34</v>
      </c>
      <c r="C14" s="28">
        <f>18*30</f>
        <v>540</v>
      </c>
      <c r="D14" s="29">
        <v>4.0999999999999996</v>
      </c>
      <c r="E14" t="s">
        <v>2548</v>
      </c>
      <c r="F14" s="29">
        <v>24.45</v>
      </c>
      <c r="G14" s="28">
        <v>703</v>
      </c>
      <c r="H14" s="31" t="s">
        <v>2580</v>
      </c>
      <c r="I14" s="28" t="s">
        <v>2594</v>
      </c>
      <c r="J14" s="28" t="s">
        <v>2594</v>
      </c>
    </row>
    <row r="15" spans="1:14" x14ac:dyDescent="0.2">
      <c r="B15" t="s">
        <v>2546</v>
      </c>
      <c r="C15" s="28">
        <v>90</v>
      </c>
      <c r="D15" s="29">
        <v>0.7</v>
      </c>
      <c r="E15" t="s">
        <v>2548</v>
      </c>
      <c r="F15" s="29">
        <v>22.6</v>
      </c>
      <c r="G15" s="28">
        <v>238</v>
      </c>
      <c r="H15" s="33" t="s">
        <v>2590</v>
      </c>
      <c r="I15" s="28" t="s">
        <v>2594</v>
      </c>
      <c r="J15" s="28" t="s">
        <v>2594</v>
      </c>
    </row>
    <row r="16" spans="1:14"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2620</v>
      </c>
      <c r="C103" s="28">
        <f>6*30</f>
        <v>180</v>
      </c>
      <c r="D103" s="29">
        <f>22.4-F103</f>
        <v>1</v>
      </c>
      <c r="E103" t="s">
        <v>2597</v>
      </c>
      <c r="F103" s="29">
        <v>21.4</v>
      </c>
      <c r="G103" s="28">
        <v>137</v>
      </c>
      <c r="H103" s="31" t="s">
        <v>2623</v>
      </c>
      <c r="I103" t="s">
        <v>2622</v>
      </c>
      <c r="J103" t="s">
        <v>2622</v>
      </c>
      <c r="L103">
        <v>21.4</v>
      </c>
    </row>
    <row r="104" spans="2:12" x14ac:dyDescent="0.2">
      <c r="B104" t="s">
        <v>2621</v>
      </c>
      <c r="C104" s="28">
        <v>180</v>
      </c>
      <c r="D104" s="29">
        <f>22.9-F104</f>
        <v>1.6999999999999993</v>
      </c>
      <c r="E104" t="s">
        <v>2597</v>
      </c>
      <c r="F104" s="29">
        <v>21.2</v>
      </c>
      <c r="G104" s="28">
        <v>278</v>
      </c>
      <c r="H104" s="31" t="s">
        <v>2623</v>
      </c>
      <c r="I104" t="s">
        <v>2622</v>
      </c>
      <c r="J104" t="s">
        <v>2622</v>
      </c>
      <c r="L104">
        <v>21.2</v>
      </c>
    </row>
    <row r="105" spans="2:12" x14ac:dyDescent="0.2">
      <c r="B105" t="s">
        <v>2620</v>
      </c>
      <c r="C105" s="28">
        <v>365</v>
      </c>
      <c r="D105" s="29">
        <f>23.8-F105</f>
        <v>2.4000000000000021</v>
      </c>
      <c r="E105" t="s">
        <v>2597</v>
      </c>
      <c r="F105" s="29">
        <v>21.4</v>
      </c>
      <c r="G105" s="28">
        <v>137</v>
      </c>
      <c r="H105" s="31" t="s">
        <v>2623</v>
      </c>
      <c r="I105" t="s">
        <v>2622</v>
      </c>
      <c r="J105" t="s">
        <v>2622</v>
      </c>
      <c r="L105">
        <v>21.4</v>
      </c>
    </row>
    <row r="106" spans="2:12" x14ac:dyDescent="0.2">
      <c r="B106" t="s">
        <v>2621</v>
      </c>
      <c r="C106" s="28">
        <v>365</v>
      </c>
      <c r="D106" s="29">
        <f>25.2-F106</f>
        <v>4</v>
      </c>
      <c r="E106" t="s">
        <v>2597</v>
      </c>
      <c r="F106" s="29">
        <v>21.2</v>
      </c>
      <c r="G106" s="28">
        <v>278</v>
      </c>
      <c r="H106" s="31" t="s">
        <v>2623</v>
      </c>
      <c r="I106" t="s">
        <v>2622</v>
      </c>
      <c r="J106" t="s">
        <v>2622</v>
      </c>
      <c r="L106">
        <v>21.2</v>
      </c>
    </row>
    <row r="107" spans="2:12" x14ac:dyDescent="0.2">
      <c r="B107" t="s">
        <v>2624</v>
      </c>
      <c r="C107" s="28">
        <f>6*30</f>
        <v>180</v>
      </c>
      <c r="D107" s="29">
        <v>3.9</v>
      </c>
      <c r="E107" t="s">
        <v>2597</v>
      </c>
      <c r="F107">
        <v>19.7</v>
      </c>
      <c r="G107" s="28">
        <v>23</v>
      </c>
      <c r="H107" s="31" t="s">
        <v>2626</v>
      </c>
      <c r="I107" t="s">
        <v>2605</v>
      </c>
      <c r="J107" t="s">
        <v>2605</v>
      </c>
      <c r="L107">
        <v>19.7</v>
      </c>
    </row>
    <row r="108" spans="2:12" x14ac:dyDescent="0.2">
      <c r="B108" t="s">
        <v>2625</v>
      </c>
      <c r="C108" s="28">
        <f>6*30</f>
        <v>180</v>
      </c>
      <c r="D108" s="29">
        <v>4.8</v>
      </c>
      <c r="E108" t="s">
        <v>2597</v>
      </c>
      <c r="F108">
        <v>20.2</v>
      </c>
      <c r="G108" s="28">
        <v>20</v>
      </c>
      <c r="H108" s="31" t="s">
        <v>2626</v>
      </c>
      <c r="I108" t="s">
        <v>2605</v>
      </c>
      <c r="J108" t="s">
        <v>2605</v>
      </c>
      <c r="L108">
        <v>20.2</v>
      </c>
    </row>
    <row r="109" spans="2:12" x14ac:dyDescent="0.2">
      <c r="B109" t="s">
        <v>2624</v>
      </c>
      <c r="C109" s="28">
        <v>365</v>
      </c>
      <c r="D109" s="29">
        <v>9.3000000000000007</v>
      </c>
      <c r="E109" t="s">
        <v>2597</v>
      </c>
      <c r="F109">
        <v>19.7</v>
      </c>
      <c r="G109" s="28">
        <v>19</v>
      </c>
      <c r="H109" s="31" t="s">
        <v>2626</v>
      </c>
      <c r="I109" t="s">
        <v>2605</v>
      </c>
      <c r="J109" t="s">
        <v>2605</v>
      </c>
      <c r="L109">
        <v>19.7</v>
      </c>
    </row>
    <row r="110" spans="2:12" x14ac:dyDescent="0.2">
      <c r="B110" t="s">
        <v>2625</v>
      </c>
      <c r="C110" s="28">
        <v>365</v>
      </c>
      <c r="D110" s="29">
        <v>7.8</v>
      </c>
      <c r="E110" t="s">
        <v>2597</v>
      </c>
      <c r="F110">
        <v>20.2</v>
      </c>
      <c r="G110" s="28">
        <v>19</v>
      </c>
      <c r="H110" s="31" t="s">
        <v>2626</v>
      </c>
      <c r="I110" t="s">
        <v>2605</v>
      </c>
      <c r="J110" t="s">
        <v>2605</v>
      </c>
      <c r="L110">
        <v>20.2</v>
      </c>
    </row>
    <row r="111" spans="2:12" x14ac:dyDescent="0.2">
      <c r="B111" t="s">
        <v>2552</v>
      </c>
      <c r="C111" s="28">
        <f>12*7</f>
        <v>84</v>
      </c>
      <c r="D111" s="29">
        <v>0.3</v>
      </c>
      <c r="E111" t="s">
        <v>2555</v>
      </c>
      <c r="F111" s="29">
        <v>29.9</v>
      </c>
      <c r="G111" s="28">
        <v>84</v>
      </c>
      <c r="H111" t="s">
        <v>2556</v>
      </c>
      <c r="I111" t="s">
        <v>2605</v>
      </c>
      <c r="J111" t="s">
        <v>2605</v>
      </c>
    </row>
    <row r="112" spans="2:12" x14ac:dyDescent="0.2">
      <c r="B112" t="s">
        <v>2531</v>
      </c>
      <c r="C112" s="28">
        <f>12*7</f>
        <v>84</v>
      </c>
      <c r="D112" s="29">
        <v>-1.5</v>
      </c>
      <c r="E112" t="s">
        <v>2555</v>
      </c>
      <c r="G112" s="28">
        <v>82</v>
      </c>
      <c r="H112" t="s">
        <v>2556</v>
      </c>
      <c r="I112" t="s">
        <v>2605</v>
      </c>
      <c r="J112" t="s">
        <v>2605</v>
      </c>
    </row>
    <row r="113" spans="2:12" x14ac:dyDescent="0.2">
      <c r="B113" t="s">
        <v>2552</v>
      </c>
      <c r="C113" s="28">
        <f>26*7</f>
        <v>182</v>
      </c>
      <c r="D113" s="29">
        <v>2.1</v>
      </c>
      <c r="E113" t="s">
        <v>2555</v>
      </c>
      <c r="F113" s="29">
        <v>29.9</v>
      </c>
      <c r="G113" s="28">
        <v>76</v>
      </c>
      <c r="H113" t="s">
        <v>2556</v>
      </c>
      <c r="I113" t="s">
        <v>2605</v>
      </c>
      <c r="J113" t="s">
        <v>2605</v>
      </c>
    </row>
    <row r="114" spans="2:12" x14ac:dyDescent="0.2">
      <c r="B114" t="s">
        <v>2531</v>
      </c>
      <c r="C114" s="28">
        <f>26*7</f>
        <v>182</v>
      </c>
      <c r="D114" s="29">
        <v>-1.9</v>
      </c>
      <c r="E114" t="s">
        <v>2555</v>
      </c>
      <c r="G114" s="28">
        <v>77</v>
      </c>
      <c r="H114" t="s">
        <v>2556</v>
      </c>
      <c r="I114" t="s">
        <v>2605</v>
      </c>
      <c r="J114" t="s">
        <v>2605</v>
      </c>
    </row>
    <row r="115" spans="2:12" x14ac:dyDescent="0.2">
      <c r="B115" t="s">
        <v>2552</v>
      </c>
      <c r="C115" s="28">
        <f>39*7</f>
        <v>273</v>
      </c>
      <c r="D115" s="29">
        <v>-3.8</v>
      </c>
      <c r="E115" t="s">
        <v>2555</v>
      </c>
      <c r="G115" s="28">
        <v>63</v>
      </c>
      <c r="H115" t="s">
        <v>2556</v>
      </c>
      <c r="I115" t="s">
        <v>2605</v>
      </c>
      <c r="J115" t="s">
        <v>2605</v>
      </c>
    </row>
    <row r="116" spans="2:12" x14ac:dyDescent="0.2">
      <c r="B116" t="s">
        <v>2531</v>
      </c>
      <c r="C116" s="28">
        <f>39*7</f>
        <v>273</v>
      </c>
      <c r="D116" s="29">
        <v>-2.1</v>
      </c>
      <c r="E116" t="s">
        <v>2555</v>
      </c>
      <c r="F116" s="29">
        <v>29.9</v>
      </c>
      <c r="G116" s="28">
        <v>63</v>
      </c>
      <c r="H116" t="s">
        <v>2556</v>
      </c>
      <c r="I116" t="s">
        <v>2605</v>
      </c>
      <c r="J116" t="s">
        <v>2605</v>
      </c>
    </row>
    <row r="117" spans="2:12" x14ac:dyDescent="0.2">
      <c r="B117" t="s">
        <v>2552</v>
      </c>
      <c r="C117" s="28">
        <f>52*7</f>
        <v>364</v>
      </c>
      <c r="D117" s="29">
        <v>-5.6</v>
      </c>
      <c r="E117" t="s">
        <v>2555</v>
      </c>
      <c r="G117" s="28">
        <v>59</v>
      </c>
      <c r="H117" t="s">
        <v>2556</v>
      </c>
      <c r="I117" t="s">
        <v>2605</v>
      </c>
      <c r="J117" t="s">
        <v>2605</v>
      </c>
    </row>
    <row r="118" spans="2:12" x14ac:dyDescent="0.2">
      <c r="B118" t="s">
        <v>2531</v>
      </c>
      <c r="C118" s="28">
        <f>52*7</f>
        <v>364</v>
      </c>
      <c r="D118" s="29">
        <v>-1.2</v>
      </c>
      <c r="E118" t="s">
        <v>2555</v>
      </c>
      <c r="F118" s="29">
        <v>29.9</v>
      </c>
      <c r="G118" s="28">
        <v>61</v>
      </c>
      <c r="H118" t="s">
        <v>2556</v>
      </c>
      <c r="I118" t="s">
        <v>2605</v>
      </c>
      <c r="J118" t="s">
        <v>2605</v>
      </c>
    </row>
    <row r="119" spans="2:12" x14ac:dyDescent="0.2">
      <c r="B119" t="s">
        <v>2607</v>
      </c>
      <c r="C119" s="28">
        <f>78*7</f>
        <v>546</v>
      </c>
      <c r="D119" s="29">
        <v>7.7</v>
      </c>
      <c r="E119" t="s">
        <v>2555</v>
      </c>
      <c r="F119" s="29">
        <v>21.7</v>
      </c>
      <c r="G119" s="28">
        <v>631</v>
      </c>
      <c r="H119" s="31" t="s">
        <v>2610</v>
      </c>
      <c r="I119" t="s">
        <v>2605</v>
      </c>
      <c r="J119" t="s">
        <v>2605</v>
      </c>
      <c r="L119">
        <v>20.3</v>
      </c>
    </row>
    <row r="120" spans="2:12" x14ac:dyDescent="0.2">
      <c r="B120" t="s">
        <v>2608</v>
      </c>
      <c r="C120" s="28">
        <f>78*7</f>
        <v>546</v>
      </c>
      <c r="D120" s="29">
        <v>7.9</v>
      </c>
      <c r="E120" t="s">
        <v>2555</v>
      </c>
      <c r="F120" s="29">
        <v>21.3</v>
      </c>
      <c r="G120" s="28">
        <v>626</v>
      </c>
      <c r="H120" s="31" t="s">
        <v>2610</v>
      </c>
      <c r="I120" t="s">
        <v>2605</v>
      </c>
      <c r="J120" t="s">
        <v>2605</v>
      </c>
      <c r="L120">
        <v>20.399999999999999</v>
      </c>
    </row>
    <row r="121" spans="2:12" x14ac:dyDescent="0.2">
      <c r="B121" t="s">
        <v>2609</v>
      </c>
      <c r="C121" s="28">
        <f>78*7</f>
        <v>546</v>
      </c>
      <c r="D121" s="29">
        <v>8</v>
      </c>
      <c r="E121" t="s">
        <v>2555</v>
      </c>
      <c r="F121" s="29">
        <v>21.4</v>
      </c>
      <c r="G121" s="28">
        <v>644</v>
      </c>
      <c r="H121" s="31" t="s">
        <v>2610</v>
      </c>
      <c r="I121" t="s">
        <v>2605</v>
      </c>
      <c r="J121" t="s">
        <v>2605</v>
      </c>
      <c r="L121">
        <v>20.2</v>
      </c>
    </row>
    <row r="122" spans="2:12" x14ac:dyDescent="0.2">
      <c r="B122" t="s">
        <v>2607</v>
      </c>
      <c r="C122" s="28">
        <f>13*7</f>
        <v>91</v>
      </c>
      <c r="D122" s="29">
        <v>0.2</v>
      </c>
      <c r="E122" t="s">
        <v>2555</v>
      </c>
      <c r="F122" s="29">
        <v>21.7</v>
      </c>
      <c r="G122" s="28">
        <v>631</v>
      </c>
      <c r="H122" s="31" t="s">
        <v>2610</v>
      </c>
      <c r="I122" t="s">
        <v>2605</v>
      </c>
      <c r="J122" t="s">
        <v>2605</v>
      </c>
      <c r="L122">
        <v>20.3</v>
      </c>
    </row>
    <row r="123" spans="2:12" x14ac:dyDescent="0.2">
      <c r="B123" t="s">
        <v>2608</v>
      </c>
      <c r="C123" s="28">
        <f>13*7</f>
        <v>91</v>
      </c>
      <c r="D123" s="29">
        <v>1.2</v>
      </c>
      <c r="E123" t="s">
        <v>2555</v>
      </c>
      <c r="F123" s="29">
        <v>21.3</v>
      </c>
      <c r="G123" s="28">
        <v>626</v>
      </c>
      <c r="H123" s="31" t="s">
        <v>2610</v>
      </c>
      <c r="I123" t="s">
        <v>2605</v>
      </c>
      <c r="J123" t="s">
        <v>2605</v>
      </c>
      <c r="L123">
        <v>20.399999999999999</v>
      </c>
    </row>
    <row r="124" spans="2:12" x14ac:dyDescent="0.2">
      <c r="B124" t="s">
        <v>2609</v>
      </c>
      <c r="C124" s="28">
        <f>13*7</f>
        <v>91</v>
      </c>
      <c r="D124" s="29">
        <v>1.2</v>
      </c>
      <c r="E124" t="s">
        <v>2555</v>
      </c>
      <c r="F124" s="29">
        <v>21.4</v>
      </c>
      <c r="G124" s="28">
        <v>644</v>
      </c>
      <c r="H124" s="31" t="s">
        <v>2610</v>
      </c>
      <c r="I124" t="s">
        <v>2605</v>
      </c>
      <c r="J124" t="s">
        <v>2605</v>
      </c>
      <c r="L124">
        <v>20.2</v>
      </c>
    </row>
    <row r="125" spans="2:12" x14ac:dyDescent="0.2">
      <c r="B125" t="s">
        <v>2607</v>
      </c>
      <c r="C125" s="28">
        <f>26*7</f>
        <v>182</v>
      </c>
      <c r="D125" s="29">
        <v>0.8</v>
      </c>
      <c r="E125" t="s">
        <v>2555</v>
      </c>
      <c r="F125" s="29">
        <v>21.7</v>
      </c>
      <c r="G125" s="28">
        <v>631</v>
      </c>
      <c r="H125" s="31" t="s">
        <v>2610</v>
      </c>
      <c r="I125" t="s">
        <v>2605</v>
      </c>
      <c r="J125" t="s">
        <v>2605</v>
      </c>
      <c r="L125">
        <v>20.3</v>
      </c>
    </row>
    <row r="126" spans="2:12" x14ac:dyDescent="0.2">
      <c r="B126" t="s">
        <v>2608</v>
      </c>
      <c r="C126" s="28">
        <f>26*7</f>
        <v>182</v>
      </c>
      <c r="D126" s="29">
        <v>1.2</v>
      </c>
      <c r="E126" t="s">
        <v>2555</v>
      </c>
      <c r="F126" s="29">
        <v>21.3</v>
      </c>
      <c r="G126" s="28">
        <v>626</v>
      </c>
      <c r="H126" s="31" t="s">
        <v>2610</v>
      </c>
      <c r="I126" t="s">
        <v>2605</v>
      </c>
      <c r="J126" t="s">
        <v>2605</v>
      </c>
      <c r="L126">
        <v>20.399999999999999</v>
      </c>
    </row>
    <row r="127" spans="2:12" x14ac:dyDescent="0.2">
      <c r="B127" t="s">
        <v>2609</v>
      </c>
      <c r="C127" s="28">
        <f>26*7</f>
        <v>182</v>
      </c>
      <c r="D127" s="29">
        <v>1.5</v>
      </c>
      <c r="E127" t="s">
        <v>2555</v>
      </c>
      <c r="F127" s="29">
        <v>21.4</v>
      </c>
      <c r="G127" s="28">
        <v>644</v>
      </c>
      <c r="H127" s="31" t="s">
        <v>2610</v>
      </c>
      <c r="I127" t="s">
        <v>2605</v>
      </c>
      <c r="J127" t="s">
        <v>2605</v>
      </c>
      <c r="L127">
        <v>20.2</v>
      </c>
    </row>
    <row r="128" spans="2:12" x14ac:dyDescent="0.2">
      <c r="B128" t="s">
        <v>2607</v>
      </c>
      <c r="C128" s="28">
        <f>39*7</f>
        <v>273</v>
      </c>
      <c r="D128" s="29">
        <v>2.4</v>
      </c>
      <c r="E128" t="s">
        <v>2555</v>
      </c>
      <c r="F128" s="29">
        <v>21.7</v>
      </c>
      <c r="G128" s="28">
        <v>631</v>
      </c>
      <c r="H128" s="31" t="s">
        <v>2610</v>
      </c>
      <c r="I128" t="s">
        <v>2605</v>
      </c>
      <c r="J128" t="s">
        <v>2605</v>
      </c>
      <c r="L128">
        <v>20.3</v>
      </c>
    </row>
    <row r="129" spans="2:12" x14ac:dyDescent="0.2">
      <c r="B129" t="s">
        <v>2608</v>
      </c>
      <c r="C129" s="28">
        <f>39*7</f>
        <v>273</v>
      </c>
      <c r="D129" s="29">
        <v>3.1</v>
      </c>
      <c r="E129" t="s">
        <v>2555</v>
      </c>
      <c r="F129" s="29">
        <v>21.3</v>
      </c>
      <c r="G129" s="28">
        <v>626</v>
      </c>
      <c r="H129" s="31" t="s">
        <v>2610</v>
      </c>
      <c r="I129" t="s">
        <v>2605</v>
      </c>
      <c r="J129" t="s">
        <v>2605</v>
      </c>
      <c r="L129">
        <v>20.399999999999999</v>
      </c>
    </row>
    <row r="130" spans="2:12" x14ac:dyDescent="0.2">
      <c r="B130" t="s">
        <v>2609</v>
      </c>
      <c r="C130" s="28">
        <f>39*7</f>
        <v>273</v>
      </c>
      <c r="D130" s="29">
        <v>3</v>
      </c>
      <c r="E130" t="s">
        <v>2555</v>
      </c>
      <c r="F130" s="29">
        <v>21.4</v>
      </c>
      <c r="G130" s="28">
        <v>644</v>
      </c>
      <c r="H130" s="31" t="s">
        <v>2610</v>
      </c>
      <c r="I130" t="s">
        <v>2605</v>
      </c>
      <c r="J130" t="s">
        <v>2605</v>
      </c>
      <c r="L130">
        <v>20.2</v>
      </c>
    </row>
    <row r="131" spans="2:12" x14ac:dyDescent="0.2">
      <c r="B131" t="s">
        <v>2607</v>
      </c>
      <c r="C131" s="28">
        <v>365</v>
      </c>
      <c r="D131" s="29">
        <v>4.0999999999999996</v>
      </c>
      <c r="E131" t="s">
        <v>2555</v>
      </c>
      <c r="F131" s="29">
        <v>21.7</v>
      </c>
      <c r="G131" s="28">
        <v>631</v>
      </c>
      <c r="H131" s="31" t="s">
        <v>2610</v>
      </c>
      <c r="I131" t="s">
        <v>2605</v>
      </c>
      <c r="J131" t="s">
        <v>2605</v>
      </c>
      <c r="L131">
        <v>20.3</v>
      </c>
    </row>
    <row r="132" spans="2:12" x14ac:dyDescent="0.2">
      <c r="B132" t="s">
        <v>2608</v>
      </c>
      <c r="C132" s="28">
        <v>365</v>
      </c>
      <c r="D132" s="29">
        <v>4.3</v>
      </c>
      <c r="E132" t="s">
        <v>2555</v>
      </c>
      <c r="F132" s="29">
        <v>21.3</v>
      </c>
      <c r="G132" s="28">
        <v>626</v>
      </c>
      <c r="H132" s="31" t="s">
        <v>2610</v>
      </c>
      <c r="I132" t="s">
        <v>2605</v>
      </c>
      <c r="J132" t="s">
        <v>2605</v>
      </c>
      <c r="L132">
        <v>20.399999999999999</v>
      </c>
    </row>
    <row r="133" spans="2:12" x14ac:dyDescent="0.2">
      <c r="B133" t="s">
        <v>2609</v>
      </c>
      <c r="C133" s="28">
        <v>365</v>
      </c>
      <c r="D133" s="29">
        <v>4.0999999999999996</v>
      </c>
      <c r="E133" t="s">
        <v>2555</v>
      </c>
      <c r="F133" s="29">
        <v>21.4</v>
      </c>
      <c r="G133" s="28">
        <v>644</v>
      </c>
      <c r="H133" s="31" t="s">
        <v>2610</v>
      </c>
      <c r="I133" t="s">
        <v>2605</v>
      </c>
      <c r="J133" t="s">
        <v>2605</v>
      </c>
      <c r="L133">
        <v>20.2</v>
      </c>
    </row>
    <row r="134" spans="2:12" x14ac:dyDescent="0.2">
      <c r="B134" t="s">
        <v>2607</v>
      </c>
      <c r="C134" s="28">
        <f>65*7</f>
        <v>455</v>
      </c>
      <c r="D134" s="29">
        <v>6</v>
      </c>
      <c r="E134" t="s">
        <v>2555</v>
      </c>
      <c r="F134" s="29">
        <v>21.7</v>
      </c>
      <c r="G134" s="28">
        <v>631</v>
      </c>
      <c r="H134" s="31" t="s">
        <v>2610</v>
      </c>
      <c r="I134" t="s">
        <v>2605</v>
      </c>
      <c r="J134" t="s">
        <v>2605</v>
      </c>
      <c r="L134">
        <v>20.3</v>
      </c>
    </row>
    <row r="135" spans="2:12" x14ac:dyDescent="0.2">
      <c r="B135" t="s">
        <v>2608</v>
      </c>
      <c r="C135" s="28">
        <f>65*7</f>
        <v>455</v>
      </c>
      <c r="D135" s="29">
        <v>7</v>
      </c>
      <c r="E135" t="s">
        <v>2555</v>
      </c>
      <c r="F135" s="29">
        <v>21.3</v>
      </c>
      <c r="G135" s="28">
        <v>626</v>
      </c>
      <c r="H135" s="31" t="s">
        <v>2610</v>
      </c>
      <c r="I135" t="s">
        <v>2605</v>
      </c>
      <c r="J135" t="s">
        <v>2605</v>
      </c>
      <c r="L135">
        <v>20.399999999999999</v>
      </c>
    </row>
    <row r="136" spans="2:12" x14ac:dyDescent="0.2">
      <c r="B136" t="s">
        <v>2609</v>
      </c>
      <c r="C136" s="28">
        <f>65*7</f>
        <v>455</v>
      </c>
      <c r="D136" s="29">
        <v>6.6</v>
      </c>
      <c r="E136" t="s">
        <v>2555</v>
      </c>
      <c r="F136" s="29">
        <v>21.4</v>
      </c>
      <c r="G136" s="28">
        <v>644</v>
      </c>
      <c r="H136" s="31" t="s">
        <v>2610</v>
      </c>
      <c r="I136" t="s">
        <v>2605</v>
      </c>
      <c r="J136" t="s">
        <v>2605</v>
      </c>
      <c r="L136">
        <v>20.2</v>
      </c>
    </row>
    <row r="137" spans="2:12" x14ac:dyDescent="0.2">
      <c r="B137" t="s">
        <v>2615</v>
      </c>
      <c r="C137" s="28">
        <f>4*7</f>
        <v>28</v>
      </c>
      <c r="D137" s="29">
        <v>-0.7</v>
      </c>
      <c r="E137" t="s">
        <v>2555</v>
      </c>
      <c r="F137" s="29">
        <v>23.26</v>
      </c>
      <c r="G137" s="28">
        <v>129</v>
      </c>
      <c r="H137" s="31" t="s">
        <v>2619</v>
      </c>
      <c r="I137" t="s">
        <v>2605</v>
      </c>
      <c r="J137" t="s">
        <v>2605</v>
      </c>
      <c r="L137">
        <v>19.7</v>
      </c>
    </row>
    <row r="138" spans="2:12" x14ac:dyDescent="0.2">
      <c r="B138" t="s">
        <v>2616</v>
      </c>
      <c r="C138" s="28">
        <f>4*7</f>
        <v>28</v>
      </c>
      <c r="D138" s="29">
        <v>-0.8</v>
      </c>
      <c r="E138" t="s">
        <v>2555</v>
      </c>
      <c r="F138" s="29">
        <v>23.76</v>
      </c>
      <c r="G138" s="28">
        <v>129</v>
      </c>
      <c r="H138" s="31" t="s">
        <v>2619</v>
      </c>
      <c r="I138" t="s">
        <v>2605</v>
      </c>
      <c r="J138" t="s">
        <v>2605</v>
      </c>
      <c r="L138">
        <v>19.7</v>
      </c>
    </row>
    <row r="139" spans="2:12" x14ac:dyDescent="0.2">
      <c r="B139" t="s">
        <v>2617</v>
      </c>
      <c r="C139" s="28">
        <f>4*7</f>
        <v>28</v>
      </c>
      <c r="D139" s="29">
        <v>-1.2</v>
      </c>
      <c r="E139" t="s">
        <v>2555</v>
      </c>
      <c r="F139" s="29">
        <v>23</v>
      </c>
      <c r="G139" s="28">
        <v>130</v>
      </c>
      <c r="H139" s="31" t="s">
        <v>2619</v>
      </c>
      <c r="I139" t="s">
        <v>2605</v>
      </c>
      <c r="J139" t="s">
        <v>2605</v>
      </c>
      <c r="L139">
        <v>19.7</v>
      </c>
    </row>
    <row r="140" spans="2:12" x14ac:dyDescent="0.2">
      <c r="B140" t="s">
        <v>2618</v>
      </c>
      <c r="C140" s="28">
        <f>4*7</f>
        <v>28</v>
      </c>
      <c r="D140" s="29">
        <v>-1.2</v>
      </c>
      <c r="E140" t="s">
        <v>2555</v>
      </c>
      <c r="F140" s="29">
        <v>24.22</v>
      </c>
      <c r="G140" s="28">
        <v>130</v>
      </c>
      <c r="H140" s="31" t="s">
        <v>2619</v>
      </c>
      <c r="I140" t="s">
        <v>2605</v>
      </c>
      <c r="J140" t="s">
        <v>2605</v>
      </c>
      <c r="L140">
        <v>19.600000000000001</v>
      </c>
    </row>
    <row r="141" spans="2:12" x14ac:dyDescent="0.2">
      <c r="B141" t="s">
        <v>2615</v>
      </c>
      <c r="C141" s="28">
        <f>12*7</f>
        <v>84</v>
      </c>
      <c r="D141" s="29">
        <v>-0.7</v>
      </c>
      <c r="E141" t="s">
        <v>2555</v>
      </c>
      <c r="F141" s="29">
        <v>23.26</v>
      </c>
      <c r="G141" s="28">
        <v>129</v>
      </c>
      <c r="H141" s="31" t="s">
        <v>2619</v>
      </c>
      <c r="I141" t="s">
        <v>2605</v>
      </c>
      <c r="J141" t="s">
        <v>2605</v>
      </c>
      <c r="L141">
        <v>19.7</v>
      </c>
    </row>
    <row r="142" spans="2:12" x14ac:dyDescent="0.2">
      <c r="B142" t="s">
        <v>2616</v>
      </c>
      <c r="C142" s="28">
        <f>12*7</f>
        <v>84</v>
      </c>
      <c r="D142" s="29">
        <v>-0.8</v>
      </c>
      <c r="E142" t="s">
        <v>2555</v>
      </c>
      <c r="F142" s="29">
        <v>23.76</v>
      </c>
      <c r="G142" s="28">
        <v>129</v>
      </c>
      <c r="H142" s="31" t="s">
        <v>2619</v>
      </c>
      <c r="I142" t="s">
        <v>2605</v>
      </c>
      <c r="J142" t="s">
        <v>2605</v>
      </c>
      <c r="L142">
        <v>19.7</v>
      </c>
    </row>
    <row r="143" spans="2:12" x14ac:dyDescent="0.2">
      <c r="B143" t="s">
        <v>2617</v>
      </c>
      <c r="C143" s="28">
        <f>12*7</f>
        <v>84</v>
      </c>
      <c r="D143" s="29">
        <v>-0.6</v>
      </c>
      <c r="E143" t="s">
        <v>2555</v>
      </c>
      <c r="F143" s="29">
        <v>23</v>
      </c>
      <c r="G143" s="28">
        <v>130</v>
      </c>
      <c r="H143" s="31" t="s">
        <v>2619</v>
      </c>
      <c r="I143" t="s">
        <v>2605</v>
      </c>
      <c r="J143" t="s">
        <v>2605</v>
      </c>
      <c r="L143">
        <v>19.7</v>
      </c>
    </row>
    <row r="144" spans="2:12" x14ac:dyDescent="0.2">
      <c r="B144" t="s">
        <v>2618</v>
      </c>
      <c r="C144" s="28">
        <f>12*7</f>
        <v>84</v>
      </c>
      <c r="D144" s="29">
        <v>-0.5</v>
      </c>
      <c r="E144" t="s">
        <v>2555</v>
      </c>
      <c r="F144" s="29">
        <v>24.22</v>
      </c>
      <c r="G144" s="28">
        <v>130</v>
      </c>
      <c r="H144" s="31" t="s">
        <v>2619</v>
      </c>
      <c r="I144" t="s">
        <v>2605</v>
      </c>
      <c r="J144" t="s">
        <v>2605</v>
      </c>
      <c r="L144">
        <v>19.600000000000001</v>
      </c>
    </row>
    <row r="145" spans="2:12" x14ac:dyDescent="0.2">
      <c r="B145" t="s">
        <v>2615</v>
      </c>
      <c r="C145" s="28">
        <f>24*7</f>
        <v>168</v>
      </c>
      <c r="D145" s="29">
        <v>0.4</v>
      </c>
      <c r="E145" t="s">
        <v>2555</v>
      </c>
      <c r="F145" s="29">
        <v>23.26</v>
      </c>
      <c r="G145" s="28">
        <v>129</v>
      </c>
      <c r="H145" s="31" t="s">
        <v>2619</v>
      </c>
      <c r="I145" t="s">
        <v>2605</v>
      </c>
      <c r="J145" t="s">
        <v>2605</v>
      </c>
      <c r="L145">
        <v>19.7</v>
      </c>
    </row>
    <row r="146" spans="2:12" x14ac:dyDescent="0.2">
      <c r="B146" t="s">
        <v>2616</v>
      </c>
      <c r="C146" s="28">
        <f>24*7</f>
        <v>168</v>
      </c>
      <c r="D146" s="29">
        <v>-0.1</v>
      </c>
      <c r="E146" t="s">
        <v>2555</v>
      </c>
      <c r="F146" s="29">
        <v>23.76</v>
      </c>
      <c r="G146" s="28">
        <v>129</v>
      </c>
      <c r="H146" s="31" t="s">
        <v>2619</v>
      </c>
      <c r="I146" t="s">
        <v>2605</v>
      </c>
      <c r="J146" t="s">
        <v>2605</v>
      </c>
      <c r="L146">
        <v>19.7</v>
      </c>
    </row>
    <row r="147" spans="2:12" x14ac:dyDescent="0.2">
      <c r="B147" t="s">
        <v>2617</v>
      </c>
      <c r="C147" s="28">
        <f>24*7</f>
        <v>168</v>
      </c>
      <c r="D147" s="29">
        <v>-0.5</v>
      </c>
      <c r="E147" t="s">
        <v>2555</v>
      </c>
      <c r="F147" s="29">
        <v>23</v>
      </c>
      <c r="G147" s="28">
        <v>130</v>
      </c>
      <c r="H147" s="31" t="s">
        <v>2619</v>
      </c>
      <c r="I147" t="s">
        <v>2605</v>
      </c>
      <c r="J147" t="s">
        <v>2605</v>
      </c>
      <c r="L147">
        <v>19.7</v>
      </c>
    </row>
    <row r="148" spans="2:12" x14ac:dyDescent="0.2">
      <c r="B148" t="s">
        <v>2618</v>
      </c>
      <c r="C148" s="28">
        <f>24*7</f>
        <v>168</v>
      </c>
      <c r="D148" s="29">
        <v>0.1</v>
      </c>
      <c r="E148" t="s">
        <v>2555</v>
      </c>
      <c r="F148" s="29">
        <v>24.22</v>
      </c>
      <c r="G148" s="28">
        <v>130</v>
      </c>
      <c r="H148" s="31" t="s">
        <v>2619</v>
      </c>
      <c r="I148" t="s">
        <v>2605</v>
      </c>
      <c r="J148" t="s">
        <v>2605</v>
      </c>
      <c r="L148">
        <v>19.600000000000001</v>
      </c>
    </row>
    <row r="149" spans="2:12" x14ac:dyDescent="0.2">
      <c r="B149" t="s">
        <v>2558</v>
      </c>
      <c r="C149" s="28">
        <v>15</v>
      </c>
      <c r="D149" s="29">
        <v>-1.6519999999999999</v>
      </c>
      <c r="E149" t="s">
        <v>2555</v>
      </c>
      <c r="F149">
        <v>18.2</v>
      </c>
      <c r="G149" s="28">
        <v>23</v>
      </c>
      <c r="H149" t="s">
        <v>2593</v>
      </c>
    </row>
    <row r="150" spans="2:12" x14ac:dyDescent="0.2">
      <c r="B150" t="s">
        <v>2559</v>
      </c>
      <c r="C150" s="28">
        <v>15</v>
      </c>
      <c r="D150" s="29">
        <v>0.13</v>
      </c>
      <c r="E150" t="s">
        <v>2555</v>
      </c>
      <c r="F150" s="29">
        <v>17.3</v>
      </c>
      <c r="G150" s="28">
        <v>23</v>
      </c>
      <c r="H150" t="s">
        <v>2593</v>
      </c>
    </row>
    <row r="151" spans="2:12" x14ac:dyDescent="0.2">
      <c r="B151" t="s">
        <v>2558</v>
      </c>
      <c r="C151" s="28">
        <v>90</v>
      </c>
      <c r="D151" s="29">
        <v>-0.74099999999999999</v>
      </c>
      <c r="E151" t="s">
        <v>2555</v>
      </c>
      <c r="F151">
        <v>18.2</v>
      </c>
      <c r="G151" s="28">
        <v>23</v>
      </c>
      <c r="H151" t="s">
        <v>2593</v>
      </c>
    </row>
    <row r="152" spans="2:12" x14ac:dyDescent="0.2">
      <c r="B152" t="s">
        <v>2559</v>
      </c>
      <c r="C152" s="28">
        <v>90</v>
      </c>
      <c r="D152" s="29">
        <v>8.5000000000000006E-2</v>
      </c>
      <c r="E152" t="s">
        <v>2555</v>
      </c>
      <c r="F152" s="29">
        <v>17.3</v>
      </c>
      <c r="G152" s="28">
        <v>23</v>
      </c>
      <c r="H152" t="s">
        <v>2593</v>
      </c>
    </row>
    <row r="153" spans="2:12" x14ac:dyDescent="0.2">
      <c r="B153" t="s">
        <v>2560</v>
      </c>
      <c r="C153" s="28">
        <f>16*7</f>
        <v>112</v>
      </c>
      <c r="D153" s="29">
        <v>-2.5</v>
      </c>
      <c r="E153" t="s">
        <v>2555</v>
      </c>
      <c r="F153" s="29">
        <v>14.05</v>
      </c>
      <c r="G153" s="28">
        <v>17</v>
      </c>
      <c r="H153" t="s">
        <v>2562</v>
      </c>
    </row>
    <row r="154" spans="2:12" x14ac:dyDescent="0.2">
      <c r="B154" t="s">
        <v>2561</v>
      </c>
      <c r="C154" s="28">
        <f>16*7</f>
        <v>112</v>
      </c>
      <c r="D154" s="29">
        <v>0.5</v>
      </c>
      <c r="E154" t="s">
        <v>2555</v>
      </c>
      <c r="F154" s="29">
        <v>12.16</v>
      </c>
      <c r="G154" s="28">
        <v>15</v>
      </c>
      <c r="H154" t="s">
        <v>2562</v>
      </c>
    </row>
    <row r="155" spans="2:12" x14ac:dyDescent="0.2">
      <c r="B155" t="s">
        <v>2560</v>
      </c>
      <c r="C155" s="28">
        <f>32*7</f>
        <v>224</v>
      </c>
      <c r="D155" s="29">
        <v>-1.5</v>
      </c>
      <c r="E155" t="s">
        <v>2555</v>
      </c>
      <c r="F155" s="29">
        <v>14.05</v>
      </c>
      <c r="G155" s="28">
        <v>17</v>
      </c>
      <c r="H155" t="s">
        <v>2562</v>
      </c>
    </row>
    <row r="156" spans="2:12" x14ac:dyDescent="0.2">
      <c r="B156" t="s">
        <v>2561</v>
      </c>
      <c r="C156" s="28">
        <f>32*7</f>
        <v>224</v>
      </c>
      <c r="D156" s="29">
        <v>0</v>
      </c>
      <c r="E156" t="s">
        <v>2555</v>
      </c>
      <c r="F156" s="29">
        <v>12.16</v>
      </c>
      <c r="G156" s="28">
        <v>15</v>
      </c>
      <c r="H156" t="s">
        <v>2562</v>
      </c>
    </row>
    <row r="157" spans="2:12" x14ac:dyDescent="0.2">
      <c r="B157" t="s">
        <v>2566</v>
      </c>
      <c r="C157" s="28">
        <f>6*7</f>
        <v>42</v>
      </c>
      <c r="D157" s="29">
        <v>-6.2</v>
      </c>
      <c r="F157" s="29">
        <v>18.2</v>
      </c>
      <c r="G157" s="28">
        <v>18</v>
      </c>
      <c r="H157" t="s">
        <v>2565</v>
      </c>
    </row>
    <row r="158" spans="2:12" x14ac:dyDescent="0.2">
      <c r="B158" t="s">
        <v>2563</v>
      </c>
      <c r="C158" s="28">
        <f>6*7</f>
        <v>42</v>
      </c>
      <c r="D158" s="29">
        <v>-4.5</v>
      </c>
      <c r="F158" s="29">
        <v>18.7</v>
      </c>
      <c r="G158" s="28">
        <v>16</v>
      </c>
      <c r="H158" t="s">
        <v>2565</v>
      </c>
    </row>
    <row r="159" spans="2:12" x14ac:dyDescent="0.2">
      <c r="B159" t="s">
        <v>2567</v>
      </c>
      <c r="C159" s="28">
        <v>25</v>
      </c>
      <c r="D159" s="29">
        <v>0.91</v>
      </c>
      <c r="F159" s="29">
        <v>21.25</v>
      </c>
      <c r="H159" t="s">
        <v>2570</v>
      </c>
    </row>
    <row r="160" spans="2:12" x14ac:dyDescent="0.2">
      <c r="B160" t="s">
        <v>2568</v>
      </c>
      <c r="C160" s="28">
        <v>26</v>
      </c>
      <c r="D160" s="29">
        <v>-1.01</v>
      </c>
      <c r="F160" s="29">
        <v>21.44</v>
      </c>
      <c r="H160" t="s">
        <v>2570</v>
      </c>
    </row>
    <row r="161" spans="2:10" x14ac:dyDescent="0.2">
      <c r="B161" t="s">
        <v>2596</v>
      </c>
      <c r="C161" s="28">
        <f>96*7</f>
        <v>672</v>
      </c>
      <c r="D161" s="29">
        <v>11.7</v>
      </c>
      <c r="E161" t="s">
        <v>2597</v>
      </c>
      <c r="F161" s="29"/>
      <c r="G161" s="28">
        <v>26</v>
      </c>
    </row>
    <row r="162" spans="2:10" x14ac:dyDescent="0.2">
      <c r="H162" t="s">
        <v>2569</v>
      </c>
      <c r="I162" t="s">
        <v>2605</v>
      </c>
    </row>
    <row r="163" spans="2:10" x14ac:dyDescent="0.2">
      <c r="B163" t="s">
        <v>2630</v>
      </c>
      <c r="C163" s="28">
        <f>30*6</f>
        <v>180</v>
      </c>
      <c r="D163" s="29">
        <v>-2.41</v>
      </c>
      <c r="E163" t="s">
        <v>2553</v>
      </c>
      <c r="F163" s="29">
        <v>15.3</v>
      </c>
      <c r="G163" s="28">
        <v>34</v>
      </c>
      <c r="H163" t="s">
        <v>2631</v>
      </c>
      <c r="I163" t="s">
        <v>2605</v>
      </c>
    </row>
    <row r="164" spans="2:10" x14ac:dyDescent="0.2">
      <c r="B164" t="s">
        <v>2629</v>
      </c>
      <c r="C164" s="28">
        <f>30*6</f>
        <v>180</v>
      </c>
      <c r="D164" s="29">
        <v>-2.2999999999999998</v>
      </c>
      <c r="E164" t="s">
        <v>2553</v>
      </c>
      <c r="F164" s="29">
        <v>14.5</v>
      </c>
      <c r="G164" s="28">
        <v>35</v>
      </c>
      <c r="H164" t="s">
        <v>2631</v>
      </c>
      <c r="I164" t="s">
        <v>2605</v>
      </c>
    </row>
    <row r="165" spans="2:10" x14ac:dyDescent="0.2">
      <c r="B165" t="s">
        <v>2628</v>
      </c>
      <c r="C165" s="28">
        <f>30*6</f>
        <v>180</v>
      </c>
      <c r="D165" s="29">
        <v>-0.3</v>
      </c>
      <c r="E165" t="s">
        <v>2553</v>
      </c>
      <c r="F165" s="29">
        <v>16.600000000000001</v>
      </c>
      <c r="G165" s="28">
        <v>37</v>
      </c>
      <c r="H165" t="s">
        <v>2631</v>
      </c>
      <c r="I165" t="s">
        <v>2605</v>
      </c>
    </row>
    <row r="166" spans="2:10" x14ac:dyDescent="0.2">
      <c r="B166" t="s">
        <v>2627</v>
      </c>
      <c r="C166" s="28">
        <f>30*6</f>
        <v>180</v>
      </c>
      <c r="D166" s="29">
        <v>-1.4</v>
      </c>
      <c r="E166" t="s">
        <v>2553</v>
      </c>
      <c r="F166" s="29">
        <v>15.6</v>
      </c>
      <c r="G166" s="28">
        <v>35</v>
      </c>
      <c r="H166" t="s">
        <v>2631</v>
      </c>
      <c r="I166" t="s">
        <v>2605</v>
      </c>
    </row>
    <row r="167" spans="2:10" x14ac:dyDescent="0.2">
      <c r="B167" t="s">
        <v>2567</v>
      </c>
      <c r="C167" s="28">
        <f>30*6</f>
        <v>180</v>
      </c>
      <c r="D167" s="29">
        <v>0.23</v>
      </c>
      <c r="E167" t="s">
        <v>2553</v>
      </c>
      <c r="F167" s="29">
        <v>13.7</v>
      </c>
      <c r="G167" s="28">
        <v>34</v>
      </c>
      <c r="H167" t="s">
        <v>2631</v>
      </c>
      <c r="I167" t="s">
        <v>2605</v>
      </c>
    </row>
    <row r="168" spans="2:10" x14ac:dyDescent="0.2">
      <c r="H168">
        <v>36843256</v>
      </c>
    </row>
    <row r="169" spans="2:10" x14ac:dyDescent="0.2">
      <c r="B169" t="s">
        <v>2633</v>
      </c>
      <c r="C169" s="28">
        <f>36*7</f>
        <v>252</v>
      </c>
      <c r="D169" s="29">
        <v>-1.89</v>
      </c>
      <c r="E169" t="s">
        <v>2632</v>
      </c>
      <c r="F169" s="29">
        <v>21.28</v>
      </c>
      <c r="G169" s="28">
        <v>408</v>
      </c>
      <c r="H169" s="11" t="s">
        <v>2634</v>
      </c>
      <c r="I169" t="s">
        <v>2605</v>
      </c>
      <c r="J169" t="s">
        <v>2605</v>
      </c>
    </row>
    <row r="170" spans="2:10" x14ac:dyDescent="0.2">
      <c r="B170" t="s">
        <v>2552</v>
      </c>
      <c r="C170" s="28">
        <f>36*7</f>
        <v>252</v>
      </c>
      <c r="D170" s="29">
        <v>0.26</v>
      </c>
      <c r="E170" t="s">
        <v>2632</v>
      </c>
      <c r="F170" s="29">
        <v>20.88</v>
      </c>
      <c r="G170" s="28">
        <v>410</v>
      </c>
      <c r="H170" s="11" t="s">
        <v>2634</v>
      </c>
      <c r="I170" t="s">
        <v>2605</v>
      </c>
      <c r="J170" t="s">
        <v>2605</v>
      </c>
    </row>
    <row r="171" spans="2:10" x14ac:dyDescent="0.2">
      <c r="B171" t="s">
        <v>2635</v>
      </c>
      <c r="C171" s="28">
        <f>6*30</f>
        <v>180</v>
      </c>
      <c r="D171" s="29">
        <v>1</v>
      </c>
      <c r="E171" t="s">
        <v>2637</v>
      </c>
      <c r="F171" s="29">
        <v>19.3</v>
      </c>
      <c r="G171" s="28">
        <v>64</v>
      </c>
      <c r="H171" t="s">
        <v>2638</v>
      </c>
      <c r="I171" t="s">
        <v>2622</v>
      </c>
      <c r="J171" t="s">
        <v>2622</v>
      </c>
    </row>
    <row r="172" spans="2:10" x14ac:dyDescent="0.2">
      <c r="B172" t="s">
        <v>2636</v>
      </c>
      <c r="C172" s="28">
        <f>6*30</f>
        <v>180</v>
      </c>
      <c r="D172" s="29">
        <v>0.1</v>
      </c>
      <c r="E172" t="s">
        <v>2637</v>
      </c>
      <c r="F172" s="29">
        <v>17.8</v>
      </c>
      <c r="G172" s="28">
        <v>32</v>
      </c>
      <c r="H172" t="s">
        <v>2638</v>
      </c>
      <c r="I172" t="s">
        <v>2622</v>
      </c>
      <c r="J172" t="s">
        <v>2622</v>
      </c>
    </row>
    <row r="173" spans="2:10" x14ac:dyDescent="0.2">
      <c r="B173" t="s">
        <v>2635</v>
      </c>
      <c r="C173" s="28">
        <v>365</v>
      </c>
      <c r="D173" s="29">
        <v>2.4</v>
      </c>
      <c r="E173" t="s">
        <v>2637</v>
      </c>
      <c r="F173" s="29">
        <v>19.3</v>
      </c>
      <c r="G173" s="28">
        <v>64</v>
      </c>
      <c r="H173" t="s">
        <v>2638</v>
      </c>
      <c r="I173" t="s">
        <v>2622</v>
      </c>
      <c r="J173" t="s">
        <v>2622</v>
      </c>
    </row>
    <row r="174" spans="2:10" x14ac:dyDescent="0.2">
      <c r="B174" t="s">
        <v>2636</v>
      </c>
      <c r="C174" s="28">
        <v>365</v>
      </c>
      <c r="D174" s="29">
        <v>2.2000000000000002</v>
      </c>
      <c r="E174" t="s">
        <v>2637</v>
      </c>
      <c r="F174" s="29">
        <v>17.8</v>
      </c>
      <c r="G174" s="28">
        <v>32</v>
      </c>
      <c r="H174" t="s">
        <v>2638</v>
      </c>
      <c r="I174" t="s">
        <v>2622</v>
      </c>
      <c r="J174" t="s">
        <v>2622</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zoomScale="115" zoomScaleNormal="115" workbookViewId="0">
      <selection activeCell="G34" sqref="G34"/>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5"/>
  <sheetViews>
    <sheetView zoomScale="145" zoomScaleNormal="145" workbookViewId="0">
      <selection activeCell="D5" sqref="D5"/>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2024-11-11T16:32:45Z</dcterms:modified>
</cp:coreProperties>
</file>