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F6B0575-C0C4-4789-B679-F8A27E43AEEC}" xr6:coauthVersionLast="47" xr6:coauthVersionMax="47" xr10:uidLastSave="{00000000-0000-0000-0000-000000000000}"/>
  <bookViews>
    <workbookView xWindow="1320" yWindow="1815" windowWidth="34260" windowHeight="17400" activeTab="1" xr2:uid="{4F5840C1-5FD8-4A3A-9BFB-E4B596159E8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2" l="1"/>
  <c r="I29" i="2" s="1"/>
  <c r="M28" i="2"/>
  <c r="M29" i="2" s="1"/>
  <c r="I24" i="2"/>
  <c r="M24" i="2"/>
  <c r="H32" i="2"/>
  <c r="H33" i="2"/>
  <c r="L33" i="2"/>
  <c r="L32" i="2"/>
  <c r="H31" i="2"/>
  <c r="H30" i="2"/>
  <c r="L31" i="2"/>
  <c r="L30" i="2"/>
  <c r="H28" i="2"/>
  <c r="H24" i="2"/>
  <c r="L29" i="2"/>
  <c r="L28" i="2"/>
  <c r="L24" i="2"/>
  <c r="J7" i="1"/>
  <c r="J4" i="1"/>
  <c r="H29" i="2" l="1"/>
</calcChain>
</file>

<file path=xl/sharedStrings.xml><?xml version="1.0" encoding="utf-8"?>
<sst xmlns="http://schemas.openxmlformats.org/spreadsheetml/2006/main" count="76" uniqueCount="71">
  <si>
    <t>Price EUR</t>
  </si>
  <si>
    <t>Shares</t>
  </si>
  <si>
    <t>MC EUR</t>
  </si>
  <si>
    <t>Cash EUR</t>
  </si>
  <si>
    <t>Debt EUR</t>
  </si>
  <si>
    <t>EV EUR</t>
  </si>
  <si>
    <t>Q222</t>
  </si>
  <si>
    <t>Main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</si>
  <si>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</si>
  <si>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</si>
  <si>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</si>
  <si>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</si>
  <si>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</si>
  <si>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</si>
  <si>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</si>
  <si>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</si>
  <si>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</si>
  <si>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</si>
  <si>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</si>
  <si>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Revenue</t>
  </si>
  <si>
    <t>Crop Science</t>
  </si>
  <si>
    <t>Pharma</t>
  </si>
  <si>
    <t>Xarelto</t>
  </si>
  <si>
    <t>Eylea</t>
  </si>
  <si>
    <t>Mirena/Kyleena/Jaydess</t>
  </si>
  <si>
    <t>Adalat</t>
  </si>
  <si>
    <t>Kogenate/Kovaltry/Jivi</t>
  </si>
  <si>
    <t>Yaz/Yasmin/Yasminelle</t>
  </si>
  <si>
    <t>Aspirin Cardio</t>
  </si>
  <si>
    <t>Adempas</t>
  </si>
  <si>
    <t>Stivarga</t>
  </si>
  <si>
    <t>Gadovist</t>
  </si>
  <si>
    <t>CT Fluid</t>
  </si>
  <si>
    <t>Ultravist</t>
  </si>
  <si>
    <t>Nubeqa</t>
  </si>
  <si>
    <t>Nexavar</t>
  </si>
  <si>
    <t>Betaferon</t>
  </si>
  <si>
    <t>Brand</t>
  </si>
  <si>
    <t>Xarelto (rivaroxaban)</t>
  </si>
  <si>
    <t>Indication</t>
  </si>
  <si>
    <t>VTE</t>
  </si>
  <si>
    <t>MOA</t>
  </si>
  <si>
    <t>Economics</t>
  </si>
  <si>
    <t>JNJ</t>
  </si>
  <si>
    <t>Approved</t>
  </si>
  <si>
    <t>IP</t>
  </si>
  <si>
    <t>Factor Xa</t>
  </si>
  <si>
    <t>Eylea (aflibercept)</t>
  </si>
  <si>
    <t>AMD</t>
  </si>
  <si>
    <t>VEGF</t>
  </si>
  <si>
    <t>REGN</t>
  </si>
  <si>
    <t>Mirena (intrauterine levonorgestrel)</t>
  </si>
  <si>
    <t>Birth Control</t>
  </si>
  <si>
    <t>Hormone</t>
  </si>
  <si>
    <t>Kyleena/Jaydess (intrauterine levonorgestrel)</t>
  </si>
  <si>
    <t>Adalat (nifedipine)</t>
  </si>
  <si>
    <t>CCB</t>
  </si>
  <si>
    <t>HTN</t>
  </si>
  <si>
    <t>Kogenate</t>
  </si>
  <si>
    <t>Consumer</t>
  </si>
  <si>
    <t>Pretax</t>
  </si>
  <si>
    <t>Interest</t>
  </si>
  <si>
    <t>Operating Income</t>
  </si>
  <si>
    <t>Operating Expenses</t>
  </si>
  <si>
    <t>G&amp;A</t>
  </si>
  <si>
    <t>R&amp;D</t>
  </si>
  <si>
    <t>S&amp;M</t>
  </si>
  <si>
    <t>Gross Profit</t>
  </si>
  <si>
    <t>COGS</t>
  </si>
  <si>
    <t>Net Income</t>
  </si>
  <si>
    <t>Taxes+MI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</si>
</sst>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20052</xdr:colOff>
      <xdr:row>0</xdr:row>
      <xdr:rowOff>60158</xdr:rowOff>
    </xdr:from>
    <xdr:to>
      <xdr:col>12</xdr:col>
      <xdr:colOff>20052</xdr:colOff>
      <xdr:row>43</xdr:row>
      <xdr:rowOff>40106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44A26BE-E3D3-939E-B86A-0CE41A975007}"/>
            </a:ext>
          </a:extLst>
        </xdr:cNvPr>
        <xdr:cNvCxnSpPr/>
      </xdr:nvCxnSpPr>
      <xdr:spPr>
        <a:xfrm>
          <a:off x="7690184" y="60158"/>
          <a:ext cx="0" cy="68780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4CEA-5786-4247-B512-B6CB2BA9A4B4}">
  <dimension ref="B2:K16"/>
  <sheetViews>
    <sheetView zoomScale="175" zoomScaleNormal="175" workbookViewId="0">
      <selection activeCell="K4" sqref="K4"/>
    </sheetView>
  </sheetViews>
  <sheetFormatPr defaultRowHeight="12.75" x14ac:dyDescent="0.2"/>
  <cols>
    <col min="1" max="1" width="2.140625" customWidth="1"/>
    <col min="2" max="2" width="25.140625" customWidth="1"/>
    <col min="3" max="3" width="11.85546875" customWidth="1"/>
    <col min="4" max="4" width="10.5703125" customWidth="1"/>
    <col min="5" max="5" width="11.42578125" customWidth="1"/>
    <col min="9" max="9" width="10.140625" customWidth="1"/>
  </cols>
  <sheetData>
    <row r="2" spans="2:11" x14ac:dyDescent="0.2">
      <c r="B2" s="3" t="s">
        <v>37</v>
      </c>
      <c r="C2" s="4" t="s">
        <v>39</v>
      </c>
      <c r="D2" s="4" t="s">
        <v>41</v>
      </c>
      <c r="E2" s="10" t="s">
        <v>42</v>
      </c>
      <c r="F2" s="10" t="s">
        <v>44</v>
      </c>
      <c r="G2" s="11" t="s">
        <v>45</v>
      </c>
      <c r="I2" t="s">
        <v>0</v>
      </c>
      <c r="J2">
        <v>47.82</v>
      </c>
    </row>
    <row r="3" spans="2:11" x14ac:dyDescent="0.2">
      <c r="B3" s="5" t="s">
        <v>38</v>
      </c>
      <c r="C3" t="s">
        <v>40</v>
      </c>
      <c r="D3" t="s">
        <v>46</v>
      </c>
      <c r="E3" s="12" t="s">
        <v>43</v>
      </c>
      <c r="F3" s="12"/>
      <c r="G3" s="13"/>
      <c r="I3" t="s">
        <v>1</v>
      </c>
      <c r="J3" s="1">
        <v>982.42</v>
      </c>
      <c r="K3" s="2" t="s">
        <v>17</v>
      </c>
    </row>
    <row r="4" spans="2:11" x14ac:dyDescent="0.2">
      <c r="B4" s="5" t="s">
        <v>47</v>
      </c>
      <c r="C4" t="s">
        <v>48</v>
      </c>
      <c r="D4" t="s">
        <v>49</v>
      </c>
      <c r="E4" s="12" t="s">
        <v>50</v>
      </c>
      <c r="F4" s="12"/>
      <c r="G4" s="13"/>
      <c r="I4" t="s">
        <v>2</v>
      </c>
      <c r="J4" s="1">
        <f>+J2*J3</f>
        <v>46979.324399999998</v>
      </c>
    </row>
    <row r="5" spans="2:11" x14ac:dyDescent="0.2">
      <c r="B5" s="5" t="s">
        <v>51</v>
      </c>
      <c r="C5" t="s">
        <v>52</v>
      </c>
      <c r="D5" t="s">
        <v>53</v>
      </c>
      <c r="E5" s="14">
        <v>1</v>
      </c>
      <c r="F5" s="15">
        <v>36866</v>
      </c>
      <c r="G5" s="13"/>
      <c r="I5" t="s">
        <v>3</v>
      </c>
      <c r="J5" s="1">
        <v>0</v>
      </c>
      <c r="K5" s="2" t="s">
        <v>17</v>
      </c>
    </row>
    <row r="6" spans="2:11" x14ac:dyDescent="0.2">
      <c r="B6" s="5" t="s">
        <v>54</v>
      </c>
      <c r="C6" t="s">
        <v>52</v>
      </c>
      <c r="D6" t="s">
        <v>53</v>
      </c>
      <c r="E6" s="14">
        <v>1</v>
      </c>
      <c r="F6" s="15">
        <v>42629</v>
      </c>
      <c r="G6" s="13"/>
      <c r="I6" t="s">
        <v>4</v>
      </c>
      <c r="J6" s="1">
        <v>35884</v>
      </c>
      <c r="K6" s="2" t="s">
        <v>17</v>
      </c>
    </row>
    <row r="7" spans="2:11" x14ac:dyDescent="0.2">
      <c r="B7" s="5" t="s">
        <v>55</v>
      </c>
      <c r="C7" t="s">
        <v>57</v>
      </c>
      <c r="D7" t="s">
        <v>56</v>
      </c>
      <c r="E7" s="12"/>
      <c r="F7" s="12"/>
      <c r="G7" s="13"/>
      <c r="I7" t="s">
        <v>5</v>
      </c>
      <c r="J7" s="1">
        <f>+J4-J5+J6</f>
        <v>82863.324399999998</v>
      </c>
    </row>
    <row r="8" spans="2:11" x14ac:dyDescent="0.2">
      <c r="B8" s="5" t="s">
        <v>58</v>
      </c>
      <c r="G8" s="6"/>
    </row>
    <row r="9" spans="2:11" x14ac:dyDescent="0.2">
      <c r="B9" s="5"/>
      <c r="G9" s="6"/>
    </row>
    <row r="10" spans="2:11" x14ac:dyDescent="0.2">
      <c r="B10" s="5"/>
      <c r="G10" s="6"/>
    </row>
    <row r="11" spans="2:11" x14ac:dyDescent="0.2">
      <c r="B11" s="5"/>
      <c r="G11" s="6"/>
    </row>
    <row r="12" spans="2:11" x14ac:dyDescent="0.2">
      <c r="B12" s="5"/>
      <c r="G12" s="6"/>
    </row>
    <row r="13" spans="2:11" x14ac:dyDescent="0.2">
      <c r="B13" s="5"/>
      <c r="G13" s="6"/>
    </row>
    <row r="14" spans="2:11" x14ac:dyDescent="0.2">
      <c r="B14" s="5"/>
      <c r="G14" s="6"/>
    </row>
    <row r="15" spans="2:11" x14ac:dyDescent="0.2">
      <c r="B15" s="5"/>
      <c r="G15" s="6"/>
    </row>
    <row r="16" spans="2:11" x14ac:dyDescent="0.2">
      <c r="B16" s="7"/>
      <c r="C16" s="8"/>
      <c r="D16" s="8"/>
      <c r="E16" s="8"/>
      <c r="F16" s="8"/>
      <c r="G16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2EF3E-496B-43E3-A0BD-53D57B7F10F6}">
  <dimension ref="A1:N33"/>
  <sheetViews>
    <sheetView tabSelected="1" zoomScale="235" zoomScaleNormal="235" workbookViewId="0">
      <pane xSplit="2" ySplit="2" topLeftCell="H13" activePane="bottomRight" state="frozen"/>
      <selection pane="topRight" activeCell="C1" sqref="C1"/>
      <selection pane="bottomLeft" activeCell="A3" sqref="A3"/>
      <selection pane="bottomRight" activeCell="M30" sqref="M30"/>
    </sheetView>
  </sheetViews>
  <sheetFormatPr defaultRowHeight="12.75" x14ac:dyDescent="0.2"/>
  <cols>
    <col min="1" max="1" width="5" bestFit="1" customWidth="1"/>
    <col min="2" max="2" width="18.28515625" customWidth="1"/>
    <col min="3" max="14" width="9.140625" style="2"/>
  </cols>
  <sheetData>
    <row r="1" spans="1:14" x14ac:dyDescent="0.2">
      <c r="A1" t="s">
        <v>7</v>
      </c>
    </row>
    <row r="2" spans="1:14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6</v>
      </c>
      <c r="M2" s="2" t="s">
        <v>17</v>
      </c>
      <c r="N2" s="2" t="s">
        <v>18</v>
      </c>
    </row>
    <row r="3" spans="1:14" x14ac:dyDescent="0.2">
      <c r="B3" t="s">
        <v>36</v>
      </c>
      <c r="H3" s="2">
        <v>80</v>
      </c>
      <c r="I3" s="2">
        <v>75</v>
      </c>
      <c r="L3" s="2">
        <v>75</v>
      </c>
      <c r="M3" s="2">
        <v>76</v>
      </c>
    </row>
    <row r="4" spans="1:14" x14ac:dyDescent="0.2">
      <c r="B4" t="s">
        <v>35</v>
      </c>
      <c r="H4" s="2">
        <v>110</v>
      </c>
      <c r="I4" s="2">
        <v>113</v>
      </c>
      <c r="L4" s="2">
        <v>83</v>
      </c>
      <c r="M4" s="2">
        <v>56</v>
      </c>
    </row>
    <row r="5" spans="1:14" x14ac:dyDescent="0.2">
      <c r="B5" t="s">
        <v>34</v>
      </c>
      <c r="H5" s="2">
        <v>49</v>
      </c>
      <c r="I5" s="2">
        <v>57</v>
      </c>
      <c r="L5" s="2">
        <v>105</v>
      </c>
      <c r="M5" s="2">
        <v>127</v>
      </c>
    </row>
    <row r="6" spans="1:14" x14ac:dyDescent="0.2">
      <c r="B6" t="s">
        <v>33</v>
      </c>
      <c r="H6" s="2">
        <v>90</v>
      </c>
      <c r="I6" s="2">
        <v>90</v>
      </c>
      <c r="L6" s="2">
        <v>112</v>
      </c>
      <c r="M6" s="2">
        <v>118</v>
      </c>
    </row>
    <row r="7" spans="1:14" x14ac:dyDescent="0.2">
      <c r="B7" t="s">
        <v>32</v>
      </c>
      <c r="H7" s="2">
        <v>111</v>
      </c>
      <c r="I7" s="2">
        <v>115</v>
      </c>
      <c r="L7" s="2">
        <v>118</v>
      </c>
      <c r="M7" s="2">
        <v>120</v>
      </c>
    </row>
    <row r="8" spans="1:14" x14ac:dyDescent="0.2">
      <c r="B8" t="s">
        <v>31</v>
      </c>
      <c r="H8" s="2">
        <v>104</v>
      </c>
      <c r="I8" s="2">
        <v>102</v>
      </c>
      <c r="L8" s="2">
        <v>128</v>
      </c>
      <c r="M8" s="2">
        <v>127</v>
      </c>
    </row>
    <row r="9" spans="1:14" x14ac:dyDescent="0.2">
      <c r="B9" t="s">
        <v>30</v>
      </c>
      <c r="H9" s="2">
        <v>112</v>
      </c>
      <c r="I9" s="2">
        <v>124</v>
      </c>
      <c r="L9" s="2">
        <v>155</v>
      </c>
      <c r="M9" s="2">
        <v>159</v>
      </c>
    </row>
    <row r="10" spans="1:14" x14ac:dyDescent="0.2">
      <c r="B10" t="s">
        <v>29</v>
      </c>
      <c r="H10" s="2">
        <v>140</v>
      </c>
      <c r="I10" s="2">
        <v>142</v>
      </c>
      <c r="L10" s="2">
        <v>162</v>
      </c>
      <c r="M10" s="2">
        <v>168</v>
      </c>
    </row>
    <row r="11" spans="1:14" x14ac:dyDescent="0.2">
      <c r="B11" t="s">
        <v>28</v>
      </c>
      <c r="H11" s="2">
        <v>159</v>
      </c>
      <c r="I11" s="2">
        <v>165</v>
      </c>
      <c r="L11" s="2">
        <v>201</v>
      </c>
      <c r="M11" s="2">
        <v>199</v>
      </c>
    </row>
    <row r="12" spans="1:14" x14ac:dyDescent="0.2">
      <c r="B12" t="s">
        <v>27</v>
      </c>
      <c r="H12" s="2">
        <v>191</v>
      </c>
      <c r="I12" s="2">
        <v>186</v>
      </c>
      <c r="L12" s="2">
        <v>212</v>
      </c>
      <c r="M12" s="2">
        <v>196</v>
      </c>
    </row>
    <row r="13" spans="1:14" x14ac:dyDescent="0.2">
      <c r="B13" t="s">
        <v>26</v>
      </c>
      <c r="H13" s="2">
        <v>211</v>
      </c>
      <c r="I13" s="2">
        <v>208</v>
      </c>
      <c r="L13" s="2">
        <v>212</v>
      </c>
      <c r="M13" s="2">
        <v>221</v>
      </c>
    </row>
    <row r="14" spans="1:14" x14ac:dyDescent="0.2">
      <c r="B14" t="s">
        <v>25</v>
      </c>
      <c r="H14" s="2">
        <v>174</v>
      </c>
      <c r="I14" s="2">
        <v>207</v>
      </c>
      <c r="L14" s="2">
        <v>212</v>
      </c>
      <c r="M14" s="2">
        <v>232</v>
      </c>
    </row>
    <row r="15" spans="1:14" x14ac:dyDescent="0.2">
      <c r="B15" t="s">
        <v>24</v>
      </c>
      <c r="H15" s="2">
        <v>293</v>
      </c>
      <c r="I15" s="2">
        <v>276</v>
      </c>
      <c r="L15" s="2">
        <v>306</v>
      </c>
      <c r="M15" s="2">
        <v>377</v>
      </c>
    </row>
    <row r="16" spans="1:14" x14ac:dyDescent="0.2">
      <c r="B16" t="s">
        <v>23</v>
      </c>
      <c r="H16" s="2">
        <v>711</v>
      </c>
      <c r="I16" s="2">
        <v>763</v>
      </c>
      <c r="L16" s="2">
        <v>807</v>
      </c>
      <c r="M16" s="2">
        <v>811</v>
      </c>
    </row>
    <row r="17" spans="2:13" x14ac:dyDescent="0.2">
      <c r="B17" t="s">
        <v>22</v>
      </c>
      <c r="H17" s="2">
        <v>1164</v>
      </c>
      <c r="I17" s="2">
        <v>1186</v>
      </c>
      <c r="L17" s="2">
        <v>1113</v>
      </c>
      <c r="M17" s="2">
        <v>1112</v>
      </c>
    </row>
    <row r="19" spans="2:13" x14ac:dyDescent="0.2">
      <c r="B19" t="s">
        <v>59</v>
      </c>
      <c r="H19" s="2">
        <v>1290</v>
      </c>
      <c r="I19" s="2">
        <v>1346</v>
      </c>
      <c r="L19" s="2">
        <v>1496</v>
      </c>
      <c r="M19" s="2">
        <v>1548</v>
      </c>
    </row>
    <row r="20" spans="2:13" x14ac:dyDescent="0.2">
      <c r="B20" t="s">
        <v>21</v>
      </c>
      <c r="H20" s="2">
        <v>4494</v>
      </c>
      <c r="I20" s="2">
        <v>4539</v>
      </c>
      <c r="L20" s="2">
        <v>4818</v>
      </c>
      <c r="M20" s="2">
        <v>4955</v>
      </c>
    </row>
    <row r="21" spans="2:13" x14ac:dyDescent="0.2">
      <c r="B21" t="s">
        <v>20</v>
      </c>
      <c r="H21" s="2">
        <v>5021</v>
      </c>
      <c r="I21" s="2">
        <v>3850</v>
      </c>
      <c r="L21" s="2">
        <v>6461</v>
      </c>
      <c r="M21" s="2">
        <v>4692</v>
      </c>
    </row>
    <row r="22" spans="2:13" x14ac:dyDescent="0.2">
      <c r="B22" t="s">
        <v>19</v>
      </c>
      <c r="H22" s="2">
        <v>10854</v>
      </c>
      <c r="I22" s="2">
        <v>9781</v>
      </c>
      <c r="L22" s="2">
        <v>12819</v>
      </c>
      <c r="M22" s="2">
        <v>11281</v>
      </c>
    </row>
    <row r="23" spans="2:13" x14ac:dyDescent="0.2">
      <c r="B23" t="s">
        <v>68</v>
      </c>
      <c r="H23" s="2">
        <v>4546</v>
      </c>
      <c r="I23" s="2">
        <v>3887</v>
      </c>
      <c r="L23" s="2">
        <v>5680</v>
      </c>
      <c r="M23" s="2">
        <v>4247</v>
      </c>
    </row>
    <row r="24" spans="2:13" x14ac:dyDescent="0.2">
      <c r="B24" t="s">
        <v>67</v>
      </c>
      <c r="H24" s="2">
        <f>+H22-H23</f>
        <v>6308</v>
      </c>
      <c r="I24" s="2">
        <f>+I22-I23</f>
        <v>5894</v>
      </c>
      <c r="L24" s="2">
        <f>+L22-L23</f>
        <v>7139</v>
      </c>
      <c r="M24" s="2">
        <f>+M22-M23</f>
        <v>7034</v>
      </c>
    </row>
    <row r="25" spans="2:13" x14ac:dyDescent="0.2">
      <c r="B25" t="s">
        <v>66</v>
      </c>
      <c r="H25" s="2">
        <v>2964</v>
      </c>
      <c r="I25" s="2">
        <v>3015</v>
      </c>
      <c r="L25" s="2">
        <v>3736</v>
      </c>
      <c r="M25" s="2">
        <v>3358</v>
      </c>
    </row>
    <row r="26" spans="2:13" x14ac:dyDescent="0.2">
      <c r="B26" t="s">
        <v>65</v>
      </c>
      <c r="H26" s="2">
        <v>1638</v>
      </c>
      <c r="I26" s="2">
        <v>1564</v>
      </c>
      <c r="L26" s="2">
        <v>1928</v>
      </c>
      <c r="M26" s="2">
        <v>1576</v>
      </c>
    </row>
    <row r="27" spans="2:13" x14ac:dyDescent="0.2">
      <c r="B27" t="s">
        <v>64</v>
      </c>
      <c r="H27" s="2">
        <v>783</v>
      </c>
      <c r="I27" s="2">
        <v>751</v>
      </c>
      <c r="L27" s="2">
        <v>736</v>
      </c>
      <c r="M27" s="2">
        <v>721</v>
      </c>
    </row>
    <row r="28" spans="2:13" x14ac:dyDescent="0.2">
      <c r="B28" t="s">
        <v>63</v>
      </c>
      <c r="H28" s="2">
        <f>+H25+H26+H27</f>
        <v>5385</v>
      </c>
      <c r="I28" s="2">
        <f>+I25+I26+I27</f>
        <v>5330</v>
      </c>
      <c r="L28" s="2">
        <f>+L25+L26+L27</f>
        <v>6400</v>
      </c>
      <c r="M28" s="2">
        <f>+M25+M26+M27</f>
        <v>5655</v>
      </c>
    </row>
    <row r="29" spans="2:13" x14ac:dyDescent="0.2">
      <c r="B29" t="s">
        <v>62</v>
      </c>
      <c r="H29" s="2">
        <f>+H24-H28</f>
        <v>923</v>
      </c>
      <c r="I29" s="2">
        <f>+I24-I28</f>
        <v>564</v>
      </c>
      <c r="L29" s="2">
        <f>+L24-L28</f>
        <v>739</v>
      </c>
      <c r="M29" s="2">
        <f>+M24-M28</f>
        <v>1379</v>
      </c>
    </row>
    <row r="30" spans="2:13" x14ac:dyDescent="0.2">
      <c r="B30" t="s">
        <v>61</v>
      </c>
      <c r="H30" s="2">
        <f>50-703</f>
        <v>-653</v>
      </c>
      <c r="L30" s="2">
        <f>274-475</f>
        <v>-201</v>
      </c>
    </row>
    <row r="31" spans="2:13" x14ac:dyDescent="0.2">
      <c r="B31" t="s">
        <v>60</v>
      </c>
      <c r="H31" s="2">
        <f>+H29+H30</f>
        <v>270</v>
      </c>
      <c r="L31" s="2">
        <f>+L29+L30</f>
        <v>538</v>
      </c>
    </row>
    <row r="32" spans="2:13" x14ac:dyDescent="0.2">
      <c r="B32" t="s">
        <v>70</v>
      </c>
      <c r="H32" s="2">
        <f>234+9</f>
        <v>243</v>
      </c>
      <c r="L32" s="2">
        <f>52+7</f>
        <v>59</v>
      </c>
    </row>
    <row r="33" spans="2:12" x14ac:dyDescent="0.2">
      <c r="B33" t="s">
        <v>69</v>
      </c>
      <c r="H33" s="2">
        <f>+H31-H32</f>
        <v>27</v>
      </c>
      <c r="L33" s="2">
        <f>+L31-L32</f>
        <v>479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2022-10-03T17:48:33Z</dcterms:created>
  <dcterms:modified xsi:type="dcterms:W3CDTF">2022-12-14T01:34:34Z</dcterms:modified>
</cp:coreProperties>
</file>