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showInkAnnotation="0" defaultThemeVersion="166925"/>
  <xr:revisionPtr revIDLastSave="0" documentId="13_ncr:1_{B7B4B82F-CF93-E647-B8B2-26A9D45E395A}" xr6:coauthVersionLast="47" xr6:coauthVersionMax="47" xr10:uidLastSave="{00000000-0000-0000-0000-000000000000}"/>
  <bookViews>
    <workbookView xWindow="-16400" yWindow="500" windowWidth="16400" windowHeight="19640" firstSheet="3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<sst xmlns="http://schemas.openxmlformats.org/spreadsheetml/2006/main" count="991" uniqueCount="622">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</sst>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5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3" fontId="86" fillId="0" borderId="0" xfId="1" applyNumberFormat="1" applyFont="1"/>
    <xf numFmtId="3" fontId="14" fillId="0" borderId="0" xfId="0" applyNumberFormat="1" applyFont="1" applyAlignment="1">
      <alignment horizontal="right"/>
    </xf>
    <xf numFmtId="0" fontId="13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2" fillId="0" borderId="1" xfId="0" applyFont="1" applyBorder="1"/>
    <xf numFmtId="0" fontId="12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8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PLTR.xlsx" TargetMode="External"/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baseColWidth="10" defaultColWidth="9.1640625" defaultRowHeight="13" x14ac:dyDescent="0.15"/>
  <cols>
    <col min="1" max="1" width="5.5" style="188" bestFit="1" customWidth="1"/>
    <col min="2" max="2" width="18.33203125" style="188" bestFit="1" customWidth="1"/>
    <col min="3" max="16384" width="9.1640625" style="188"/>
  </cols>
  <sheetData>
    <row r="1" spans="1:4" x14ac:dyDescent="0.15">
      <c r="A1" s="188" t="s">
        <v>142</v>
      </c>
    </row>
    <row r="2" spans="1:4" x14ac:dyDescent="0.15">
      <c r="D2" s="188" t="s">
        <v>457</v>
      </c>
    </row>
    <row r="3" spans="1:4" x14ac:dyDescent="0.15">
      <c r="B3" s="188" t="s">
        <v>461</v>
      </c>
      <c r="C3" s="188" t="s">
        <v>260</v>
      </c>
    </row>
    <row r="4" spans="1:4" x14ac:dyDescent="0.15">
      <c r="B4" s="188" t="s">
        <v>462</v>
      </c>
      <c r="C4" s="188" t="s">
        <v>463</v>
      </c>
    </row>
    <row r="5" spans="1:4" x14ac:dyDescent="0.15">
      <c r="B5" s="188" t="s">
        <v>421</v>
      </c>
      <c r="C5" s="188" t="s">
        <v>13</v>
      </c>
    </row>
    <row r="6" spans="1:4" x14ac:dyDescent="0.15">
      <c r="B6" s="188" t="s">
        <v>464</v>
      </c>
      <c r="C6" s="188" t="s">
        <v>13</v>
      </c>
    </row>
    <row r="7" spans="1:4" x14ac:dyDescent="0.15">
      <c r="B7" s="188" t="s">
        <v>465</v>
      </c>
      <c r="C7" s="188" t="s">
        <v>13</v>
      </c>
    </row>
    <row r="8" spans="1:4" x14ac:dyDescent="0.15">
      <c r="B8" s="188" t="s">
        <v>466</v>
      </c>
      <c r="C8" s="188" t="s">
        <v>467</v>
      </c>
      <c r="D8" s="188">
        <v>1999</v>
      </c>
    </row>
    <row r="9" spans="1:4" x14ac:dyDescent="0.15">
      <c r="B9" s="188" t="s">
        <v>468</v>
      </c>
      <c r="C9" s="188" t="s">
        <v>7</v>
      </c>
    </row>
    <row r="10" spans="1:4" x14ac:dyDescent="0.15">
      <c r="B10" s="193" t="s">
        <v>490</v>
      </c>
      <c r="C10" s="193" t="s">
        <v>260</v>
      </c>
      <c r="D10" s="188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baseColWidth="10" defaultColWidth="8.83203125" defaultRowHeight="13" x14ac:dyDescent="0.15"/>
  <cols>
    <col min="1" max="1" width="5" style="195" bestFit="1" customWidth="1"/>
    <col min="2" max="16384" width="8.83203125" style="195"/>
  </cols>
  <sheetData>
    <row r="1" spans="1:4" x14ac:dyDescent="0.15">
      <c r="A1" s="5" t="s">
        <v>142</v>
      </c>
    </row>
    <row r="2" spans="1:4" x14ac:dyDescent="0.15">
      <c r="B2" s="195" t="s">
        <v>228</v>
      </c>
      <c r="C2" s="195" t="s">
        <v>493</v>
      </c>
      <c r="D2" s="195" t="s">
        <v>494</v>
      </c>
    </row>
    <row r="3" spans="1:4" x14ac:dyDescent="0.15">
      <c r="B3" s="195" t="s">
        <v>491</v>
      </c>
      <c r="C3" s="195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baseColWidth="10" defaultColWidth="9.1640625" defaultRowHeight="13" x14ac:dyDescent="0.15"/>
  <cols>
    <col min="1" max="1" width="5" style="134" bestFit="1" customWidth="1"/>
    <col min="2" max="16384" width="9.1640625" style="134"/>
  </cols>
  <sheetData>
    <row r="1" spans="1:3" x14ac:dyDescent="0.15">
      <c r="A1" s="5" t="s">
        <v>142</v>
      </c>
    </row>
    <row r="2" spans="1:3" x14ac:dyDescent="0.15">
      <c r="A2" s="5"/>
      <c r="B2" s="134" t="s">
        <v>19</v>
      </c>
    </row>
    <row r="3" spans="1:3" x14ac:dyDescent="0.15">
      <c r="B3" s="134" t="s">
        <v>343</v>
      </c>
      <c r="C3" s="134" t="s">
        <v>344</v>
      </c>
    </row>
    <row r="4" spans="1:3" x14ac:dyDescent="0.15">
      <c r="B4" s="134" t="s">
        <v>345</v>
      </c>
      <c r="C4" s="134" t="s">
        <v>346</v>
      </c>
    </row>
    <row r="5" spans="1:3" x14ac:dyDescent="0.15">
      <c r="B5" s="134" t="s">
        <v>347</v>
      </c>
    </row>
    <row r="6" spans="1:3" x14ac:dyDescent="0.15">
      <c r="B6" s="134" t="s">
        <v>340</v>
      </c>
    </row>
    <row r="7" spans="1:3" x14ac:dyDescent="0.15">
      <c r="B7" s="134" t="s">
        <v>338</v>
      </c>
    </row>
    <row r="8" spans="1:3" x14ac:dyDescent="0.15">
      <c r="B8" s="134" t="s">
        <v>342</v>
      </c>
    </row>
    <row r="9" spans="1:3" x14ac:dyDescent="0.15">
      <c r="B9" s="134" t="s">
        <v>339</v>
      </c>
    </row>
    <row r="10" spans="1:3" x14ac:dyDescent="0.15">
      <c r="B10" s="134" t="s">
        <v>348</v>
      </c>
    </row>
    <row r="11" spans="1:3" x14ac:dyDescent="0.15">
      <c r="B11" s="134" t="s">
        <v>349</v>
      </c>
    </row>
    <row r="12" spans="1:3" x14ac:dyDescent="0.15">
      <c r="B12" s="134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68" bestFit="1" customWidth="1"/>
    <col min="2" max="2" width="12.6640625" style="168" customWidth="1"/>
    <col min="3" max="16384" width="9.1640625" style="168"/>
  </cols>
  <sheetData>
    <row r="1" spans="1:15" x14ac:dyDescent="0.15">
      <c r="A1" s="5" t="s">
        <v>142</v>
      </c>
    </row>
    <row r="2" spans="1:15" x14ac:dyDescent="0.15">
      <c r="B2" s="168" t="s">
        <v>0</v>
      </c>
      <c r="C2" s="168">
        <v>2010</v>
      </c>
      <c r="D2" s="168">
        <f>C2+1</f>
        <v>2011</v>
      </c>
      <c r="E2" s="168">
        <f t="shared" ref="E2:O2" si="0">D2+1</f>
        <v>2012</v>
      </c>
      <c r="F2" s="168">
        <f t="shared" si="0"/>
        <v>2013</v>
      </c>
      <c r="G2" s="168">
        <f t="shared" si="0"/>
        <v>2014</v>
      </c>
      <c r="H2" s="168">
        <f t="shared" si="0"/>
        <v>2015</v>
      </c>
      <c r="I2" s="168">
        <f t="shared" si="0"/>
        <v>2016</v>
      </c>
      <c r="J2" s="168">
        <f t="shared" si="0"/>
        <v>2017</v>
      </c>
      <c r="K2" s="168">
        <f t="shared" si="0"/>
        <v>2018</v>
      </c>
      <c r="L2" s="168">
        <f t="shared" si="0"/>
        <v>2019</v>
      </c>
      <c r="M2" s="168">
        <f t="shared" si="0"/>
        <v>2020</v>
      </c>
      <c r="N2" s="168">
        <f t="shared" si="0"/>
        <v>2021</v>
      </c>
      <c r="O2" s="168">
        <f t="shared" si="0"/>
        <v>2022</v>
      </c>
    </row>
    <row r="3" spans="1:15" x14ac:dyDescent="0.15">
      <c r="B3" s="172" t="s">
        <v>424</v>
      </c>
      <c r="C3" s="169">
        <f>SUM(C5:C25)</f>
        <v>62484</v>
      </c>
      <c r="D3" s="169">
        <f t="shared" ref="D3:O3" si="1">SUM(D5:D25)</f>
        <v>69943</v>
      </c>
      <c r="E3" s="169">
        <f t="shared" si="1"/>
        <v>119762</v>
      </c>
      <c r="F3" s="169">
        <f t="shared" si="1"/>
        <v>141240</v>
      </c>
      <c r="G3" s="169">
        <f t="shared" si="1"/>
        <v>169944</v>
      </c>
      <c r="H3" s="169">
        <f t="shared" si="1"/>
        <v>194377</v>
      </c>
      <c r="I3" s="169">
        <f t="shared" si="1"/>
        <v>253177</v>
      </c>
      <c r="J3" s="169">
        <f t="shared" si="1"/>
        <v>305432</v>
      </c>
      <c r="K3" s="169">
        <f t="shared" si="1"/>
        <v>371389</v>
      </c>
      <c r="L3" s="169">
        <f t="shared" si="1"/>
        <v>436330</v>
      </c>
      <c r="M3" s="169">
        <f t="shared" si="1"/>
        <v>503965</v>
      </c>
      <c r="N3" s="169">
        <f t="shared" si="1"/>
        <v>718643</v>
      </c>
      <c r="O3" s="173">
        <f t="shared" si="1"/>
        <v>825015.8</v>
      </c>
    </row>
    <row r="5" spans="1:15" x14ac:dyDescent="0.15">
      <c r="B5" s="168" t="s">
        <v>9</v>
      </c>
      <c r="E5" s="169">
        <v>46039</v>
      </c>
      <c r="F5" s="169">
        <v>55519</v>
      </c>
      <c r="G5" s="169">
        <v>66001</v>
      </c>
      <c r="H5" s="169">
        <v>74989</v>
      </c>
      <c r="I5" s="169">
        <v>90272</v>
      </c>
      <c r="J5" s="169">
        <v>110855</v>
      </c>
      <c r="K5" s="169">
        <v>136819</v>
      </c>
      <c r="L5" s="169">
        <v>161857</v>
      </c>
      <c r="M5" s="169">
        <v>182527</v>
      </c>
      <c r="N5" s="169">
        <v>257637</v>
      </c>
      <c r="O5" s="169">
        <v>282836</v>
      </c>
    </row>
    <row r="6" spans="1:15" x14ac:dyDescent="0.15">
      <c r="B6" s="168" t="s">
        <v>7</v>
      </c>
      <c r="C6" s="169">
        <v>62484</v>
      </c>
      <c r="D6" s="169">
        <v>69943</v>
      </c>
      <c r="E6" s="169">
        <v>73723</v>
      </c>
      <c r="F6" s="169">
        <v>77849</v>
      </c>
      <c r="G6" s="169">
        <v>86833</v>
      </c>
      <c r="H6" s="169">
        <v>93580</v>
      </c>
      <c r="I6" s="169">
        <v>85320</v>
      </c>
      <c r="J6" s="169">
        <v>96571</v>
      </c>
      <c r="K6" s="169">
        <v>110360</v>
      </c>
      <c r="L6" s="169">
        <v>125843</v>
      </c>
      <c r="M6" s="169">
        <v>143015</v>
      </c>
      <c r="N6" s="169">
        <v>184903</v>
      </c>
      <c r="O6" s="169">
        <v>204094</v>
      </c>
    </row>
    <row r="7" spans="1:15" x14ac:dyDescent="0.15">
      <c r="B7" s="168" t="s">
        <v>13</v>
      </c>
      <c r="F7" s="169">
        <v>7872</v>
      </c>
      <c r="G7" s="169">
        <v>12466</v>
      </c>
      <c r="H7" s="169">
        <v>17928</v>
      </c>
      <c r="I7" s="169">
        <v>27638</v>
      </c>
      <c r="J7" s="169">
        <v>40653</v>
      </c>
      <c r="K7" s="169">
        <v>55838</v>
      </c>
      <c r="L7" s="169">
        <v>70697</v>
      </c>
      <c r="M7" s="169">
        <v>85965</v>
      </c>
      <c r="N7" s="169">
        <v>117929</v>
      </c>
      <c r="O7" s="169">
        <v>116609</v>
      </c>
    </row>
    <row r="8" spans="1:15" x14ac:dyDescent="0.15">
      <c r="B8" s="168" t="s">
        <v>411</v>
      </c>
      <c r="G8" s="169">
        <v>4644</v>
      </c>
      <c r="H8" s="169">
        <v>7880</v>
      </c>
      <c r="I8" s="169">
        <v>12219</v>
      </c>
      <c r="J8" s="169">
        <v>17459</v>
      </c>
      <c r="K8" s="169">
        <v>25655</v>
      </c>
      <c r="L8" s="169">
        <v>35026</v>
      </c>
      <c r="M8" s="169">
        <v>45370</v>
      </c>
      <c r="N8" s="169">
        <v>62202</v>
      </c>
      <c r="O8" s="169">
        <v>80096</v>
      </c>
    </row>
    <row r="9" spans="1:15" x14ac:dyDescent="0.15">
      <c r="B9" s="168" t="s">
        <v>23</v>
      </c>
      <c r="I9" s="169">
        <v>37728</v>
      </c>
      <c r="J9" s="169">
        <v>39831</v>
      </c>
      <c r="K9" s="169">
        <v>39506</v>
      </c>
      <c r="L9" s="169">
        <v>39068</v>
      </c>
      <c r="M9" s="169">
        <v>40479</v>
      </c>
      <c r="N9" s="169">
        <v>42440</v>
      </c>
      <c r="O9" s="169">
        <v>46073</v>
      </c>
    </row>
    <row r="10" spans="1:15" x14ac:dyDescent="0.15">
      <c r="B10" s="168" t="s">
        <v>25</v>
      </c>
      <c r="N10" s="169">
        <v>27843</v>
      </c>
      <c r="O10" s="170">
        <f>N10*1.1</f>
        <v>30627.300000000003</v>
      </c>
    </row>
    <row r="11" spans="1:15" x14ac:dyDescent="0.15">
      <c r="B11" s="168" t="s">
        <v>21</v>
      </c>
      <c r="O11" s="170">
        <v>30294</v>
      </c>
    </row>
    <row r="12" spans="1:15" x14ac:dyDescent="0.15">
      <c r="B12" s="168" t="s">
        <v>19</v>
      </c>
      <c r="N12" s="169">
        <v>15785</v>
      </c>
      <c r="O12" s="170">
        <f>N12*1.1</f>
        <v>17363.5</v>
      </c>
    </row>
    <row r="13" spans="1:15" x14ac:dyDescent="0.15">
      <c r="B13" s="168" t="s">
        <v>412</v>
      </c>
      <c r="J13" s="169">
        <v>63</v>
      </c>
      <c r="K13" s="169">
        <v>150</v>
      </c>
      <c r="L13" s="169">
        <v>350</v>
      </c>
      <c r="M13" s="169">
        <v>2640</v>
      </c>
      <c r="N13" s="169">
        <v>4697</v>
      </c>
      <c r="O13" s="169">
        <v>9401</v>
      </c>
    </row>
    <row r="14" spans="1:15" x14ac:dyDescent="0.15">
      <c r="B14" s="168" t="s">
        <v>260</v>
      </c>
    </row>
    <row r="15" spans="1:15" x14ac:dyDescent="0.15">
      <c r="B15" s="168" t="s">
        <v>44</v>
      </c>
    </row>
    <row r="16" spans="1:15" x14ac:dyDescent="0.15">
      <c r="B16" s="168" t="s">
        <v>174</v>
      </c>
    </row>
    <row r="17" spans="2:15" x14ac:dyDescent="0.15">
      <c r="B17" s="168" t="s">
        <v>29</v>
      </c>
    </row>
    <row r="18" spans="2:15" x14ac:dyDescent="0.15">
      <c r="B18" s="168" t="s">
        <v>413</v>
      </c>
    </row>
    <row r="19" spans="2:15" x14ac:dyDescent="0.15">
      <c r="B19" s="172" t="s">
        <v>176</v>
      </c>
      <c r="K19" s="169">
        <v>3061</v>
      </c>
      <c r="L19" s="169">
        <v>3489</v>
      </c>
      <c r="M19" s="169">
        <v>3969</v>
      </c>
      <c r="N19" s="169">
        <v>5107</v>
      </c>
      <c r="O19" s="169">
        <v>6622</v>
      </c>
    </row>
    <row r="20" spans="2:15" x14ac:dyDescent="0.15">
      <c r="B20" s="168" t="s">
        <v>33</v>
      </c>
    </row>
    <row r="21" spans="2:15" x14ac:dyDescent="0.15">
      <c r="B21" s="168" t="s">
        <v>397</v>
      </c>
      <c r="N21" s="169">
        <v>100</v>
      </c>
      <c r="O21" s="169">
        <v>1000</v>
      </c>
    </row>
    <row r="22" spans="2:15" x14ac:dyDescent="0.15">
      <c r="B22" s="168" t="s">
        <v>40</v>
      </c>
    </row>
    <row r="23" spans="2:15" x14ac:dyDescent="0.15">
      <c r="B23" s="168" t="s">
        <v>50</v>
      </c>
    </row>
    <row r="24" spans="2:15" x14ac:dyDescent="0.15">
      <c r="B24" s="168" t="s">
        <v>52</v>
      </c>
    </row>
    <row r="25" spans="2:15" x14ac:dyDescent="0.15">
      <c r="B25" s="168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4" bestFit="1" customWidth="1"/>
    <col min="2" max="2" width="10.5" style="134" customWidth="1"/>
    <col min="3" max="16384" width="9.1640625" style="134"/>
  </cols>
  <sheetData>
    <row r="1" spans="1:3" x14ac:dyDescent="0.15">
      <c r="A1" s="5" t="s">
        <v>142</v>
      </c>
    </row>
    <row r="2" spans="1:3" x14ac:dyDescent="0.15">
      <c r="A2" s="5"/>
      <c r="B2" s="172" t="s">
        <v>422</v>
      </c>
    </row>
    <row r="3" spans="1:3" x14ac:dyDescent="0.15">
      <c r="A3" s="5"/>
      <c r="B3" s="172" t="s">
        <v>418</v>
      </c>
    </row>
    <row r="4" spans="1:3" x14ac:dyDescent="0.15">
      <c r="A4" s="5"/>
      <c r="B4" s="172" t="s">
        <v>421</v>
      </c>
    </row>
    <row r="5" spans="1:3" x14ac:dyDescent="0.15">
      <c r="A5" s="5"/>
      <c r="B5" s="172" t="s">
        <v>419</v>
      </c>
    </row>
    <row r="6" spans="1:3" x14ac:dyDescent="0.15">
      <c r="A6" s="5"/>
      <c r="B6" s="172" t="s">
        <v>423</v>
      </c>
    </row>
    <row r="7" spans="1:3" x14ac:dyDescent="0.15">
      <c r="A7" s="5"/>
      <c r="B7" s="172" t="s">
        <v>420</v>
      </c>
    </row>
    <row r="8" spans="1:3" x14ac:dyDescent="0.15">
      <c r="A8" s="5"/>
      <c r="B8" s="172"/>
    </row>
    <row r="9" spans="1:3" x14ac:dyDescent="0.15">
      <c r="A9" s="5"/>
      <c r="B9" s="172"/>
    </row>
    <row r="10" spans="1:3" x14ac:dyDescent="0.15">
      <c r="A10" s="5"/>
      <c r="B10" s="134" t="s">
        <v>354</v>
      </c>
    </row>
    <row r="11" spans="1:3" x14ac:dyDescent="0.15">
      <c r="B11" s="134" t="s">
        <v>350</v>
      </c>
    </row>
    <row r="12" spans="1:3" x14ac:dyDescent="0.15">
      <c r="B12" s="134" t="s">
        <v>351</v>
      </c>
      <c r="C12" s="134" t="s">
        <v>352</v>
      </c>
    </row>
    <row r="13" spans="1:3" x14ac:dyDescent="0.15">
      <c r="B13" s="134" t="s">
        <v>353</v>
      </c>
    </row>
    <row r="14" spans="1:3" x14ac:dyDescent="0.15">
      <c r="B14" s="168" t="s">
        <v>414</v>
      </c>
      <c r="C14" s="168" t="s">
        <v>415</v>
      </c>
    </row>
    <row r="15" spans="1:3" x14ac:dyDescent="0.15">
      <c r="B15" s="168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5" sqref="A5"/>
    </sheetView>
  </sheetViews>
  <sheetFormatPr baseColWidth="10" defaultColWidth="8.5" defaultRowHeight="13" x14ac:dyDescent="0.15"/>
  <cols>
    <col min="1" max="1" width="4.8320312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15">
      <c r="A4" s="195" t="s">
        <v>257</v>
      </c>
      <c r="B4" s="113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4"/>
      <c r="J4" s="165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4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15">
      <c r="A5" s="72"/>
      <c r="B5" s="113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1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4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15">
      <c r="A6" s="195" t="s">
        <v>257</v>
      </c>
      <c r="B6" s="113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1" t="s">
        <v>386</v>
      </c>
      <c r="J6" s="43">
        <v>45047</v>
      </c>
      <c r="O6" s="26"/>
      <c r="X6" s="20">
        <v>1995</v>
      </c>
    </row>
    <row r="7" spans="1:24" x14ac:dyDescent="0.15">
      <c r="B7" s="119" t="s">
        <v>56</v>
      </c>
      <c r="C7" s="193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90"/>
      <c r="B8" s="113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15">
      <c r="A9" s="110"/>
      <c r="B9" s="118" t="s">
        <v>317</v>
      </c>
      <c r="C9" s="110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15">
      <c r="A10" s="195" t="s">
        <v>257</v>
      </c>
      <c r="B10" s="179" t="s">
        <v>428</v>
      </c>
      <c r="C10" s="180" t="s">
        <v>429</v>
      </c>
      <c r="D10" s="21">
        <v>547.96</v>
      </c>
      <c r="E10" s="22">
        <v>58644</v>
      </c>
      <c r="O10" s="26"/>
    </row>
    <row r="11" spans="1:24" x14ac:dyDescent="0.15">
      <c r="A11" s="195" t="s">
        <v>257</v>
      </c>
      <c r="B11" s="179" t="s">
        <v>430</v>
      </c>
      <c r="C11" s="180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15">
      <c r="B12" s="119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15">
      <c r="A13" s="195" t="s">
        <v>257</v>
      </c>
      <c r="B13" s="119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15">
      <c r="A14" s="195" t="s">
        <v>257</v>
      </c>
      <c r="B14" s="179" t="s">
        <v>449</v>
      </c>
      <c r="C14" s="180" t="s">
        <v>450</v>
      </c>
      <c r="D14" s="21">
        <v>34.99</v>
      </c>
      <c r="E14" s="22">
        <v>18901</v>
      </c>
      <c r="O14" s="26"/>
    </row>
    <row r="15" spans="1:24" x14ac:dyDescent="0.15">
      <c r="A15" s="195" t="s">
        <v>257</v>
      </c>
      <c r="B15" s="119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15">
      <c r="B16" s="119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15">
      <c r="B17" s="119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15">
      <c r="B18" s="119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15">
      <c r="B19" s="119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15">
      <c r="A20" s="195" t="s">
        <v>257</v>
      </c>
      <c r="B20" s="119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15">
      <c r="A21" s="195" t="s">
        <v>257</v>
      </c>
      <c r="B21" s="119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15">
      <c r="B22" s="119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15">
      <c r="A23" s="195" t="s">
        <v>257</v>
      </c>
      <c r="B23" s="119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15">
      <c r="A24" s="195" t="s">
        <v>257</v>
      </c>
      <c r="B24" s="119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15">
      <c r="B25" s="119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15">
      <c r="A26" s="195" t="s">
        <v>257</v>
      </c>
      <c r="B26" s="119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15">
      <c r="A27" s="195" t="s">
        <v>257</v>
      </c>
      <c r="B27" s="119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15">
      <c r="A28" s="195" t="s">
        <v>257</v>
      </c>
      <c r="B28" s="197" t="s">
        <v>510</v>
      </c>
      <c r="C28" s="195" t="s">
        <v>511</v>
      </c>
      <c r="O28" s="26"/>
    </row>
    <row r="29" spans="1:24" x14ac:dyDescent="0.15">
      <c r="A29" s="195" t="s">
        <v>257</v>
      </c>
      <c r="B29" s="119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15">
      <c r="B30" s="120" t="s">
        <v>219</v>
      </c>
      <c r="C30" s="121" t="s">
        <v>220</v>
      </c>
      <c r="D30" s="21">
        <v>13.95</v>
      </c>
      <c r="E30" s="22">
        <v>2030</v>
      </c>
      <c r="O30" s="26"/>
    </row>
    <row r="31" spans="1:24" x14ac:dyDescent="0.15">
      <c r="B31" s="120" t="s">
        <v>221</v>
      </c>
      <c r="C31" s="121" t="s">
        <v>222</v>
      </c>
      <c r="D31" s="21">
        <v>19.95</v>
      </c>
      <c r="E31" s="22">
        <v>2560</v>
      </c>
      <c r="O31" s="26"/>
    </row>
    <row r="32" spans="1:24" x14ac:dyDescent="0.15">
      <c r="B32" s="122" t="s">
        <v>230</v>
      </c>
      <c r="C32" s="46" t="s">
        <v>231</v>
      </c>
      <c r="O32" s="26"/>
    </row>
    <row r="33" spans="1:15" x14ac:dyDescent="0.15">
      <c r="B33" s="159" t="s">
        <v>399</v>
      </c>
      <c r="O33" s="26"/>
    </row>
    <row r="34" spans="1:15" x14ac:dyDescent="0.15">
      <c r="A34" s="195" t="s">
        <v>257</v>
      </c>
      <c r="B34" s="197" t="s">
        <v>500</v>
      </c>
      <c r="C34" s="195" t="s">
        <v>501</v>
      </c>
      <c r="O34" s="26"/>
    </row>
    <row r="35" spans="1:15" x14ac:dyDescent="0.15">
      <c r="A35" s="195" t="s">
        <v>257</v>
      </c>
      <c r="B35" s="197" t="s">
        <v>434</v>
      </c>
      <c r="C35" s="195" t="s">
        <v>435</v>
      </c>
      <c r="O35" s="26"/>
    </row>
    <row r="36" spans="1:15" x14ac:dyDescent="0.15">
      <c r="A36" s="195" t="s">
        <v>257</v>
      </c>
      <c r="B36" s="197" t="s">
        <v>533</v>
      </c>
      <c r="C36" s="195" t="s">
        <v>534</v>
      </c>
      <c r="O36" s="26"/>
    </row>
    <row r="37" spans="1:15" x14ac:dyDescent="0.15">
      <c r="A37" s="195" t="s">
        <v>257</v>
      </c>
      <c r="B37" s="197" t="s">
        <v>537</v>
      </c>
      <c r="C37" s="195" t="s">
        <v>538</v>
      </c>
      <c r="O37" s="26"/>
    </row>
    <row r="38" spans="1:15" x14ac:dyDescent="0.15">
      <c r="A38" s="195" t="s">
        <v>257</v>
      </c>
      <c r="B38" s="197" t="s">
        <v>545</v>
      </c>
      <c r="C38" s="195" t="s">
        <v>546</v>
      </c>
      <c r="O38" s="26"/>
    </row>
    <row r="39" spans="1:15" x14ac:dyDescent="0.15">
      <c r="A39" s="209" t="s">
        <v>257</v>
      </c>
      <c r="B39" s="210" t="s">
        <v>553</v>
      </c>
      <c r="C39" s="209" t="s">
        <v>554</v>
      </c>
      <c r="O39" s="26"/>
    </row>
    <row r="40" spans="1:15" x14ac:dyDescent="0.15">
      <c r="A40" s="211" t="s">
        <v>257</v>
      </c>
      <c r="B40" s="212" t="s">
        <v>593</v>
      </c>
      <c r="C40" s="213" t="s">
        <v>594</v>
      </c>
      <c r="D40" s="123"/>
      <c r="E40" s="124"/>
      <c r="F40" s="125"/>
      <c r="G40" s="125"/>
      <c r="H40" s="125"/>
      <c r="I40" s="125"/>
      <c r="J40" s="125"/>
      <c r="K40" s="126"/>
      <c r="L40" s="126"/>
      <c r="M40" s="126"/>
      <c r="N40" s="126"/>
      <c r="O40" s="127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9.1640625" defaultRowHeight="13" x14ac:dyDescent="0.15"/>
  <cols>
    <col min="1" max="1" width="5" style="72" bestFit="1" customWidth="1"/>
    <col min="2" max="2" width="13.5" style="72" customWidth="1"/>
    <col min="3" max="3" width="11" style="72" customWidth="1"/>
    <col min="4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142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15">
      <c r="A3" s="72"/>
      <c r="B3" s="113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1" t="s">
        <v>417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4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15">
      <c r="A4" s="195" t="s">
        <v>257</v>
      </c>
      <c r="B4" s="5" t="s">
        <v>23</v>
      </c>
      <c r="C4" s="20" t="s">
        <v>24</v>
      </c>
      <c r="D4" s="21">
        <v>114.53</v>
      </c>
      <c r="E4" s="22">
        <f>+D4*[6]Main!$G$3</f>
        <v>317935.28000000003</v>
      </c>
      <c r="F4" s="22">
        <f>+[6]Main!$G$5-[6]Main!$G$6</f>
        <v>-83042</v>
      </c>
      <c r="G4" s="22">
        <f>+E4-F4</f>
        <v>400977.28</v>
      </c>
      <c r="H4" s="22">
        <f>+[6]Main!$G$3</f>
        <v>2776</v>
      </c>
      <c r="I4" s="136" t="s">
        <v>355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/>
      <c r="B5" s="5" t="s">
        <v>260</v>
      </c>
      <c r="C5" s="82" t="s">
        <v>260</v>
      </c>
      <c r="D5" s="157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4" t="s">
        <v>417</v>
      </c>
      <c r="J5" s="102">
        <v>45056</v>
      </c>
      <c r="X5" s="72">
        <v>1911</v>
      </c>
    </row>
    <row r="6" spans="1:24" s="20" customFormat="1" x14ac:dyDescent="0.15">
      <c r="A6" s="195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1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195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195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3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195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2">
        <v>45003</v>
      </c>
      <c r="X10" s="72">
        <v>2002</v>
      </c>
    </row>
    <row r="11" spans="1:24" x14ac:dyDescent="0.15">
      <c r="A11" s="195" t="s">
        <v>257</v>
      </c>
      <c r="B11" s="113" t="s">
        <v>148</v>
      </c>
      <c r="C11" s="20" t="s">
        <v>149</v>
      </c>
      <c r="D11" s="21">
        <v>21.32</v>
      </c>
      <c r="E11" s="22">
        <f>D11*[17]Main!$L$3</f>
        <v>51170.281239999997</v>
      </c>
      <c r="F11" s="22">
        <f>[17]Main!$L$5-[17]Main!$L$6</f>
        <v>2585</v>
      </c>
      <c r="G11" s="22">
        <f>E11-F11</f>
        <v>48585.281239999997</v>
      </c>
      <c r="H11" s="22">
        <f>+[17]Main!$L$3</f>
        <v>2400.107</v>
      </c>
      <c r="I11" s="214" t="s">
        <v>621</v>
      </c>
      <c r="J11" s="102">
        <v>45446</v>
      </c>
    </row>
    <row r="12" spans="1:24" x14ac:dyDescent="0.15">
      <c r="A12" s="195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+[13]Main!$P$5-[13]Main!$P$6</f>
        <v>2134</v>
      </c>
      <c r="G12" s="22">
        <f t="shared" si="1"/>
        <v>45746</v>
      </c>
      <c r="H12" s="23">
        <f>+[13]Main!$P$3</f>
        <v>252</v>
      </c>
      <c r="I12" s="152" t="s">
        <v>386</v>
      </c>
      <c r="J12" s="43">
        <v>45006</v>
      </c>
      <c r="X12" s="72">
        <v>2005</v>
      </c>
    </row>
    <row r="13" spans="1:24" x14ac:dyDescent="0.15">
      <c r="A13" s="195" t="s">
        <v>257</v>
      </c>
      <c r="B13" s="5" t="s">
        <v>44</v>
      </c>
      <c r="C13" s="20" t="s">
        <v>45</v>
      </c>
      <c r="D13" s="21">
        <v>135.57</v>
      </c>
      <c r="E13" s="22">
        <f>+D13*[14]Main!$M$3</f>
        <v>42617.920769999997</v>
      </c>
      <c r="F13" s="22">
        <f>+[14]Main!$M$5-[14]Main!$M$6</f>
        <v>5027.4579999999996</v>
      </c>
      <c r="G13" s="22">
        <f t="shared" si="1"/>
        <v>37590.462769999998</v>
      </c>
      <c r="H13" s="22">
        <f>+[14]Main!$M$3</f>
        <v>314.36099999999999</v>
      </c>
      <c r="I13" s="35" t="s">
        <v>14</v>
      </c>
      <c r="X13" s="72">
        <v>2012</v>
      </c>
    </row>
    <row r="14" spans="1:24" x14ac:dyDescent="0.15">
      <c r="A14" s="195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+[15]Main!$M$5-[15]Main!$M$6</f>
        <v>2838.5529999999999</v>
      </c>
      <c r="G14" s="22">
        <f t="shared" si="1"/>
        <v>32615.217264799998</v>
      </c>
      <c r="H14" s="22">
        <f>+[15]Main!$M$3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15">
      <c r="A15" s="195" t="s">
        <v>257</v>
      </c>
      <c r="B15" s="96" t="s">
        <v>300</v>
      </c>
      <c r="C15" s="104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15">
      <c r="A16" s="195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+[16]Main!$O$5-[16]Main!$O$6</f>
        <v>970</v>
      </c>
      <c r="G16" s="22">
        <f t="shared" si="1"/>
        <v>29585</v>
      </c>
      <c r="H16" s="71">
        <f>+[16]Main!$O$3</f>
        <v>315</v>
      </c>
      <c r="I16" s="101" t="s">
        <v>204</v>
      </c>
      <c r="J16" s="102">
        <v>44805</v>
      </c>
      <c r="X16" s="72">
        <v>2010</v>
      </c>
    </row>
    <row r="17" spans="1:24" x14ac:dyDescent="0.15">
      <c r="A17" s="195" t="s">
        <v>257</v>
      </c>
      <c r="B17" s="180" t="s">
        <v>434</v>
      </c>
      <c r="C17" s="180" t="s">
        <v>435</v>
      </c>
      <c r="D17" s="21"/>
      <c r="E17" s="22"/>
      <c r="F17" s="71"/>
      <c r="G17" s="22"/>
      <c r="H17" s="71"/>
      <c r="I17" s="101"/>
      <c r="J17" s="102"/>
    </row>
    <row r="18" spans="1:24" s="20" customFormat="1" x14ac:dyDescent="0.15">
      <c r="A18" s="195" t="s">
        <v>257</v>
      </c>
      <c r="B18" s="181" t="s">
        <v>68</v>
      </c>
      <c r="C18" s="64" t="s">
        <v>69</v>
      </c>
      <c r="D18" s="182">
        <v>633.79999999999995</v>
      </c>
      <c r="E18" s="183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15">
      <c r="A19" s="195" t="s">
        <v>257</v>
      </c>
      <c r="B19" s="180" t="s">
        <v>436</v>
      </c>
      <c r="C19" s="180" t="s">
        <v>437</v>
      </c>
      <c r="D19" s="21"/>
      <c r="E19" s="22"/>
      <c r="F19" s="22"/>
      <c r="G19" s="22"/>
      <c r="H19" s="22"/>
      <c r="I19" s="23"/>
      <c r="J19" s="102"/>
    </row>
    <row r="20" spans="1:24" s="20" customFormat="1" x14ac:dyDescent="0.15">
      <c r="A20" s="195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15">
      <c r="A21" s="195" t="s">
        <v>257</v>
      </c>
      <c r="B21" s="138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9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15">
      <c r="A22" s="195" t="s">
        <v>257</v>
      </c>
      <c r="B22" s="20" t="s">
        <v>187</v>
      </c>
      <c r="C22" s="20" t="s">
        <v>188</v>
      </c>
      <c r="D22" s="21">
        <v>375.92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15">
      <c r="A23" s="195" t="s">
        <v>257</v>
      </c>
      <c r="B23" s="160" t="s">
        <v>400</v>
      </c>
      <c r="C23" s="195" t="s">
        <v>509</v>
      </c>
      <c r="D23" s="21"/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15">
      <c r="A24" s="195" t="s">
        <v>257</v>
      </c>
      <c r="B24" s="130" t="s">
        <v>333</v>
      </c>
      <c r="C24" s="137" t="s">
        <v>380</v>
      </c>
      <c r="D24" s="72">
        <v>25.54</v>
      </c>
      <c r="E24" s="71">
        <v>4800</v>
      </c>
      <c r="X24" s="72">
        <v>2012</v>
      </c>
    </row>
    <row r="25" spans="1:24" x14ac:dyDescent="0.15">
      <c r="A25" s="195" t="s">
        <v>257</v>
      </c>
      <c r="B25" s="156" t="s">
        <v>393</v>
      </c>
      <c r="C25" s="156" t="s">
        <v>394</v>
      </c>
      <c r="D25" s="72">
        <v>10.88</v>
      </c>
      <c r="E25" s="71">
        <v>3000</v>
      </c>
    </row>
    <row r="26" spans="1:24" x14ac:dyDescent="0.15">
      <c r="B26" s="119" t="s">
        <v>189</v>
      </c>
      <c r="C26" s="20" t="s">
        <v>190</v>
      </c>
      <c r="D26" s="21">
        <v>114.84</v>
      </c>
      <c r="E26" s="22">
        <v>17930</v>
      </c>
    </row>
    <row r="27" spans="1:24" x14ac:dyDescent="0.15">
      <c r="A27" s="195" t="s">
        <v>257</v>
      </c>
      <c r="B27" s="119" t="s">
        <v>94</v>
      </c>
      <c r="C27" s="20" t="s">
        <v>95</v>
      </c>
      <c r="D27" s="21">
        <v>43.77</v>
      </c>
      <c r="E27" s="22">
        <v>12660</v>
      </c>
    </row>
    <row r="28" spans="1:24" x14ac:dyDescent="0.15">
      <c r="A28" s="195" t="s">
        <v>257</v>
      </c>
      <c r="B28" s="119" t="s">
        <v>197</v>
      </c>
      <c r="C28" s="20" t="s">
        <v>198</v>
      </c>
      <c r="D28" s="21">
        <v>97.08</v>
      </c>
      <c r="E28" s="22">
        <v>15070</v>
      </c>
    </row>
    <row r="29" spans="1:24" x14ac:dyDescent="0.15">
      <c r="A29" s="195" t="s">
        <v>257</v>
      </c>
      <c r="B29" s="119" t="s">
        <v>93</v>
      </c>
      <c r="C29" s="20" t="s">
        <v>93</v>
      </c>
      <c r="D29" s="21">
        <v>206.68</v>
      </c>
      <c r="E29" s="22">
        <v>12990</v>
      </c>
    </row>
    <row r="30" spans="1:24" x14ac:dyDescent="0.15">
      <c r="A30" s="195" t="s">
        <v>257</v>
      </c>
      <c r="B30" s="119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15">
      <c r="A31" s="195" t="s">
        <v>257</v>
      </c>
      <c r="B31" s="197" t="s">
        <v>514</v>
      </c>
      <c r="C31" s="195" t="s">
        <v>515</v>
      </c>
      <c r="D31" s="21"/>
      <c r="E31" s="22"/>
    </row>
    <row r="32" spans="1:24" x14ac:dyDescent="0.15">
      <c r="A32" s="195" t="s">
        <v>257</v>
      </c>
      <c r="B32" s="197" t="s">
        <v>507</v>
      </c>
      <c r="C32" s="195" t="s">
        <v>508</v>
      </c>
      <c r="D32" s="21"/>
      <c r="E32" s="22"/>
    </row>
    <row r="33" spans="1:24" x14ac:dyDescent="0.15">
      <c r="A33" s="195" t="s">
        <v>257</v>
      </c>
      <c r="B33" s="197" t="s">
        <v>516</v>
      </c>
      <c r="C33" s="195" t="s">
        <v>517</v>
      </c>
      <c r="D33" s="21"/>
      <c r="E33" s="22"/>
    </row>
    <row r="34" spans="1:24" x14ac:dyDescent="0.15">
      <c r="B34" s="119" t="s">
        <v>111</v>
      </c>
      <c r="C34" s="20" t="s">
        <v>112</v>
      </c>
      <c r="D34" s="21">
        <v>14.73</v>
      </c>
      <c r="E34" s="22">
        <v>9140</v>
      </c>
    </row>
    <row r="35" spans="1:24" x14ac:dyDescent="0.15">
      <c r="A35" s="195" t="s">
        <v>257</v>
      </c>
      <c r="B35" s="180" t="s">
        <v>442</v>
      </c>
      <c r="C35" s="180" t="s">
        <v>443</v>
      </c>
      <c r="D35" s="21"/>
      <c r="E35" s="22"/>
    </row>
    <row r="36" spans="1:24" x14ac:dyDescent="0.15">
      <c r="A36" s="211" t="s">
        <v>257</v>
      </c>
      <c r="B36" s="180" t="s">
        <v>444</v>
      </c>
      <c r="C36" s="180" t="s">
        <v>445</v>
      </c>
      <c r="D36" s="21"/>
      <c r="E36" s="22"/>
    </row>
    <row r="37" spans="1:24" x14ac:dyDescent="0.15">
      <c r="A37" s="195" t="s">
        <v>257</v>
      </c>
      <c r="B37" s="180" t="s">
        <v>446</v>
      </c>
      <c r="C37" s="180" t="s">
        <v>89</v>
      </c>
      <c r="D37" s="21"/>
      <c r="E37" s="22"/>
    </row>
    <row r="38" spans="1:24" x14ac:dyDescent="0.15">
      <c r="A38" s="195" t="s">
        <v>257</v>
      </c>
      <c r="B38" s="119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15">
      <c r="A39" s="195" t="s">
        <v>257</v>
      </c>
      <c r="B39" s="119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15">
      <c r="A40" s="195" t="s">
        <v>257</v>
      </c>
      <c r="B40" s="195" t="s">
        <v>498</v>
      </c>
      <c r="C40" s="195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15">
      <c r="A41" s="195" t="s">
        <v>257</v>
      </c>
      <c r="B41" s="195" t="s">
        <v>502</v>
      </c>
      <c r="C41" s="195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15">
      <c r="A42" s="195" t="s">
        <v>257</v>
      </c>
      <c r="B42" s="195" t="s">
        <v>503</v>
      </c>
      <c r="C42" s="195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15">
      <c r="A43" s="195" t="s">
        <v>257</v>
      </c>
      <c r="B43" s="195" t="s">
        <v>506</v>
      </c>
      <c r="C43" s="195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15">
      <c r="A44" s="195" t="s">
        <v>257</v>
      </c>
      <c r="B44" s="195" t="s">
        <v>520</v>
      </c>
      <c r="C44" s="195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15">
      <c r="A45" s="195" t="s">
        <v>257</v>
      </c>
      <c r="B45" s="195" t="s">
        <v>523</v>
      </c>
      <c r="C45" s="195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15">
      <c r="A46" s="195" t="s">
        <v>257</v>
      </c>
      <c r="B46" s="195" t="s">
        <v>529</v>
      </c>
      <c r="C46" s="195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15">
      <c r="A47" s="195" t="s">
        <v>257</v>
      </c>
      <c r="B47" s="195" t="s">
        <v>531</v>
      </c>
      <c r="C47" s="195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15">
      <c r="A48" s="195" t="s">
        <v>257</v>
      </c>
      <c r="B48" s="195" t="s">
        <v>535</v>
      </c>
      <c r="C48" s="195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15">
      <c r="A49" s="195" t="s">
        <v>257</v>
      </c>
      <c r="B49" s="195" t="s">
        <v>549</v>
      </c>
      <c r="C49" s="195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15">
      <c r="A50" s="209" t="s">
        <v>257</v>
      </c>
      <c r="B50" s="209" t="s">
        <v>555</v>
      </c>
      <c r="C50" s="209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15">
      <c r="A51" s="209" t="s">
        <v>257</v>
      </c>
      <c r="B51" s="209" t="s">
        <v>557</v>
      </c>
      <c r="C51" s="209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15">
      <c r="A52" s="211" t="s">
        <v>257</v>
      </c>
      <c r="B52" s="211" t="s">
        <v>571</v>
      </c>
      <c r="C52" s="211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15">
      <c r="A53" s="211" t="s">
        <v>257</v>
      </c>
      <c r="B53" s="211" t="s">
        <v>573</v>
      </c>
      <c r="C53" s="211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15">
      <c r="A54" s="211" t="s">
        <v>257</v>
      </c>
      <c r="B54" s="211" t="s">
        <v>575</v>
      </c>
      <c r="C54" s="211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15">
      <c r="A55" s="211" t="s">
        <v>257</v>
      </c>
      <c r="B55" s="211" t="s">
        <v>577</v>
      </c>
      <c r="C55" s="211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15">
      <c r="A56" s="211" t="s">
        <v>257</v>
      </c>
      <c r="B56" s="211" t="s">
        <v>583</v>
      </c>
      <c r="C56" s="211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15">
      <c r="A57" s="211" t="s">
        <v>257</v>
      </c>
      <c r="B57" s="211" t="s">
        <v>585</v>
      </c>
      <c r="C57" s="211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15">
      <c r="A58" s="211" t="s">
        <v>257</v>
      </c>
      <c r="B58" s="211" t="s">
        <v>587</v>
      </c>
      <c r="C58" s="211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15">
      <c r="A59" s="211" t="s">
        <v>257</v>
      </c>
      <c r="B59" s="211" t="s">
        <v>589</v>
      </c>
      <c r="C59" s="211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15">
      <c r="A60" s="211" t="s">
        <v>257</v>
      </c>
      <c r="B60" s="211" t="s">
        <v>591</v>
      </c>
      <c r="C60" s="211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15">
      <c r="A61" s="211" t="s">
        <v>257</v>
      </c>
      <c r="B61" s="211" t="s">
        <v>597</v>
      </c>
      <c r="C61" s="211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15">
      <c r="A62" s="211" t="s">
        <v>257</v>
      </c>
      <c r="B62" s="211" t="s">
        <v>599</v>
      </c>
      <c r="C62" s="211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15">
      <c r="A63" s="211" t="s">
        <v>257</v>
      </c>
      <c r="B63" s="211" t="s">
        <v>601</v>
      </c>
      <c r="C63" s="211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15">
      <c r="A64" s="211" t="s">
        <v>257</v>
      </c>
      <c r="B64" s="211" t="s">
        <v>611</v>
      </c>
      <c r="C64" s="211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15">
      <c r="A65" s="211" t="s">
        <v>257</v>
      </c>
      <c r="B65" s="211" t="s">
        <v>615</v>
      </c>
      <c r="C65" s="211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15">
      <c r="A66" s="211" t="s">
        <v>257</v>
      </c>
      <c r="B66" s="211" t="s">
        <v>617</v>
      </c>
      <c r="C66" s="211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15">
      <c r="A67" s="211" t="s">
        <v>257</v>
      </c>
      <c r="B67" s="211" t="s">
        <v>619</v>
      </c>
      <c r="C67" s="211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15">
      <c r="A68" s="209"/>
      <c r="B68" s="209"/>
      <c r="C68" s="209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15">
      <c r="B69" s="94" t="s">
        <v>252</v>
      </c>
      <c r="I69" s="161" t="s">
        <v>218</v>
      </c>
    </row>
    <row r="70" spans="1:23" x14ac:dyDescent="0.15">
      <c r="B70" s="161" t="s">
        <v>401</v>
      </c>
      <c r="E70" s="72">
        <v>30000</v>
      </c>
      <c r="I70" s="187" t="s">
        <v>460</v>
      </c>
    </row>
    <row r="71" spans="1:23" x14ac:dyDescent="0.15">
      <c r="B71" s="161" t="s">
        <v>402</v>
      </c>
      <c r="E71" s="72">
        <v>10000</v>
      </c>
      <c r="F71" s="161" t="s">
        <v>404</v>
      </c>
      <c r="G71" s="161" t="s">
        <v>403</v>
      </c>
      <c r="H71" s="161" t="s">
        <v>405</v>
      </c>
      <c r="I71" s="72">
        <v>2013</v>
      </c>
    </row>
    <row r="72" spans="1:23" x14ac:dyDescent="0.15">
      <c r="B72" s="161" t="s">
        <v>120</v>
      </c>
      <c r="E72" s="72">
        <v>10000</v>
      </c>
      <c r="F72" s="161"/>
      <c r="G72" s="161"/>
      <c r="H72" s="161"/>
    </row>
    <row r="73" spans="1:23" x14ac:dyDescent="0.15">
      <c r="B73" s="180" t="s">
        <v>98</v>
      </c>
      <c r="E73" s="72">
        <v>12000</v>
      </c>
    </row>
    <row r="74" spans="1:23" x14ac:dyDescent="0.15">
      <c r="B74" s="93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142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6" t="s">
        <v>425</v>
      </c>
      <c r="Z2" s="176" t="s">
        <v>426</v>
      </c>
    </row>
    <row r="3" spans="1:26" s="20" customFormat="1" x14ac:dyDescent="0.15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4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7">
        <f>G3/Y3</f>
        <v>268.30379779527556</v>
      </c>
    </row>
    <row r="4" spans="1:26" s="20" customFormat="1" x14ac:dyDescent="0.15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5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5"/>
      <c r="B5" s="96" t="s">
        <v>285</v>
      </c>
      <c r="C5" s="95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2"/>
      <c r="B6" s="132" t="s">
        <v>334</v>
      </c>
      <c r="C6" s="132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6"/>
      <c r="B7" s="138" t="s">
        <v>303</v>
      </c>
      <c r="C7" s="106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39"/>
      <c r="B8" s="138" t="s">
        <v>381</v>
      </c>
      <c r="C8" s="139" t="s">
        <v>382</v>
      </c>
      <c r="D8" s="21">
        <v>12</v>
      </c>
      <c r="E8" s="22">
        <f>+D8*H8</f>
        <v>19357.212852000001</v>
      </c>
      <c r="F8" s="144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3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7">
        <f>G8/Y8</f>
        <v>49.784172938666664</v>
      </c>
    </row>
    <row r="9" spans="1:26" s="20" customFormat="1" x14ac:dyDescent="0.15">
      <c r="B9" s="95" t="s">
        <v>283</v>
      </c>
      <c r="C9" s="95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5" t="s">
        <v>287</v>
      </c>
      <c r="C10" s="95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76" t="s">
        <v>76</v>
      </c>
      <c r="C11" s="9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29" t="s">
        <v>323</v>
      </c>
      <c r="C12" s="129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19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15">
      <c r="B14" s="135" t="s">
        <v>364</v>
      </c>
      <c r="C14" s="129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29" t="s">
        <v>328</v>
      </c>
      <c r="C15" s="129" t="s">
        <v>329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252</v>
      </c>
      <c r="F17" s="186" t="s">
        <v>218</v>
      </c>
    </row>
    <row r="18" spans="2:8" x14ac:dyDescent="0.15">
      <c r="B18" s="95" t="s">
        <v>282</v>
      </c>
      <c r="E18" s="166">
        <v>400000</v>
      </c>
    </row>
    <row r="19" spans="2:8" x14ac:dyDescent="0.15">
      <c r="B19" s="63" t="s">
        <v>251</v>
      </c>
      <c r="E19" s="166">
        <v>30000</v>
      </c>
    </row>
    <row r="20" spans="2:8" x14ac:dyDescent="0.15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15">
      <c r="B21" s="129" t="s">
        <v>322</v>
      </c>
      <c r="E21" s="166">
        <v>14500</v>
      </c>
      <c r="F21" s="63">
        <v>2015</v>
      </c>
      <c r="H21" s="185" t="s">
        <v>455</v>
      </c>
    </row>
    <row r="22" spans="2:8" x14ac:dyDescent="0.15">
      <c r="B22" s="185" t="s">
        <v>326</v>
      </c>
      <c r="E22" s="166">
        <v>10000</v>
      </c>
    </row>
    <row r="23" spans="2:8" x14ac:dyDescent="0.15">
      <c r="B23" s="185" t="s">
        <v>453</v>
      </c>
      <c r="E23" s="166"/>
      <c r="F23" s="63">
        <v>2021</v>
      </c>
    </row>
    <row r="24" spans="2:8" x14ac:dyDescent="0.15">
      <c r="B24" s="185" t="s">
        <v>454</v>
      </c>
      <c r="E24" s="63">
        <v>1000</v>
      </c>
      <c r="H24" s="185" t="s">
        <v>456</v>
      </c>
    </row>
    <row r="25" spans="2:8" x14ac:dyDescent="0.15">
      <c r="B25" s="63" t="s">
        <v>250</v>
      </c>
      <c r="E25" s="63">
        <v>200</v>
      </c>
    </row>
    <row r="26" spans="2:8" x14ac:dyDescent="0.15">
      <c r="B26" s="129" t="s">
        <v>325</v>
      </c>
    </row>
    <row r="27" spans="2:8" x14ac:dyDescent="0.15">
      <c r="B27" s="129" t="s">
        <v>327</v>
      </c>
    </row>
    <row r="28" spans="2:8" x14ac:dyDescent="0.15">
      <c r="B28" s="129" t="s">
        <v>330</v>
      </c>
    </row>
    <row r="29" spans="2:8" x14ac:dyDescent="0.15">
      <c r="B29" s="129" t="s">
        <v>331</v>
      </c>
    </row>
    <row r="30" spans="2:8" x14ac:dyDescent="0.15">
      <c r="B30" s="129" t="s">
        <v>332</v>
      </c>
    </row>
    <row r="31" spans="2:8" x14ac:dyDescent="0.15">
      <c r="B31" s="135" t="s">
        <v>356</v>
      </c>
    </row>
    <row r="32" spans="2:8" x14ac:dyDescent="0.15">
      <c r="B32" s="63" t="s">
        <v>249</v>
      </c>
    </row>
    <row r="33" spans="2:2" x14ac:dyDescent="0.15">
      <c r="B33" s="135" t="s">
        <v>357</v>
      </c>
    </row>
    <row r="34" spans="2:2" x14ac:dyDescent="0.15">
      <c r="B34" s="167" t="s">
        <v>410</v>
      </c>
    </row>
    <row r="35" spans="2:2" x14ac:dyDescent="0.15">
      <c r="B35" s="135" t="s">
        <v>358</v>
      </c>
    </row>
    <row r="36" spans="2:2" x14ac:dyDescent="0.15">
      <c r="B36" s="135" t="s">
        <v>359</v>
      </c>
    </row>
    <row r="37" spans="2:2" x14ac:dyDescent="0.15">
      <c r="B37" s="135" t="s">
        <v>300</v>
      </c>
    </row>
    <row r="38" spans="2:2" x14ac:dyDescent="0.15">
      <c r="B38" s="135" t="s">
        <v>360</v>
      </c>
    </row>
    <row r="39" spans="2:2" x14ac:dyDescent="0.15">
      <c r="B39" s="135" t="s">
        <v>361</v>
      </c>
    </row>
    <row r="40" spans="2:2" x14ac:dyDescent="0.15">
      <c r="B40" s="135" t="s">
        <v>362</v>
      </c>
    </row>
    <row r="41" spans="2:2" x14ac:dyDescent="0.15">
      <c r="B41" s="135" t="s">
        <v>363</v>
      </c>
    </row>
    <row r="42" spans="2:2" x14ac:dyDescent="0.15">
      <c r="B42" s="135" t="s">
        <v>365</v>
      </c>
    </row>
    <row r="43" spans="2:2" x14ac:dyDescent="0.15">
      <c r="B43" s="135" t="s">
        <v>366</v>
      </c>
    </row>
    <row r="44" spans="2:2" x14ac:dyDescent="0.15">
      <c r="B44" s="135" t="s">
        <v>367</v>
      </c>
    </row>
    <row r="45" spans="2:2" x14ac:dyDescent="0.15">
      <c r="B45" s="135" t="s">
        <v>368</v>
      </c>
    </row>
    <row r="46" spans="2:2" x14ac:dyDescent="0.15">
      <c r="B46" s="135" t="s">
        <v>369</v>
      </c>
    </row>
    <row r="47" spans="2:2" x14ac:dyDescent="0.15">
      <c r="B47" s="135" t="s">
        <v>370</v>
      </c>
    </row>
    <row r="48" spans="2:2" x14ac:dyDescent="0.15">
      <c r="B48" s="135" t="s">
        <v>371</v>
      </c>
    </row>
    <row r="49" spans="2:2" x14ac:dyDescent="0.15">
      <c r="B49" s="135" t="s">
        <v>372</v>
      </c>
    </row>
    <row r="50" spans="2:2" x14ac:dyDescent="0.15">
      <c r="B50" s="135" t="s">
        <v>373</v>
      </c>
    </row>
    <row r="51" spans="2:2" x14ac:dyDescent="0.15">
      <c r="B51" s="135" t="s">
        <v>374</v>
      </c>
    </row>
    <row r="52" spans="2:2" x14ac:dyDescent="0.15">
      <c r="B52" s="135" t="s">
        <v>375</v>
      </c>
    </row>
    <row r="53" spans="2:2" x14ac:dyDescent="0.15">
      <c r="B53" s="135" t="s">
        <v>376</v>
      </c>
    </row>
    <row r="54" spans="2:2" x14ac:dyDescent="0.15">
      <c r="B54" s="135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baseColWidth="10" defaultColWidth="9.1640625" defaultRowHeight="13" x14ac:dyDescent="0.15"/>
  <cols>
    <col min="1" max="1" width="5" style="112" bestFit="1" customWidth="1"/>
    <col min="2" max="2" width="15" style="112" customWidth="1"/>
    <col min="3" max="16384" width="9.1640625" style="112"/>
  </cols>
  <sheetData>
    <row r="1" spans="1:24" x14ac:dyDescent="0.15">
      <c r="A1" s="5" t="s">
        <v>142</v>
      </c>
    </row>
    <row r="2" spans="1:24" x14ac:dyDescent="0.15">
      <c r="A2" s="5"/>
      <c r="B2" s="153" t="s">
        <v>0</v>
      </c>
      <c r="C2" s="153" t="s">
        <v>1</v>
      </c>
      <c r="D2" s="154" t="s">
        <v>2</v>
      </c>
      <c r="E2" s="155" t="s">
        <v>3</v>
      </c>
      <c r="F2" s="154" t="s">
        <v>391</v>
      </c>
      <c r="G2" s="154" t="s">
        <v>5</v>
      </c>
      <c r="H2" s="154" t="s">
        <v>217</v>
      </c>
      <c r="I2" s="154" t="s">
        <v>392</v>
      </c>
      <c r="J2" s="154" t="s">
        <v>228</v>
      </c>
    </row>
    <row r="3" spans="1:24" s="20" customFormat="1" x14ac:dyDescent="0.15">
      <c r="A3" s="195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195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195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195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A7" s="195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A8" s="107"/>
      <c r="B8" s="113" t="s">
        <v>223</v>
      </c>
      <c r="C8" s="117" t="s">
        <v>224</v>
      </c>
      <c r="D8" s="192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4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15">
      <c r="A9" s="195" t="s">
        <v>257</v>
      </c>
      <c r="B9" s="119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15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15">
      <c r="B11" s="112" t="s">
        <v>320</v>
      </c>
      <c r="C11" s="137" t="s">
        <v>378</v>
      </c>
      <c r="D11" s="128"/>
      <c r="E11" s="128"/>
      <c r="F11" s="128"/>
      <c r="G11" s="128"/>
      <c r="H11" s="128"/>
      <c r="I11" s="128"/>
      <c r="J11" s="128"/>
    </row>
    <row r="12" spans="1:24" x14ac:dyDescent="0.15">
      <c r="B12" s="112" t="s">
        <v>321</v>
      </c>
      <c r="D12" s="128"/>
      <c r="E12" s="128"/>
      <c r="F12" s="128"/>
      <c r="G12" s="128"/>
      <c r="H12" s="128"/>
      <c r="I12" s="128"/>
      <c r="J12" s="128"/>
    </row>
    <row r="13" spans="1:24" x14ac:dyDescent="0.15">
      <c r="A13" s="195" t="s">
        <v>257</v>
      </c>
      <c r="B13" s="195" t="s">
        <v>497</v>
      </c>
      <c r="C13" s="180" t="s">
        <v>107</v>
      </c>
    </row>
    <row r="14" spans="1:24" x14ac:dyDescent="0.15">
      <c r="A14" s="195" t="s">
        <v>257</v>
      </c>
      <c r="B14" s="119" t="s">
        <v>90</v>
      </c>
      <c r="C14" s="20" t="s">
        <v>91</v>
      </c>
      <c r="D14" s="21">
        <v>206.61</v>
      </c>
      <c r="E14" s="22">
        <v>13880</v>
      </c>
    </row>
    <row r="15" spans="1:24" x14ac:dyDescent="0.15">
      <c r="A15" s="211" t="s">
        <v>257</v>
      </c>
      <c r="B15" s="180" t="s">
        <v>448</v>
      </c>
      <c r="C15" s="180" t="s">
        <v>447</v>
      </c>
    </row>
    <row r="16" spans="1:24" x14ac:dyDescent="0.15">
      <c r="A16" s="195" t="s">
        <v>257</v>
      </c>
      <c r="B16" s="195" t="s">
        <v>525</v>
      </c>
      <c r="C16" s="195" t="s">
        <v>526</v>
      </c>
    </row>
    <row r="17" spans="1:5" x14ac:dyDescent="0.15">
      <c r="A17" s="195" t="s">
        <v>257</v>
      </c>
      <c r="B17" s="195" t="s">
        <v>543</v>
      </c>
      <c r="C17" s="195" t="s">
        <v>544</v>
      </c>
    </row>
    <row r="18" spans="1:5" x14ac:dyDescent="0.15">
      <c r="A18" s="211" t="s">
        <v>257</v>
      </c>
      <c r="B18" s="211" t="s">
        <v>559</v>
      </c>
      <c r="C18" s="211" t="s">
        <v>560</v>
      </c>
    </row>
    <row r="19" spans="1:5" x14ac:dyDescent="0.15">
      <c r="A19" s="211" t="s">
        <v>257</v>
      </c>
      <c r="B19" s="211" t="s">
        <v>563</v>
      </c>
      <c r="C19" s="211" t="s">
        <v>564</v>
      </c>
    </row>
    <row r="20" spans="1:5" x14ac:dyDescent="0.15">
      <c r="A20" s="211" t="s">
        <v>257</v>
      </c>
      <c r="B20" s="211" t="s">
        <v>567</v>
      </c>
      <c r="C20" s="211" t="s">
        <v>568</v>
      </c>
    </row>
    <row r="22" spans="1:5" x14ac:dyDescent="0.15">
      <c r="B22" s="94" t="s">
        <v>252</v>
      </c>
    </row>
    <row r="23" spans="1:5" x14ac:dyDescent="0.15">
      <c r="B23" s="161" t="s">
        <v>409</v>
      </c>
      <c r="C23" s="72"/>
      <c r="D23" s="72"/>
      <c r="E23" s="72">
        <v>2400</v>
      </c>
    </row>
    <row r="24" spans="1:5" x14ac:dyDescent="0.15">
      <c r="B24" s="153" t="s">
        <v>388</v>
      </c>
      <c r="E24" s="112">
        <v>1500</v>
      </c>
    </row>
    <row r="25" spans="1:5" x14ac:dyDescent="0.15">
      <c r="B25" s="153" t="s">
        <v>390</v>
      </c>
      <c r="E25" s="112">
        <v>1000</v>
      </c>
    </row>
    <row r="26" spans="1:5" x14ac:dyDescent="0.15">
      <c r="B26" s="161" t="s">
        <v>408</v>
      </c>
      <c r="E26" s="112">
        <v>1000</v>
      </c>
    </row>
    <row r="27" spans="1:5" x14ac:dyDescent="0.15">
      <c r="B27" s="137" t="s">
        <v>379</v>
      </c>
    </row>
    <row r="28" spans="1:5" x14ac:dyDescent="0.15">
      <c r="B28" s="153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142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6" t="s">
        <v>427</v>
      </c>
    </row>
    <row r="3" spans="1:27" x14ac:dyDescent="0.15">
      <c r="A3" s="195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9" t="s">
        <v>473</v>
      </c>
    </row>
    <row r="4" spans="1:27" x14ac:dyDescent="0.15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15">
      <c r="A5" s="195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82"/>
      <c r="B6" s="5" t="s">
        <v>263</v>
      </c>
      <c r="C6" s="82" t="s">
        <v>264</v>
      </c>
      <c r="D6" s="150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1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49"/>
      <c r="B7" s="5" t="s">
        <v>263</v>
      </c>
      <c r="C7" s="149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1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87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0" t="s">
        <v>355</v>
      </c>
      <c r="J9" s="67">
        <v>44946</v>
      </c>
    </row>
    <row r="10" spans="1:27" x14ac:dyDescent="0.15">
      <c r="A10" s="87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15">
      <c r="A11" s="88"/>
      <c r="B11" s="88" t="s">
        <v>271</v>
      </c>
      <c r="C11" s="88" t="s">
        <v>272</v>
      </c>
      <c r="D11" s="52"/>
      <c r="E11" s="52"/>
    </row>
    <row r="12" spans="1:27" x14ac:dyDescent="0.15">
      <c r="A12" s="97"/>
      <c r="B12" s="97" t="s">
        <v>289</v>
      </c>
      <c r="C12" s="97" t="s">
        <v>290</v>
      </c>
      <c r="D12" s="52"/>
      <c r="E12" s="52"/>
    </row>
    <row r="13" spans="1:27" x14ac:dyDescent="0.15">
      <c r="A13" s="97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15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8">
        <v>44987</v>
      </c>
      <c r="X14" s="1">
        <v>2004</v>
      </c>
      <c r="Y14" s="1">
        <v>56</v>
      </c>
      <c r="Z14" s="178">
        <f>G14/Y14</f>
        <v>372.53416891428571</v>
      </c>
    </row>
    <row r="15" spans="1:27" s="1" customFormat="1" x14ac:dyDescent="0.15">
      <c r="B15" s="133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15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15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15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15">
      <c r="B19" s="1" t="s">
        <v>480</v>
      </c>
      <c r="D19" s="2"/>
      <c r="E19" s="3"/>
      <c r="F19" s="4"/>
      <c r="G19" s="4"/>
      <c r="H19" s="4"/>
    </row>
    <row r="20" spans="1:26" s="1" customFormat="1" x14ac:dyDescent="0.15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15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15">
      <c r="B22" s="113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15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15">
      <c r="B24" s="190" t="s">
        <v>486</v>
      </c>
      <c r="C24" s="190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15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8">
        <f>G27/Y27</f>
        <v>116.66666666666667</v>
      </c>
    </row>
    <row r="28" spans="1:26" s="20" customFormat="1" x14ac:dyDescent="0.15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15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15">
      <c r="B30" s="63" t="s">
        <v>253</v>
      </c>
    </row>
    <row r="31" spans="1:26" x14ac:dyDescent="0.15">
      <c r="B31" s="161" t="s">
        <v>406</v>
      </c>
    </row>
    <row r="32" spans="1:26" x14ac:dyDescent="0.15">
      <c r="B32" s="189" t="s">
        <v>470</v>
      </c>
    </row>
    <row r="33" spans="2:10" x14ac:dyDescent="0.15">
      <c r="B33" s="185" t="s">
        <v>451</v>
      </c>
      <c r="E33" s="10">
        <v>100</v>
      </c>
      <c r="H33" s="185" t="s">
        <v>452</v>
      </c>
    </row>
    <row r="34" spans="2:10" x14ac:dyDescent="0.15">
      <c r="B34" s="189" t="s">
        <v>471</v>
      </c>
      <c r="H34" s="185"/>
      <c r="J34" s="189" t="s">
        <v>472</v>
      </c>
    </row>
    <row r="35" spans="2:10" x14ac:dyDescent="0.15">
      <c r="B35" s="189" t="s">
        <v>476</v>
      </c>
      <c r="H35" s="185"/>
      <c r="J35" s="189"/>
    </row>
    <row r="36" spans="2:10" x14ac:dyDescent="0.15">
      <c r="B36" s="189" t="s">
        <v>477</v>
      </c>
      <c r="H36" s="185"/>
      <c r="J36" s="189"/>
    </row>
    <row r="37" spans="2:10" x14ac:dyDescent="0.15">
      <c r="B37" s="189" t="s">
        <v>478</v>
      </c>
    </row>
    <row r="38" spans="2:10" x14ac:dyDescent="0.15">
      <c r="B38" s="189" t="s">
        <v>484</v>
      </c>
      <c r="J38" s="189" t="s">
        <v>485</v>
      </c>
    </row>
    <row r="39" spans="2:10" x14ac:dyDescent="0.15">
      <c r="B39" s="189" t="s">
        <v>479</v>
      </c>
    </row>
    <row r="40" spans="2:10" x14ac:dyDescent="0.15">
      <c r="B40" s="189" t="s">
        <v>481</v>
      </c>
    </row>
    <row r="41" spans="2:10" x14ac:dyDescent="0.15">
      <c r="B41" s="189"/>
    </row>
    <row r="42" spans="2:10" x14ac:dyDescent="0.15">
      <c r="B42" s="189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142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15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/>
      <c r="B4" s="52" t="s">
        <v>164</v>
      </c>
      <c r="C4" s="111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15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15">
      <c r="A7" s="195" t="s">
        <v>257</v>
      </c>
      <c r="B7" s="138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8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/>
      <c r="B8" s="174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5" t="s">
        <v>386</v>
      </c>
      <c r="J8" s="43">
        <v>45069</v>
      </c>
    </row>
    <row r="9" spans="1:24" x14ac:dyDescent="0.15">
      <c r="A9" s="87"/>
      <c r="B9" s="87" t="s">
        <v>269</v>
      </c>
      <c r="C9" s="87" t="s">
        <v>270</v>
      </c>
    </row>
    <row r="10" spans="1:24" x14ac:dyDescent="0.15">
      <c r="A10" s="88"/>
      <c r="B10" s="88" t="s">
        <v>273</v>
      </c>
      <c r="C10" s="88" t="s">
        <v>274</v>
      </c>
    </row>
    <row r="11" spans="1:24" s="52" customFormat="1" x14ac:dyDescent="0.15">
      <c r="A11" s="91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1"/>
      <c r="B12" s="91" t="s">
        <v>275</v>
      </c>
      <c r="C12" s="91" t="s">
        <v>276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2"/>
      <c r="B13" s="92" t="s">
        <v>277</v>
      </c>
      <c r="C13" s="92" t="s">
        <v>278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8"/>
      <c r="B14" s="98" t="s">
        <v>293</v>
      </c>
      <c r="C14" s="98" t="s">
        <v>293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8"/>
      <c r="B15" s="98" t="s">
        <v>294</v>
      </c>
      <c r="C15" s="98" t="s">
        <v>295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3"/>
      <c r="B16" s="103" t="s">
        <v>298</v>
      </c>
      <c r="C16" s="103" t="s">
        <v>299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5"/>
      <c r="B17" s="105" t="s">
        <v>301</v>
      </c>
      <c r="C17" s="105" t="s">
        <v>302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8"/>
      <c r="B18" s="108" t="s">
        <v>311</v>
      </c>
      <c r="C18" s="108" t="s">
        <v>312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A20" s="196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A21" s="196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7"/>
      <c r="B22" s="116" t="s">
        <v>305</v>
      </c>
      <c r="C22" s="107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A23" s="195" t="s">
        <v>257</v>
      </c>
      <c r="B23" s="119" t="s">
        <v>64</v>
      </c>
      <c r="C23" s="20" t="s">
        <v>65</v>
      </c>
      <c r="D23" s="21">
        <v>312</v>
      </c>
      <c r="E23" s="22">
        <v>19090</v>
      </c>
    </row>
    <row r="24" spans="1:23" x14ac:dyDescent="0.15">
      <c r="A24" s="195" t="s">
        <v>257</v>
      </c>
      <c r="B24" s="180" t="s">
        <v>432</v>
      </c>
      <c r="C24" s="180" t="s">
        <v>433</v>
      </c>
    </row>
    <row r="25" spans="1:23" x14ac:dyDescent="0.15">
      <c r="A25" s="211" t="s">
        <v>257</v>
      </c>
      <c r="B25" s="180" t="s">
        <v>438</v>
      </c>
      <c r="C25" s="180" t="s">
        <v>439</v>
      </c>
    </row>
    <row r="26" spans="1:23" x14ac:dyDescent="0.15">
      <c r="A26" s="195" t="s">
        <v>257</v>
      </c>
      <c r="B26" s="195" t="s">
        <v>495</v>
      </c>
      <c r="C26" s="195" t="s">
        <v>496</v>
      </c>
    </row>
    <row r="27" spans="1:23" x14ac:dyDescent="0.15">
      <c r="A27" s="195" t="s">
        <v>257</v>
      </c>
      <c r="B27" s="195" t="s">
        <v>527</v>
      </c>
      <c r="C27" s="195" t="s">
        <v>528</v>
      </c>
    </row>
    <row r="28" spans="1:23" x14ac:dyDescent="0.15">
      <c r="A28" s="209" t="s">
        <v>257</v>
      </c>
      <c r="B28" s="209" t="s">
        <v>551</v>
      </c>
      <c r="C28" s="209" t="s">
        <v>552</v>
      </c>
    </row>
    <row r="29" spans="1:23" x14ac:dyDescent="0.15">
      <c r="A29" s="211" t="s">
        <v>257</v>
      </c>
      <c r="B29" s="211" t="s">
        <v>581</v>
      </c>
      <c r="C29" s="211" t="s">
        <v>582</v>
      </c>
    </row>
    <row r="30" spans="1:23" x14ac:dyDescent="0.15">
      <c r="A30" s="211" t="s">
        <v>257</v>
      </c>
      <c r="B30" s="211" t="s">
        <v>595</v>
      </c>
      <c r="C30" s="211" t="s">
        <v>596</v>
      </c>
    </row>
    <row r="31" spans="1:23" x14ac:dyDescent="0.15">
      <c r="A31" s="211" t="s">
        <v>257</v>
      </c>
      <c r="B31" s="211" t="s">
        <v>603</v>
      </c>
      <c r="C31" s="211" t="s">
        <v>604</v>
      </c>
    </row>
    <row r="32" spans="1:23" x14ac:dyDescent="0.15">
      <c r="A32" s="211" t="s">
        <v>257</v>
      </c>
      <c r="B32" s="211" t="s">
        <v>605</v>
      </c>
      <c r="C32" s="211" t="s">
        <v>606</v>
      </c>
    </row>
    <row r="33" spans="1:9" x14ac:dyDescent="0.15">
      <c r="A33" s="211" t="s">
        <v>257</v>
      </c>
      <c r="B33" s="211" t="s">
        <v>607</v>
      </c>
      <c r="C33" s="211" t="s">
        <v>608</v>
      </c>
    </row>
    <row r="34" spans="1:9" x14ac:dyDescent="0.15">
      <c r="A34" s="211" t="s">
        <v>257</v>
      </c>
      <c r="B34" s="211" t="s">
        <v>613</v>
      </c>
      <c r="C34" s="211" t="s">
        <v>614</v>
      </c>
    </row>
    <row r="36" spans="1:9" s="52" customFormat="1" x14ac:dyDescent="0.15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15">
      <c r="B37" s="162" t="s">
        <v>58</v>
      </c>
      <c r="C37" s="162"/>
      <c r="D37" s="163">
        <v>0</v>
      </c>
      <c r="E37" s="164">
        <v>26000</v>
      </c>
    </row>
    <row r="38" spans="1:9" x14ac:dyDescent="0.15">
      <c r="B38" s="57" t="s">
        <v>86</v>
      </c>
      <c r="C38" s="57"/>
      <c r="D38" s="61">
        <v>0</v>
      </c>
      <c r="E38" s="3">
        <v>15000</v>
      </c>
    </row>
    <row r="39" spans="1:9" x14ac:dyDescent="0.15">
      <c r="B39" s="56" t="s">
        <v>246</v>
      </c>
      <c r="D39" s="61">
        <v>0</v>
      </c>
      <c r="E39" s="68">
        <v>75</v>
      </c>
    </row>
    <row r="40" spans="1:9" x14ac:dyDescent="0.15">
      <c r="B40" s="62" t="s">
        <v>248</v>
      </c>
      <c r="D40" s="61">
        <v>0</v>
      </c>
    </row>
    <row r="41" spans="1:9" x14ac:dyDescent="0.15">
      <c r="B41" s="93" t="s">
        <v>279</v>
      </c>
      <c r="E41" s="68">
        <v>424</v>
      </c>
    </row>
    <row r="42" spans="1:9" x14ac:dyDescent="0.15">
      <c r="B42" s="93" t="s">
        <v>281</v>
      </c>
      <c r="E42" s="68">
        <v>159.5</v>
      </c>
    </row>
    <row r="43" spans="1:9" x14ac:dyDescent="0.15">
      <c r="B43" s="161" t="s">
        <v>407</v>
      </c>
    </row>
    <row r="44" spans="1:9" x14ac:dyDescent="0.15">
      <c r="B44" s="161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:C6"/>
    </sheetView>
  </sheetViews>
  <sheetFormatPr baseColWidth="10" defaultColWidth="9.1640625" defaultRowHeight="13" x14ac:dyDescent="0.15"/>
  <cols>
    <col min="1" max="1" width="5.5" style="195" bestFit="1" customWidth="1"/>
    <col min="2" max="2" width="11.5" style="195" bestFit="1" customWidth="1"/>
    <col min="3" max="16384" width="9.1640625" style="195"/>
  </cols>
  <sheetData>
    <row r="1" spans="1:24" x14ac:dyDescent="0.15">
      <c r="A1" s="195" t="s">
        <v>142</v>
      </c>
    </row>
    <row r="2" spans="1:24" x14ac:dyDescent="0.15">
      <c r="B2" s="198" t="s">
        <v>0</v>
      </c>
      <c r="C2" s="199" t="s">
        <v>1</v>
      </c>
      <c r="D2" s="200" t="s">
        <v>2</v>
      </c>
      <c r="E2" s="201" t="s">
        <v>3</v>
      </c>
      <c r="F2" s="202" t="s">
        <v>4</v>
      </c>
      <c r="G2" s="202" t="s">
        <v>5</v>
      </c>
      <c r="H2" s="202" t="s">
        <v>217</v>
      </c>
      <c r="I2" s="202" t="s">
        <v>6</v>
      </c>
      <c r="J2" s="202" t="s">
        <v>228</v>
      </c>
      <c r="K2" s="203" t="s">
        <v>212</v>
      </c>
      <c r="L2" s="203" t="s">
        <v>216</v>
      </c>
      <c r="M2" s="203" t="s">
        <v>213</v>
      </c>
      <c r="N2" s="203" t="s">
        <v>214</v>
      </c>
      <c r="O2" s="204" t="s">
        <v>215</v>
      </c>
      <c r="P2" s="205" t="s">
        <v>233</v>
      </c>
      <c r="Q2" s="206" t="s">
        <v>234</v>
      </c>
      <c r="R2" s="206" t="s">
        <v>235</v>
      </c>
      <c r="S2" s="204">
        <v>2025</v>
      </c>
      <c r="T2" s="205" t="s">
        <v>232</v>
      </c>
      <c r="U2" s="203">
        <v>2023</v>
      </c>
      <c r="V2" s="203">
        <v>2024</v>
      </c>
      <c r="W2" s="204">
        <v>2025</v>
      </c>
      <c r="X2" s="195" t="s">
        <v>218</v>
      </c>
    </row>
    <row r="3" spans="1:24" x14ac:dyDescent="0.15">
      <c r="B3" s="197" t="s">
        <v>143</v>
      </c>
      <c r="C3" s="195" t="s">
        <v>144</v>
      </c>
      <c r="D3" s="207">
        <v>26.99</v>
      </c>
      <c r="E3" s="208">
        <v>1400</v>
      </c>
    </row>
    <row r="4" spans="1:24" x14ac:dyDescent="0.15">
      <c r="A4" s="195" t="s">
        <v>257</v>
      </c>
      <c r="B4" s="197" t="s">
        <v>539</v>
      </c>
      <c r="C4" s="195" t="s">
        <v>540</v>
      </c>
      <c r="D4" s="207"/>
      <c r="E4" s="208"/>
    </row>
    <row r="5" spans="1:24" x14ac:dyDescent="0.15">
      <c r="A5" s="195" t="s">
        <v>257</v>
      </c>
      <c r="B5" s="159" t="s">
        <v>398</v>
      </c>
      <c r="C5" s="195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8" sqref="D28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142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15">
      <c r="A3" s="72"/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15">
      <c r="A4" s="72"/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72"/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/>
      <c r="B7" s="82" t="s">
        <v>258</v>
      </c>
      <c r="C7" s="82" t="s">
        <v>259</v>
      </c>
    </row>
    <row r="8" spans="1:24" x14ac:dyDescent="0.15">
      <c r="A8" s="86"/>
      <c r="B8" s="11" t="s">
        <v>202</v>
      </c>
      <c r="C8" s="11" t="s">
        <v>203</v>
      </c>
    </row>
    <row r="9" spans="1:24" x14ac:dyDescent="0.15">
      <c r="A9" s="87"/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7" t="s">
        <v>355</v>
      </c>
      <c r="J9" s="67">
        <v>44971</v>
      </c>
    </row>
    <row r="10" spans="1:24" x14ac:dyDescent="0.15">
      <c r="A10" s="86"/>
      <c r="B10" s="11" t="s">
        <v>200</v>
      </c>
      <c r="C10" s="11" t="s">
        <v>201</v>
      </c>
    </row>
    <row r="11" spans="1:24" x14ac:dyDescent="0.15">
      <c r="A11" s="97"/>
      <c r="B11" s="97" t="s">
        <v>289</v>
      </c>
      <c r="C11" s="97" t="s">
        <v>290</v>
      </c>
    </row>
    <row r="12" spans="1:24" x14ac:dyDescent="0.15">
      <c r="A12" s="95"/>
      <c r="B12" s="10" t="s">
        <v>42</v>
      </c>
      <c r="C12" s="10" t="s">
        <v>43</v>
      </c>
    </row>
    <row r="13" spans="1:24" s="20" customFormat="1" x14ac:dyDescent="0.15">
      <c r="A13" s="195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7"/>
      <c r="B14" s="97" t="s">
        <v>291</v>
      </c>
      <c r="C14" s="97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7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107"/>
      <c r="B16" s="107" t="s">
        <v>307</v>
      </c>
      <c r="C16" s="107" t="s">
        <v>308</v>
      </c>
    </row>
    <row r="17" spans="1:23" x14ac:dyDescent="0.15">
      <c r="A17" s="107"/>
      <c r="B17" s="107" t="s">
        <v>309</v>
      </c>
      <c r="C17" s="107" t="s">
        <v>310</v>
      </c>
    </row>
    <row r="18" spans="1:23" x14ac:dyDescent="0.15">
      <c r="A18" s="109"/>
      <c r="B18" s="109" t="s">
        <v>313</v>
      </c>
      <c r="C18" s="109" t="s">
        <v>314</v>
      </c>
    </row>
    <row r="19" spans="1:23" x14ac:dyDescent="0.15">
      <c r="A19" s="110"/>
      <c r="B19" s="110" t="s">
        <v>315</v>
      </c>
      <c r="C19" s="110" t="s">
        <v>316</v>
      </c>
    </row>
    <row r="20" spans="1:23" x14ac:dyDescent="0.15">
      <c r="A20" s="131"/>
      <c r="B20" s="10" t="s">
        <v>157</v>
      </c>
      <c r="C20" s="10" t="s">
        <v>158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159</v>
      </c>
      <c r="C22" s="10" t="s">
        <v>160</v>
      </c>
    </row>
    <row r="23" spans="1:23" s="20" customFormat="1" x14ac:dyDescent="0.1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383</v>
      </c>
      <c r="C24" s="142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6" t="s">
        <v>355</v>
      </c>
      <c r="J24" s="67">
        <v>44965</v>
      </c>
    </row>
    <row r="25" spans="1:23" x14ac:dyDescent="0.15">
      <c r="B25" s="145" t="s">
        <v>385</v>
      </c>
    </row>
    <row r="26" spans="1:23" x14ac:dyDescent="0.15">
      <c r="B26" s="195" t="s">
        <v>518</v>
      </c>
      <c r="C26" s="195" t="s">
        <v>519</v>
      </c>
    </row>
    <row r="27" spans="1:23" x14ac:dyDescent="0.15">
      <c r="B27" s="211" t="s">
        <v>561</v>
      </c>
      <c r="C27" s="211" t="s">
        <v>562</v>
      </c>
    </row>
    <row r="28" spans="1:23" x14ac:dyDescent="0.15">
      <c r="B28" s="211" t="s">
        <v>569</v>
      </c>
      <c r="C28" s="211" t="s">
        <v>570</v>
      </c>
    </row>
    <row r="29" spans="1:23" x14ac:dyDescent="0.15">
      <c r="B29" s="211"/>
      <c r="C29" s="211"/>
    </row>
    <row r="30" spans="1:23" x14ac:dyDescent="0.15">
      <c r="B30" s="211"/>
      <c r="C30" s="211"/>
    </row>
    <row r="32" spans="1:23" x14ac:dyDescent="0.15">
      <c r="B32" s="1" t="s">
        <v>115</v>
      </c>
      <c r="C32" s="1"/>
      <c r="D32" s="2"/>
      <c r="E32" s="3">
        <v>8333</v>
      </c>
    </row>
    <row r="33" spans="2:12" x14ac:dyDescent="0.15">
      <c r="B33" s="20" t="s">
        <v>63</v>
      </c>
      <c r="C33" s="20"/>
      <c r="D33" s="21"/>
      <c r="E33" s="22">
        <v>22000</v>
      </c>
    </row>
    <row r="34" spans="2:12" x14ac:dyDescent="0.15">
      <c r="B34" s="20" t="s">
        <v>55</v>
      </c>
      <c r="C34" s="20"/>
      <c r="D34" s="21"/>
      <c r="E34" s="22">
        <v>30000</v>
      </c>
    </row>
    <row r="35" spans="2:12" x14ac:dyDescent="0.15">
      <c r="B35" s="187" t="s">
        <v>458</v>
      </c>
      <c r="L35" s="187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142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9" t="s">
        <v>257</v>
      </c>
      <c r="B3" s="10" t="s">
        <v>151</v>
      </c>
      <c r="C3" s="10" t="s">
        <v>152</v>
      </c>
    </row>
    <row r="4" spans="1:8" x14ac:dyDescent="0.15">
      <c r="A4" s="195" t="s">
        <v>257</v>
      </c>
      <c r="B4" s="10" t="s">
        <v>156</v>
      </c>
      <c r="C4" s="10" t="s">
        <v>155</v>
      </c>
    </row>
    <row r="5" spans="1:8" x14ac:dyDescent="0.15">
      <c r="A5" s="195" t="s">
        <v>257</v>
      </c>
      <c r="B5" s="10" t="s">
        <v>153</v>
      </c>
      <c r="C5" s="10" t="s">
        <v>154</v>
      </c>
    </row>
    <row r="6" spans="1:8" x14ac:dyDescent="0.15">
      <c r="A6" s="100"/>
      <c r="B6" s="100" t="s">
        <v>296</v>
      </c>
      <c r="C6" s="100" t="s">
        <v>297</v>
      </c>
    </row>
    <row r="7" spans="1:8" x14ac:dyDescent="0.15">
      <c r="A7" s="195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15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15">
      <c r="A9" s="195" t="s">
        <v>257</v>
      </c>
      <c r="B9" s="10" t="s">
        <v>193</v>
      </c>
      <c r="C9" s="10" t="s">
        <v>194</v>
      </c>
    </row>
    <row r="10" spans="1:8" x14ac:dyDescent="0.15">
      <c r="A10" s="195" t="s">
        <v>257</v>
      </c>
      <c r="B10" s="180" t="s">
        <v>440</v>
      </c>
      <c r="C10" s="180" t="s">
        <v>441</v>
      </c>
    </row>
    <row r="11" spans="1:8" x14ac:dyDescent="0.15">
      <c r="A11" s="195" t="s">
        <v>257</v>
      </c>
      <c r="B11" s="195" t="s">
        <v>94</v>
      </c>
      <c r="C11" s="195" t="s">
        <v>95</v>
      </c>
    </row>
    <row r="12" spans="1:8" x14ac:dyDescent="0.15">
      <c r="A12" s="195" t="s">
        <v>257</v>
      </c>
      <c r="B12" s="195" t="s">
        <v>512</v>
      </c>
      <c r="C12" s="195" t="s">
        <v>513</v>
      </c>
    </row>
    <row r="13" spans="1:8" x14ac:dyDescent="0.15">
      <c r="A13" s="195" t="s">
        <v>257</v>
      </c>
      <c r="B13" s="195" t="s">
        <v>541</v>
      </c>
      <c r="C13" s="195" t="s">
        <v>542</v>
      </c>
    </row>
    <row r="14" spans="1:8" x14ac:dyDescent="0.15">
      <c r="A14" s="195" t="s">
        <v>257</v>
      </c>
      <c r="B14" s="195" t="s">
        <v>547</v>
      </c>
      <c r="C14" s="195" t="s">
        <v>548</v>
      </c>
    </row>
    <row r="15" spans="1:8" x14ac:dyDescent="0.15">
      <c r="A15" s="211" t="s">
        <v>257</v>
      </c>
      <c r="B15" s="211" t="s">
        <v>565</v>
      </c>
      <c r="C15" s="211" t="s">
        <v>566</v>
      </c>
    </row>
    <row r="16" spans="1:8" x14ac:dyDescent="0.15">
      <c r="A16" s="211" t="s">
        <v>257</v>
      </c>
      <c r="B16" s="211" t="s">
        <v>579</v>
      </c>
      <c r="C16" s="211" t="s">
        <v>580</v>
      </c>
    </row>
    <row r="17" spans="1:3" x14ac:dyDescent="0.15">
      <c r="A17" s="211" t="s">
        <v>257</v>
      </c>
      <c r="B17" s="211" t="s">
        <v>609</v>
      </c>
      <c r="C17" s="211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142</v>
      </c>
    </row>
    <row r="2" spans="1:3" x14ac:dyDescent="0.15">
      <c r="B2" s="45" t="s">
        <v>146</v>
      </c>
      <c r="C2" s="45">
        <v>7.8498000000000001</v>
      </c>
    </row>
    <row r="3" spans="1:3" x14ac:dyDescent="0.15">
      <c r="B3" s="45" t="s">
        <v>147</v>
      </c>
      <c r="C3" s="45">
        <v>6.74</v>
      </c>
    </row>
    <row r="4" spans="1:3" x14ac:dyDescent="0.15">
      <c r="B4" s="45" t="s">
        <v>211</v>
      </c>
      <c r="C4" s="45">
        <v>1.01</v>
      </c>
    </row>
    <row r="5" spans="1:3" x14ac:dyDescent="0.15">
      <c r="B5" s="45" t="s">
        <v>229</v>
      </c>
      <c r="C5" s="45">
        <v>10.3437</v>
      </c>
    </row>
    <row r="6" spans="1:3" x14ac:dyDescent="0.15">
      <c r="B6" s="46" t="s">
        <v>237</v>
      </c>
      <c r="C6" s="45">
        <v>136.93</v>
      </c>
    </row>
    <row r="7" spans="1:3" x14ac:dyDescent="0.15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142</v>
      </c>
    </row>
    <row r="2" spans="1:7" x14ac:dyDescent="0.15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15">
      <c r="B3" s="8" t="s">
        <v>33</v>
      </c>
      <c r="C3" s="7">
        <v>100000</v>
      </c>
      <c r="D3" s="12" t="s">
        <v>208</v>
      </c>
    </row>
    <row r="4" spans="1:7" x14ac:dyDescent="0.15">
      <c r="B4" s="6" t="s">
        <v>86</v>
      </c>
      <c r="C4" s="7">
        <v>15000</v>
      </c>
      <c r="D4" s="12" t="s">
        <v>208</v>
      </c>
    </row>
    <row r="5" spans="1:7" x14ac:dyDescent="0.15">
      <c r="B5" s="6" t="s">
        <v>120</v>
      </c>
      <c r="C5" s="7">
        <v>8000</v>
      </c>
      <c r="D5" s="12" t="s">
        <v>209</v>
      </c>
    </row>
    <row r="6" spans="1:7" x14ac:dyDescent="0.15">
      <c r="B6" s="6" t="s">
        <v>140</v>
      </c>
      <c r="D6" s="12" t="s">
        <v>210</v>
      </c>
    </row>
    <row r="7" spans="1:7" x14ac:dyDescent="0.15">
      <c r="B7" s="6" t="s">
        <v>141</v>
      </c>
      <c r="D7" s="12" t="s">
        <v>210</v>
      </c>
    </row>
    <row r="8" spans="1:7" x14ac:dyDescent="0.15">
      <c r="B8" s="12" t="s">
        <v>205</v>
      </c>
      <c r="D8" s="12" t="s">
        <v>206</v>
      </c>
    </row>
    <row r="9" spans="1:7" x14ac:dyDescent="0.15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15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15">
      <c r="B11" s="158" t="s">
        <v>395</v>
      </c>
      <c r="D11" s="158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2024-06-03T23:40:42Z</dcterms:modified>
  <cp:category/>
  <cp:contentStatus/>
</cp:coreProperties>
</file>