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A921586-03A0-4E00-B4D3-18DF9329D8AE}" xr6:coauthVersionLast="47" xr6:coauthVersionMax="47" xr10:uidLastSave="{00000000-0000-0000-0000-000000000000}"/>
  <bookViews>
    <workbookView xWindow="-49335" yWindow="2460" windowWidth="29955" windowHeight="18015" xr2:uid="{C4E93C08-663D-492A-AEC7-938C289047C3}"/>
  </bookViews>
  <sheets>
    <sheet name="Main" sheetId="1" r:id="rId1"/>
    <sheet name="Resources" sheetId="4" r:id="rId2"/>
    <sheet name="Private" sheetId="2" r:id="rId3"/>
    <sheet name="CDMO" sheetId="3" r:id="rId4"/>
  </sheets>
  <externalReferences>
    <externalReference r:id="rId5"/>
    <externalReference r:id="rId6"/>
    <externalReference r:id="rId7"/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E7" i="1"/>
  <c r="H7" i="1"/>
  <c r="F5" i="1"/>
  <c r="H5" i="1"/>
  <c r="E5" i="1" s="1"/>
  <c r="G5" i="1" l="1"/>
  <c r="F3" i="1"/>
  <c r="H3" i="1"/>
  <c r="E3" i="1" s="1"/>
  <c r="F4" i="1"/>
  <c r="H4" i="1"/>
  <c r="E4" i="1" s="1"/>
  <c r="F34" i="1"/>
  <c r="H34" i="1"/>
  <c r="E34" i="1" s="1"/>
  <c r="G3" i="1" l="1"/>
  <c r="G34" i="1"/>
  <c r="G4" i="1"/>
</calcChain>
</file>

<file path=xl/sharedStrings.xml><?xml version="1.0" encoding="utf-8"?>
<sst xmlns="http://schemas.openxmlformats.org/spreadsheetml/2006/main" count="166" uniqueCount="125">
  <si>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</si>
  <si>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</si>
  <si>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</si>
  <si>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</si>
  <si>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</si>
  <si>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</si>
  <si>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</si>
  <si>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</si>
  <si>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</si>
  <si>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</si>
  <si>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</si>
  <si>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</si>
  <si>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</si>
  <si>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</si>
  <si>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</si>
  <si>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</si>
  <si>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</si>
  <si>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</si>
  <si>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</si>
  <si>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</si>
  <si>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</si>
  <si>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</si>
  <si>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</si>
  <si>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</si>
  <si>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</si>
  <si>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</si>
  <si>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</si>
  <si>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</si>
  <si>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</si>
  <si>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</si>
  <si>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</si>
  <si>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</si>
  <si>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</si>
  <si>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</si>
  <si>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</si>
  <si>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</si>
  <si>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</si>
  <si>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</si>
  <si>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</si>
  <si>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</si>
  <si>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</si>
  <si>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</si>
  <si>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</si>
  <si>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</si>
  <si>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</si>
  <si>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</si>
  <si>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</si>
  <si>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</si>
  <si>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</si>
  <si>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</si>
  <si>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</si>
  <si>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</si>
  <si>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</si>
  <si>
    <t>WebMD</t>
  </si>
  <si>
    <t>KKR</t>
  </si>
  <si>
    <t>2.8B</t>
  </si>
  <si>
    <t>x</t>
  </si>
  <si>
    <t>Lonza</t>
  </si>
  <si>
    <t>LONN SW</t>
  </si>
  <si>
    <t>Welltower</t>
  </si>
  <si>
    <t>WELL</t>
  </si>
  <si>
    <t>Walgreens Boots</t>
  </si>
  <si>
    <t>WBA</t>
  </si>
  <si>
    <t>JD Health</t>
  </si>
  <si>
    <t>6618 HK</t>
  </si>
  <si>
    <t>Avantor</t>
  </si>
  <si>
    <t>AVTR</t>
  </si>
  <si>
    <t>Dr. Sulaiman</t>
  </si>
  <si>
    <t>SULAIMAN AB</t>
  </si>
  <si>
    <t>Pharmaron</t>
  </si>
  <si>
    <t>300759 CH</t>
  </si>
  <si>
    <t>Hangzhou Tigermed</t>
  </si>
  <si>
    <t>300347 CH</t>
  </si>
  <si>
    <t>Raise</t>
  </si>
  <si>
    <t>73m</t>
  </si>
  <si>
    <t>Round</t>
  </si>
  <si>
    <t>D</t>
  </si>
  <si>
    <t>Datavant</t>
  </si>
  <si>
    <t>Happify</t>
  </si>
  <si>
    <t>Syneos</t>
  </si>
  <si>
    <t>SYNH</t>
  </si>
  <si>
    <t>Informa</t>
  </si>
  <si>
    <t>TrialTrove, Citeline</t>
  </si>
  <si>
    <t>Trove Health Tech Inc.</t>
  </si>
  <si>
    <t>IHH Healthcare</t>
  </si>
  <si>
    <t>IHH MK</t>
  </si>
  <si>
    <t>X</t>
  </si>
  <si>
    <t>Bangkok Dusit Medical</t>
  </si>
  <si>
    <t>BDMS TB</t>
  </si>
  <si>
    <t>Sonic Healthcare</t>
  </si>
  <si>
    <t>SHL AU</t>
  </si>
  <si>
    <t>Ramsay Health</t>
  </si>
  <si>
    <t>RHC AU</t>
  </si>
  <si>
    <t>Agilon Health</t>
  </si>
  <si>
    <t>AGL</t>
  </si>
  <si>
    <t>Rede D'or Sao Luiz</t>
  </si>
  <si>
    <t>RDOR3 BZ</t>
  </si>
  <si>
    <t>Davita</t>
  </si>
  <si>
    <t>DVA</t>
  </si>
  <si>
    <t>Gentec</t>
  </si>
  <si>
    <t>EuroAPI</t>
  </si>
  <si>
    <t>Supriya Lifescience</t>
  </si>
  <si>
    <t>Sterling Pharmaceutical Services</t>
  </si>
  <si>
    <t>Polpharm</t>
  </si>
  <si>
    <t>CBL Patras</t>
  </si>
  <si>
    <t>Aspen</t>
  </si>
  <si>
    <t>PharmaCompass.com</t>
  </si>
  <si>
    <t>Veranova</t>
  </si>
  <si>
    <t>002001 CH</t>
  </si>
  <si>
    <t>Zhejiang NHU</t>
  </si>
  <si>
    <t>002821 CH</t>
  </si>
  <si>
    <t>Asymchem Labs</t>
  </si>
  <si>
    <t>https://www.pharma-iq.com/vendors</t>
  </si>
  <si>
    <t>ELV</t>
  </si>
  <si>
    <t>TandemAI</t>
  </si>
  <si>
    <t>25m</t>
  </si>
  <si>
    <t>A</t>
  </si>
  <si>
    <t>Q322</t>
  </si>
  <si>
    <t>Universal Health</t>
  </si>
  <si>
    <t>UHS</t>
  </si>
  <si>
    <t>Hapvida</t>
  </si>
  <si>
    <t>HAPV3 BZ</t>
  </si>
  <si>
    <t>Chemed</t>
  </si>
  <si>
    <t>CHE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</si>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</sst>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AA6112-8494-41D9-9276-7376C337B40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UNH.xlsx" TargetMode="External"/><Relationship Id="rId1" Type="http://schemas.openxmlformats.org/officeDocument/2006/relationships/externalLinkPath" Target="UN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V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ELV.xlsx" TargetMode="External"/><Relationship Id="rId1" Type="http://schemas.openxmlformats.org/officeDocument/2006/relationships/externalLinkPath" Target="ELV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kre\code\models\HUM.xlsx" TargetMode="External"/><Relationship Id="rId1" Type="http://schemas.openxmlformats.org/officeDocument/2006/relationships/externalLinkPath" Target="HU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s"/>
    </sheetNames>
    <sheetDataSet>
      <sheetData sheetId="0">
        <row r="3">
          <cell r="M3">
            <v>935.38270999999997</v>
          </cell>
        </row>
        <row r="5">
          <cell r="M5">
            <v>70391</v>
          </cell>
        </row>
        <row r="6">
          <cell r="M6">
            <v>74369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1312.8288070000001</v>
          </cell>
        </row>
        <row r="5">
          <cell r="O5">
            <v>36117</v>
          </cell>
        </row>
        <row r="6">
          <cell r="O6">
            <v>65216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J3">
            <v>238.97462400000001</v>
          </cell>
        </row>
        <row r="5">
          <cell r="J5">
            <v>42039</v>
          </cell>
        </row>
        <row r="6">
          <cell r="J6">
            <v>38749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120.401661</v>
          </cell>
        </row>
        <row r="5">
          <cell r="M5">
            <v>24049</v>
          </cell>
        </row>
        <row r="6">
          <cell r="M6">
            <v>24696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SNCE.xlsx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UNH.xlsx" TargetMode="External"/><Relationship Id="rId1" Type="http://schemas.openxmlformats.org/officeDocument/2006/relationships/hyperlink" Target="CVS.xlsx" TargetMode="External"/><Relationship Id="rId6" Type="http://schemas.openxmlformats.org/officeDocument/2006/relationships/hyperlink" Target="HUM.xlsx" TargetMode="External"/><Relationship Id="rId5" Type="http://schemas.openxmlformats.org/officeDocument/2006/relationships/hyperlink" Target="CI.xlsx" TargetMode="External"/><Relationship Id="rId4" Type="http://schemas.openxmlformats.org/officeDocument/2006/relationships/hyperlink" Target="ELV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harma-iq.com/vend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A2:K44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10" sqref="M10"/>
    </sheetView>
  </sheetViews>
  <sheetFormatPr defaultColWidth="8.85546875" defaultRowHeight="12.75" x14ac:dyDescent="0.2"/>
  <cols>
    <col min="1" max="1" width="2" bestFit="1" customWidth="1"/>
    <col min="2" max="2" width="18.85546875" customWidth="1"/>
    <col min="3" max="3" width="10.42578125" customWidth="1"/>
    <col min="4" max="10" width="9.140625" style="2"/>
  </cols>
  <sheetData>
    <row r="2" spans="1:10" x14ac:dyDescent="0.2">
      <c r="B2" t="s">
        <v>0</v>
      </c>
      <c r="C2" t="s">
        <v>2</v>
      </c>
      <c r="D2" s="2" t="s">
        <v>4</v>
      </c>
      <c r="E2" s="2" t="s">
        <v>5</v>
      </c>
      <c r="F2" s="2" t="s">
        <v>48</v>
      </c>
      <c r="G2" s="2" t="s">
        <v>49</v>
      </c>
      <c r="H2" s="2" t="s">
        <v>47</v>
      </c>
      <c r="I2" s="2" t="s">
        <v>50</v>
      </c>
      <c r="J2" s="2" t="s">
        <v>51</v>
      </c>
    </row>
    <row r="3" spans="1:10" x14ac:dyDescent="0.2">
      <c r="A3" t="s">
        <v>56</v>
      </c>
      <c r="B3" s="1" t="s">
        <v>1</v>
      </c>
      <c r="C3" t="s">
        <v>3</v>
      </c>
      <c r="D3" s="5">
        <v>544.70000000000005</v>
      </c>
      <c r="E3" s="3">
        <f>+D3*H3</f>
        <v>509502.96213700005</v>
      </c>
      <c r="F3" s="3">
        <f>+[1]Main!$M$5-[1]Main!$M$6</f>
        <v>-3978</v>
      </c>
      <c r="G3" s="3">
        <f>+E3-F3</f>
        <v>513480.96213700005</v>
      </c>
      <c r="H3" s="3">
        <f>+[1]Main!$M$3</f>
        <v>935.38270999999997</v>
      </c>
      <c r="I3" s="2" t="s">
        <v>52</v>
      </c>
      <c r="J3" s="4">
        <v>44793</v>
      </c>
    </row>
    <row r="4" spans="1:10" x14ac:dyDescent="0.2">
      <c r="A4" t="s">
        <v>56</v>
      </c>
      <c r="B4" s="1" t="s">
        <v>6</v>
      </c>
      <c r="C4" t="s">
        <v>6</v>
      </c>
      <c r="D4" s="2">
        <v>100.06</v>
      </c>
      <c r="E4" s="3">
        <f>+D4*H4</f>
        <v>131361.65042842002</v>
      </c>
      <c r="F4" s="3">
        <f>[2]Main!$O$5-[2]Main!$O$6</f>
        <v>-29099</v>
      </c>
      <c r="G4" s="3">
        <f>+E4-F4</f>
        <v>160460.65042842002</v>
      </c>
      <c r="H4" s="3">
        <f>[2]Main!$O$3</f>
        <v>1312.8288070000001</v>
      </c>
      <c r="I4" s="2" t="s">
        <v>52</v>
      </c>
      <c r="J4" s="4">
        <v>44799</v>
      </c>
    </row>
    <row r="5" spans="1:10" x14ac:dyDescent="0.2">
      <c r="A5" t="s">
        <v>56</v>
      </c>
      <c r="B5" s="1" t="s">
        <v>11</v>
      </c>
      <c r="C5" t="s">
        <v>113</v>
      </c>
      <c r="D5" s="5">
        <v>479</v>
      </c>
      <c r="E5" s="3">
        <f>+D5*H5</f>
        <v>114468.84489600001</v>
      </c>
      <c r="F5" s="3">
        <f>+[3]Main!$J$5-[3]Main!$J$6</f>
        <v>3290</v>
      </c>
      <c r="G5" s="3">
        <f>+E5-F5</f>
        <v>111178.84489600001</v>
      </c>
      <c r="H5" s="3">
        <f>+[3]Main!$J$3</f>
        <v>238.97462400000001</v>
      </c>
      <c r="I5" s="2" t="s">
        <v>117</v>
      </c>
      <c r="J5" s="4">
        <v>44947</v>
      </c>
    </row>
    <row r="6" spans="1:10" x14ac:dyDescent="0.2">
      <c r="A6" t="s">
        <v>56</v>
      </c>
      <c r="B6" s="1" t="s">
        <v>9</v>
      </c>
      <c r="C6" t="s">
        <v>10</v>
      </c>
      <c r="D6" s="2">
        <v>254.03</v>
      </c>
      <c r="J6" s="4">
        <v>45011</v>
      </c>
    </row>
    <row r="7" spans="1:10" x14ac:dyDescent="0.2">
      <c r="A7" t="s">
        <v>56</v>
      </c>
      <c r="B7" s="1" t="s">
        <v>7</v>
      </c>
      <c r="C7" t="s">
        <v>8</v>
      </c>
      <c r="D7" s="5">
        <v>226</v>
      </c>
      <c r="E7" s="3">
        <f>+D7*H7</f>
        <v>27210.775386000001</v>
      </c>
      <c r="F7" s="3">
        <f>+[5]Main!$M$5-[5]Main!$M$6</f>
        <v>-647</v>
      </c>
      <c r="G7" s="3">
        <f>+E7-F7</f>
        <v>27857.775386000001</v>
      </c>
      <c r="H7" s="3">
        <f>+[5]Main!$M$3</f>
        <v>120.401661</v>
      </c>
      <c r="I7" s="2" t="s">
        <v>124</v>
      </c>
      <c r="J7" s="4">
        <v>45567</v>
      </c>
    </row>
    <row r="8" spans="1:10" x14ac:dyDescent="0.2">
      <c r="A8" t="s">
        <v>56</v>
      </c>
      <c r="B8" t="s">
        <v>12</v>
      </c>
      <c r="C8" t="s">
        <v>13</v>
      </c>
    </row>
    <row r="9" spans="1:10" x14ac:dyDescent="0.2">
      <c r="A9" t="s">
        <v>56</v>
      </c>
      <c r="B9" t="s">
        <v>14</v>
      </c>
      <c r="C9" t="s">
        <v>14</v>
      </c>
    </row>
    <row r="10" spans="1:10" x14ac:dyDescent="0.2">
      <c r="A10" t="s">
        <v>56</v>
      </c>
      <c r="B10" t="s">
        <v>15</v>
      </c>
      <c r="C10" t="s">
        <v>16</v>
      </c>
    </row>
    <row r="11" spans="1:10" x14ac:dyDescent="0.2">
      <c r="A11" t="s">
        <v>56</v>
      </c>
      <c r="B11" t="s">
        <v>17</v>
      </c>
      <c r="C11" t="s">
        <v>18</v>
      </c>
    </row>
    <row r="12" spans="1:10" x14ac:dyDescent="0.2">
      <c r="A12" t="s">
        <v>56</v>
      </c>
      <c r="B12" t="s">
        <v>57</v>
      </c>
      <c r="C12" t="s">
        <v>58</v>
      </c>
    </row>
    <row r="13" spans="1:10" x14ac:dyDescent="0.2">
      <c r="A13" t="s">
        <v>56</v>
      </c>
      <c r="B13" t="s">
        <v>19</v>
      </c>
      <c r="C13" t="s">
        <v>20</v>
      </c>
    </row>
    <row r="14" spans="1:10" x14ac:dyDescent="0.2">
      <c r="B14" t="s">
        <v>59</v>
      </c>
      <c r="C14" t="s">
        <v>60</v>
      </c>
    </row>
    <row r="15" spans="1:10" x14ac:dyDescent="0.2">
      <c r="A15" t="s">
        <v>56</v>
      </c>
      <c r="B15" t="s">
        <v>41</v>
      </c>
      <c r="C15" t="s">
        <v>42</v>
      </c>
    </row>
    <row r="16" spans="1:10" x14ac:dyDescent="0.2">
      <c r="B16" t="s">
        <v>61</v>
      </c>
      <c r="C16" t="s">
        <v>62</v>
      </c>
    </row>
    <row r="17" spans="1:3" x14ac:dyDescent="0.2">
      <c r="A17" t="s">
        <v>56</v>
      </c>
      <c r="B17" t="s">
        <v>21</v>
      </c>
      <c r="C17" t="s">
        <v>22</v>
      </c>
    </row>
    <row r="18" spans="1:3" x14ac:dyDescent="0.2">
      <c r="B18" t="s">
        <v>63</v>
      </c>
      <c r="C18" t="s">
        <v>64</v>
      </c>
    </row>
    <row r="19" spans="1:3" x14ac:dyDescent="0.2">
      <c r="A19" t="s">
        <v>56</v>
      </c>
      <c r="B19" t="s">
        <v>23</v>
      </c>
      <c r="C19" t="s">
        <v>24</v>
      </c>
    </row>
    <row r="20" spans="1:3" x14ac:dyDescent="0.2">
      <c r="B20" t="s">
        <v>118</v>
      </c>
      <c r="C20" t="s">
        <v>119</v>
      </c>
    </row>
    <row r="21" spans="1:3" x14ac:dyDescent="0.2">
      <c r="B21" t="s">
        <v>25</v>
      </c>
      <c r="C21" t="s">
        <v>26</v>
      </c>
    </row>
    <row r="22" spans="1:3" x14ac:dyDescent="0.2">
      <c r="A22" t="s">
        <v>56</v>
      </c>
      <c r="B22" t="s">
        <v>27</v>
      </c>
      <c r="C22" t="s">
        <v>28</v>
      </c>
    </row>
    <row r="23" spans="1:3" x14ac:dyDescent="0.2">
      <c r="A23" t="s">
        <v>56</v>
      </c>
      <c r="B23" t="s">
        <v>29</v>
      </c>
      <c r="C23" t="s">
        <v>30</v>
      </c>
    </row>
    <row r="24" spans="1:3" x14ac:dyDescent="0.2">
      <c r="A24" t="s">
        <v>56</v>
      </c>
      <c r="B24" t="s">
        <v>31</v>
      </c>
      <c r="C24" t="s">
        <v>32</v>
      </c>
    </row>
    <row r="25" spans="1:3" x14ac:dyDescent="0.2">
      <c r="A25" t="s">
        <v>56</v>
      </c>
      <c r="B25" t="s">
        <v>33</v>
      </c>
      <c r="C25" t="s">
        <v>34</v>
      </c>
    </row>
    <row r="26" spans="1:3" x14ac:dyDescent="0.2">
      <c r="A26" t="s">
        <v>56</v>
      </c>
      <c r="B26" t="s">
        <v>37</v>
      </c>
      <c r="C26" t="s">
        <v>38</v>
      </c>
    </row>
    <row r="27" spans="1:3" x14ac:dyDescent="0.2">
      <c r="A27" t="s">
        <v>56</v>
      </c>
      <c r="B27" t="s">
        <v>35</v>
      </c>
      <c r="C27" t="s">
        <v>36</v>
      </c>
    </row>
    <row r="28" spans="1:3" x14ac:dyDescent="0.2">
      <c r="B28" t="s">
        <v>39</v>
      </c>
      <c r="C28" t="s">
        <v>40</v>
      </c>
    </row>
    <row r="29" spans="1:3" x14ac:dyDescent="0.2">
      <c r="B29" t="s">
        <v>65</v>
      </c>
      <c r="C29" t="s">
        <v>66</v>
      </c>
    </row>
    <row r="30" spans="1:3" x14ac:dyDescent="0.2">
      <c r="A30" t="s">
        <v>56</v>
      </c>
      <c r="B30" t="s">
        <v>67</v>
      </c>
      <c r="C30" t="s">
        <v>68</v>
      </c>
    </row>
    <row r="31" spans="1:3" x14ac:dyDescent="0.2">
      <c r="B31" t="s">
        <v>69</v>
      </c>
      <c r="C31" t="s">
        <v>70</v>
      </c>
    </row>
    <row r="32" spans="1:3" x14ac:dyDescent="0.2">
      <c r="B32" t="s">
        <v>71</v>
      </c>
      <c r="C32" t="s">
        <v>72</v>
      </c>
    </row>
    <row r="33" spans="1:11" x14ac:dyDescent="0.2">
      <c r="B33" t="s">
        <v>79</v>
      </c>
      <c r="C33" t="s">
        <v>80</v>
      </c>
    </row>
    <row r="34" spans="1:11" x14ac:dyDescent="0.2">
      <c r="B34" s="1" t="s">
        <v>43</v>
      </c>
      <c r="C34" t="s">
        <v>44</v>
      </c>
      <c r="D34" s="2">
        <v>1.79</v>
      </c>
      <c r="E34" s="3">
        <f>+D34*H34</f>
        <v>208.26364495000001</v>
      </c>
      <c r="F34" s="3">
        <f>+[4]Main!$N$5-[4]Main!$N$6</f>
        <v>148.32900000000001</v>
      </c>
      <c r="G34" s="3">
        <f>+E34-F34</f>
        <v>59.934644950000006</v>
      </c>
      <c r="H34" s="3">
        <f>+[4]Main!$N$3</f>
        <v>116.348405</v>
      </c>
      <c r="I34" s="2" t="s">
        <v>52</v>
      </c>
      <c r="J34" s="4">
        <v>44791</v>
      </c>
    </row>
    <row r="35" spans="1:11" x14ac:dyDescent="0.2">
      <c r="B35" t="s">
        <v>81</v>
      </c>
      <c r="K35" t="s">
        <v>82</v>
      </c>
    </row>
    <row r="36" spans="1:11" x14ac:dyDescent="0.2">
      <c r="A36" t="s">
        <v>56</v>
      </c>
      <c r="B36" t="s">
        <v>84</v>
      </c>
      <c r="C36" t="s">
        <v>85</v>
      </c>
    </row>
    <row r="37" spans="1:11" x14ac:dyDescent="0.2">
      <c r="A37" t="s">
        <v>86</v>
      </c>
      <c r="B37" t="s">
        <v>87</v>
      </c>
      <c r="C37" t="s">
        <v>88</v>
      </c>
    </row>
    <row r="38" spans="1:11" x14ac:dyDescent="0.2">
      <c r="A38" t="s">
        <v>56</v>
      </c>
      <c r="B38" t="s">
        <v>89</v>
      </c>
      <c r="C38" t="s">
        <v>90</v>
      </c>
    </row>
    <row r="39" spans="1:11" x14ac:dyDescent="0.2">
      <c r="A39" t="s">
        <v>56</v>
      </c>
      <c r="B39" t="s">
        <v>91</v>
      </c>
      <c r="C39" t="s">
        <v>92</v>
      </c>
    </row>
    <row r="40" spans="1:11" x14ac:dyDescent="0.2">
      <c r="A40" t="s">
        <v>56</v>
      </c>
      <c r="B40" t="s">
        <v>93</v>
      </c>
      <c r="C40" t="s">
        <v>94</v>
      </c>
    </row>
    <row r="41" spans="1:11" x14ac:dyDescent="0.2">
      <c r="A41" t="s">
        <v>56</v>
      </c>
      <c r="B41" t="s">
        <v>95</v>
      </c>
      <c r="C41" t="s">
        <v>96</v>
      </c>
    </row>
    <row r="42" spans="1:11" x14ac:dyDescent="0.2">
      <c r="A42" t="s">
        <v>56</v>
      </c>
      <c r="B42" t="s">
        <v>97</v>
      </c>
      <c r="C42" t="s">
        <v>98</v>
      </c>
    </row>
    <row r="43" spans="1:11" x14ac:dyDescent="0.2">
      <c r="A43" t="s">
        <v>56</v>
      </c>
      <c r="B43" t="s">
        <v>120</v>
      </c>
      <c r="C43" t="s">
        <v>121</v>
      </c>
    </row>
    <row r="44" spans="1:11" x14ac:dyDescent="0.2">
      <c r="A44" t="s">
        <v>56</v>
      </c>
      <c r="B44" t="s">
        <v>122</v>
      </c>
      <c r="C44" t="s">
        <v>123</v>
      </c>
    </row>
  </sheetData>
  <hyperlinks>
    <hyperlink ref="B4" r:id="rId1" xr:uid="{7B2636F0-BE29-4011-BA7C-DC63A8515BA5}"/>
    <hyperlink ref="B3" r:id="rId2" xr:uid="{9E348503-3AE7-4682-84B0-5168194A64CE}"/>
    <hyperlink ref="B34" r:id="rId3" xr:uid="{D0C0A315-E060-4161-8384-69E332154276}"/>
    <hyperlink ref="B5" r:id="rId4" xr:uid="{E1A45D9E-6D14-4368-BE56-B4AE73B3148F}"/>
    <hyperlink ref="B6" r:id="rId5" xr:uid="{A4CD829C-FA5F-4E8F-A091-9BC35370EDB8}"/>
    <hyperlink ref="B7" r:id="rId6" xr:uid="{11CBD911-60EF-41AE-BE99-05DC8E7F8EAC}"/>
  </hyperlinks>
  <pageMargins left="0.7" right="0.7" top="0.75" bottom="0.75" header="0.3" footer="0.3"/>
  <pageSetup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7ADA-06DE-4EF9-838A-68544D652820}">
  <dimension ref="B2"/>
  <sheetViews>
    <sheetView workbookViewId="0"/>
  </sheetViews>
  <sheetFormatPr defaultColWidth="8.85546875" defaultRowHeight="12.75" x14ac:dyDescent="0.2"/>
  <sheetData>
    <row r="2" spans="2:2" x14ac:dyDescent="0.2">
      <c r="B2" s="1" t="s">
        <v>112</v>
      </c>
    </row>
  </sheetData>
  <hyperlinks>
    <hyperlink ref="B2" r:id="rId1" xr:uid="{D35C7F72-692A-45C1-AC39-2B0F7641E0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F8"/>
  <sheetViews>
    <sheetView workbookViewId="0"/>
  </sheetViews>
  <sheetFormatPr defaultColWidth="8.85546875" defaultRowHeight="12.75" x14ac:dyDescent="0.2"/>
  <cols>
    <col min="1" max="1" width="5" bestFit="1" customWidth="1"/>
  </cols>
  <sheetData>
    <row r="1" spans="1:6" x14ac:dyDescent="0.2">
      <c r="A1" s="1" t="s">
        <v>45</v>
      </c>
    </row>
    <row r="2" spans="1:6" x14ac:dyDescent="0.2">
      <c r="A2" s="1"/>
      <c r="E2" t="s">
        <v>73</v>
      </c>
      <c r="F2" t="s">
        <v>75</v>
      </c>
    </row>
    <row r="3" spans="1:6" x14ac:dyDescent="0.2">
      <c r="B3" t="s">
        <v>46</v>
      </c>
    </row>
    <row r="4" spans="1:6" x14ac:dyDescent="0.2">
      <c r="B4" t="s">
        <v>53</v>
      </c>
      <c r="C4" t="s">
        <v>54</v>
      </c>
      <c r="D4" t="s">
        <v>55</v>
      </c>
    </row>
    <row r="5" spans="1:6" x14ac:dyDescent="0.2">
      <c r="B5" t="s">
        <v>78</v>
      </c>
      <c r="E5" t="s">
        <v>74</v>
      </c>
      <c r="F5" t="s">
        <v>76</v>
      </c>
    </row>
    <row r="6" spans="1:6" x14ac:dyDescent="0.2">
      <c r="B6" t="s">
        <v>77</v>
      </c>
    </row>
    <row r="7" spans="1:6" x14ac:dyDescent="0.2">
      <c r="B7" t="s">
        <v>83</v>
      </c>
    </row>
    <row r="8" spans="1:6" x14ac:dyDescent="0.2">
      <c r="B8" t="s">
        <v>114</v>
      </c>
      <c r="E8" t="s">
        <v>115</v>
      </c>
      <c r="F8" t="s">
        <v>116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6CBC6-AB19-4864-8781-64E78709BBCD}">
  <dimension ref="A1:C15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7" customWidth="1"/>
  </cols>
  <sheetData>
    <row r="1" spans="1:3" x14ac:dyDescent="0.2">
      <c r="A1" s="1" t="s">
        <v>45</v>
      </c>
    </row>
    <row r="2" spans="1:3" x14ac:dyDescent="0.2">
      <c r="A2" s="1"/>
      <c r="B2" t="s">
        <v>0</v>
      </c>
      <c r="C2" t="s">
        <v>2</v>
      </c>
    </row>
    <row r="3" spans="1:3" x14ac:dyDescent="0.2">
      <c r="A3" t="s">
        <v>56</v>
      </c>
      <c r="B3" t="s">
        <v>17</v>
      </c>
      <c r="C3" t="s">
        <v>18</v>
      </c>
    </row>
    <row r="4" spans="1:3" x14ac:dyDescent="0.2">
      <c r="A4" t="s">
        <v>56</v>
      </c>
      <c r="B4" t="s">
        <v>57</v>
      </c>
      <c r="C4" t="s">
        <v>58</v>
      </c>
    </row>
    <row r="5" spans="1:3" x14ac:dyDescent="0.2">
      <c r="B5" t="s">
        <v>111</v>
      </c>
      <c r="C5" t="s">
        <v>110</v>
      </c>
    </row>
    <row r="6" spans="1:3" x14ac:dyDescent="0.2">
      <c r="B6" t="s">
        <v>109</v>
      </c>
      <c r="C6" t="s">
        <v>108</v>
      </c>
    </row>
    <row r="7" spans="1:3" x14ac:dyDescent="0.2">
      <c r="B7" t="s">
        <v>107</v>
      </c>
    </row>
    <row r="8" spans="1:3" x14ac:dyDescent="0.2">
      <c r="B8" t="s">
        <v>106</v>
      </c>
    </row>
    <row r="9" spans="1:3" x14ac:dyDescent="0.2">
      <c r="B9" t="s">
        <v>105</v>
      </c>
    </row>
    <row r="10" spans="1:3" x14ac:dyDescent="0.2">
      <c r="B10" t="s">
        <v>104</v>
      </c>
    </row>
    <row r="11" spans="1:3" x14ac:dyDescent="0.2">
      <c r="B11" t="s">
        <v>103</v>
      </c>
    </row>
    <row r="12" spans="1:3" x14ac:dyDescent="0.2">
      <c r="B12" t="s">
        <v>102</v>
      </c>
    </row>
    <row r="13" spans="1:3" x14ac:dyDescent="0.2">
      <c r="B13" t="s">
        <v>101</v>
      </c>
    </row>
    <row r="14" spans="1:3" x14ac:dyDescent="0.2">
      <c r="B14" t="s">
        <v>100</v>
      </c>
    </row>
    <row r="15" spans="1:3" x14ac:dyDescent="0.2">
      <c r="B15" t="s">
        <v>99</v>
      </c>
    </row>
  </sheetData>
  <hyperlinks>
    <hyperlink ref="A1" location="Main!A1" display="Main" xr:uid="{D841DA18-6160-46DD-9F4B-29313F6DAC8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Resources</vt:lpstr>
      <vt:lpstr>Private</vt:lpstr>
      <vt:lpstr>CDMO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2024-10-02T15:34:32Z</dcterms:modified>
</cp:coreProperties>
</file>