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A026DF-CA82-48FF-999A-C76304D78679}" xr6:coauthVersionLast="47" xr6:coauthVersionMax="47" xr10:uidLastSave="{00000000-0000-0000-0000-000000000000}"/>
  <bookViews>
    <workbookView xWindow="24330" yWindow="1140" windowWidth="29145" windowHeight="19545" activeTab="2" xr2:uid="{1C79B58B-B82D-44F0-B2E8-82D243545AE2}"/>
  </bookViews>
  <sheets>
    <sheet name="Main" sheetId="1" r:id="rId1"/>
    <sheet name="exa-cel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3" l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W5" i="3"/>
  <c r="X5" i="3"/>
  <c r="Z3" i="3"/>
  <c r="AA3" i="3" s="1"/>
  <c r="AB3" i="3" s="1"/>
  <c r="AC3" i="3" s="1"/>
  <c r="AD3" i="3" s="1"/>
  <c r="AE3" i="3" s="1"/>
  <c r="AF3" i="3" s="1"/>
  <c r="AG3" i="3" s="1"/>
  <c r="AH3" i="3" s="1"/>
  <c r="AH5" i="3" s="1"/>
  <c r="T2" i="3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N7" i="1"/>
  <c r="N5" i="1"/>
  <c r="N4" i="1"/>
  <c r="Y5" i="3" l="1"/>
  <c r="AA5" i="3"/>
  <c r="AC5" i="3"/>
  <c r="Z5" i="3"/>
  <c r="AB5" i="3"/>
  <c r="AD5" i="3"/>
  <c r="AE5" i="3"/>
  <c r="AF5" i="3"/>
  <c r="AG5" i="3"/>
</calcChain>
</file>

<file path=xl/sharedStrings.xml><?xml version="1.0" encoding="utf-8"?>
<sst xmlns="http://schemas.openxmlformats.org/spreadsheetml/2006/main" count="63" uniqueCount="54">
  <si>
    <t>Price</t>
  </si>
  <si>
    <t>Shares</t>
  </si>
  <si>
    <t>MC</t>
  </si>
  <si>
    <t>Cash</t>
  </si>
  <si>
    <t>Debt</t>
  </si>
  <si>
    <t>EV</t>
  </si>
  <si>
    <t>Q422</t>
  </si>
  <si>
    <t>Brand</t>
  </si>
  <si>
    <t>CTX110</t>
  </si>
  <si>
    <t>Name</t>
  </si>
  <si>
    <t>Indication</t>
  </si>
  <si>
    <t>MOA</t>
  </si>
  <si>
    <t>CD19 CRSPR</t>
  </si>
  <si>
    <t>CTX130</t>
  </si>
  <si>
    <t>exa-cel</t>
  </si>
  <si>
    <t>SCD, B-thal</t>
  </si>
  <si>
    <t>CTX131</t>
  </si>
  <si>
    <t>Oncology</t>
  </si>
  <si>
    <t>Economics</t>
  </si>
  <si>
    <t>VRTX</t>
  </si>
  <si>
    <t>Main</t>
  </si>
  <si>
    <t>Generic</t>
  </si>
  <si>
    <t>exagamglogene autotemcel</t>
  </si>
  <si>
    <t>Sickle Cell Anemia, Beta-Thalassemia</t>
  </si>
  <si>
    <t>HbF</t>
  </si>
  <si>
    <t>Phase</t>
  </si>
  <si>
    <t>Filed</t>
  </si>
  <si>
    <t>IP</t>
  </si>
  <si>
    <t>Admin</t>
  </si>
  <si>
    <t>Clinical Trials</t>
  </si>
  <si>
    <t>CLIMB-111</t>
  </si>
  <si>
    <t>CLIMB-121</t>
  </si>
  <si>
    <t>CLIMB-131 open-label for 111, 121, 141, 151</t>
  </si>
  <si>
    <t>Phase III "CLIMB-151" SCD</t>
  </si>
  <si>
    <t>Phase III "CLIMB-141" TDT</t>
  </si>
  <si>
    <t>60/40 VRTX</t>
  </si>
  <si>
    <t>fka CTX001</t>
  </si>
  <si>
    <t>42/44 with TDT were transfusion-free, 2 had 75% and 89% reduction in transfusions</t>
  </si>
  <si>
    <t>31/31 free of VOCs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</si>
  <si>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</si>
  <si>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</si>
  <si>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</si>
  <si>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</si>
  <si>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</si>
  <si>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</si>
  <si>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</si>
  <si>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</si>
  <si>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</si>
  <si>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</si>
  <si>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</si>
  <si>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</si>
  <si>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exacel</t>
  </si>
  <si>
    <t>Margin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</si>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</sst>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1" applyBorder="1"/>
    <xf numFmtId="0" fontId="1" fillId="0" borderId="0" xfId="1"/>
    <xf numFmtId="0" fontId="0" fillId="0" borderId="0" xfId="0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C675-368D-4950-ACC1-F92026601A1F}">
  <dimension ref="B2:O17"/>
  <sheetViews>
    <sheetView zoomScale="175" zoomScaleNormal="175" workbookViewId="0"/>
  </sheetViews>
  <sheetFormatPr defaultRowHeight="12.75" x14ac:dyDescent="0.2"/>
  <cols>
    <col min="1" max="1" width="3.7109375" customWidth="1"/>
    <col min="3" max="3" width="11.7109375" customWidth="1"/>
    <col min="4" max="4" width="14.5703125" customWidth="1"/>
    <col min="5" max="5" width="12.7109375" customWidth="1"/>
  </cols>
  <sheetData>
    <row r="2" spans="2:15" x14ac:dyDescent="0.2">
      <c r="B2" s="4" t="s">
        <v>9</v>
      </c>
      <c r="C2" s="5" t="s">
        <v>10</v>
      </c>
      <c r="D2" s="5" t="s">
        <v>11</v>
      </c>
      <c r="E2" s="5" t="s">
        <v>18</v>
      </c>
      <c r="F2" s="5" t="s">
        <v>25</v>
      </c>
      <c r="G2" s="5" t="s">
        <v>28</v>
      </c>
      <c r="H2" s="6" t="s">
        <v>27</v>
      </c>
      <c r="M2" t="s">
        <v>0</v>
      </c>
      <c r="N2" s="1">
        <v>47.71</v>
      </c>
    </row>
    <row r="3" spans="2:15" x14ac:dyDescent="0.2">
      <c r="B3" s="13" t="s">
        <v>14</v>
      </c>
      <c r="C3" s="8" t="s">
        <v>15</v>
      </c>
      <c r="D3" s="8"/>
      <c r="E3" s="8" t="s">
        <v>19</v>
      </c>
      <c r="F3" s="15" t="s">
        <v>26</v>
      </c>
      <c r="G3" s="8"/>
      <c r="H3" s="9"/>
      <c r="M3" t="s">
        <v>1</v>
      </c>
      <c r="N3" s="2">
        <v>78.646679000000006</v>
      </c>
      <c r="O3" s="3" t="s">
        <v>6</v>
      </c>
    </row>
    <row r="4" spans="2:15" x14ac:dyDescent="0.2">
      <c r="B4" s="7" t="s">
        <v>8</v>
      </c>
      <c r="C4" s="8"/>
      <c r="D4" s="8" t="s">
        <v>12</v>
      </c>
      <c r="E4" s="8"/>
      <c r="F4" s="8"/>
      <c r="G4" s="8"/>
      <c r="H4" s="9"/>
      <c r="M4" t="s">
        <v>2</v>
      </c>
      <c r="N4" s="2">
        <f>N2*N3</f>
        <v>3752.2330550900006</v>
      </c>
    </row>
    <row r="5" spans="2:15" x14ac:dyDescent="0.2">
      <c r="B5" s="7" t="s">
        <v>13</v>
      </c>
      <c r="C5" s="8"/>
      <c r="D5" s="8"/>
      <c r="E5" s="8"/>
      <c r="F5" s="8"/>
      <c r="G5" s="8"/>
      <c r="H5" s="9"/>
      <c r="M5" t="s">
        <v>3</v>
      </c>
      <c r="N5" s="2">
        <f>211.885+1603.433+53.13</f>
        <v>1868.4480000000001</v>
      </c>
      <c r="O5" s="3" t="s">
        <v>6</v>
      </c>
    </row>
    <row r="6" spans="2:15" x14ac:dyDescent="0.2">
      <c r="B6" s="7" t="s">
        <v>16</v>
      </c>
      <c r="C6" s="8" t="s">
        <v>17</v>
      </c>
      <c r="D6" s="8"/>
      <c r="E6" s="8"/>
      <c r="F6" s="8"/>
      <c r="G6" s="8"/>
      <c r="H6" s="9"/>
      <c r="M6" t="s">
        <v>4</v>
      </c>
      <c r="N6">
        <v>0</v>
      </c>
      <c r="O6" s="3" t="s">
        <v>6</v>
      </c>
    </row>
    <row r="7" spans="2:15" x14ac:dyDescent="0.2">
      <c r="B7" s="7" t="s">
        <v>13</v>
      </c>
      <c r="C7" s="8" t="s">
        <v>17</v>
      </c>
      <c r="D7" s="8"/>
      <c r="E7" s="8"/>
      <c r="F7" s="8"/>
      <c r="G7" s="8"/>
      <c r="H7" s="9"/>
      <c r="M7" t="s">
        <v>5</v>
      </c>
      <c r="N7" s="2">
        <f>N4-N5+N6</f>
        <v>1883.7850550900005</v>
      </c>
    </row>
    <row r="8" spans="2:15" x14ac:dyDescent="0.2">
      <c r="B8" s="7"/>
      <c r="C8" s="8"/>
      <c r="D8" s="8"/>
      <c r="E8" s="8"/>
      <c r="F8" s="8"/>
      <c r="G8" s="8"/>
      <c r="H8" s="9"/>
    </row>
    <row r="9" spans="2:15" x14ac:dyDescent="0.2">
      <c r="B9" s="4"/>
      <c r="C9" s="5"/>
      <c r="D9" s="5"/>
      <c r="E9" s="5"/>
      <c r="F9" s="5"/>
      <c r="G9" s="5"/>
      <c r="H9" s="6"/>
    </row>
    <row r="10" spans="2:15" x14ac:dyDescent="0.2">
      <c r="B10" s="7"/>
      <c r="C10" s="8"/>
      <c r="D10" s="8"/>
      <c r="E10" s="8"/>
      <c r="F10" s="8"/>
      <c r="G10" s="8"/>
      <c r="H10" s="9"/>
    </row>
    <row r="11" spans="2:15" x14ac:dyDescent="0.2">
      <c r="B11" s="7"/>
      <c r="C11" s="8"/>
      <c r="D11" s="8"/>
      <c r="E11" s="8"/>
      <c r="F11" s="8"/>
      <c r="G11" s="8"/>
      <c r="H11" s="9"/>
    </row>
    <row r="12" spans="2:15" x14ac:dyDescent="0.2">
      <c r="B12" s="7"/>
      <c r="C12" s="8"/>
      <c r="D12" s="8"/>
      <c r="E12" s="8"/>
      <c r="F12" s="8"/>
      <c r="G12" s="8"/>
      <c r="H12" s="9"/>
    </row>
    <row r="13" spans="2:15" x14ac:dyDescent="0.2">
      <c r="B13" s="7"/>
      <c r="C13" s="8"/>
      <c r="D13" s="8"/>
      <c r="E13" s="8"/>
      <c r="F13" s="8"/>
      <c r="G13" s="8"/>
      <c r="H13" s="9"/>
    </row>
    <row r="14" spans="2:15" x14ac:dyDescent="0.2">
      <c r="B14" s="7"/>
      <c r="C14" s="8"/>
      <c r="D14" s="8"/>
      <c r="E14" s="8"/>
      <c r="F14" s="8"/>
      <c r="G14" s="8"/>
      <c r="H14" s="9"/>
    </row>
    <row r="15" spans="2:15" x14ac:dyDescent="0.2">
      <c r="B15" s="7"/>
      <c r="C15" s="8"/>
      <c r="D15" s="8"/>
      <c r="E15" s="8"/>
      <c r="F15" s="8"/>
      <c r="G15" s="8"/>
      <c r="H15" s="9"/>
    </row>
    <row r="16" spans="2:15" x14ac:dyDescent="0.2">
      <c r="B16" s="7"/>
      <c r="C16" s="8"/>
      <c r="D16" s="8"/>
      <c r="E16" s="8"/>
      <c r="F16" s="8"/>
      <c r="G16" s="8"/>
      <c r="H16" s="9"/>
    </row>
    <row r="17" spans="2:8" x14ac:dyDescent="0.2">
      <c r="B17" s="10"/>
      <c r="C17" s="11"/>
      <c r="D17" s="11"/>
      <c r="E17" s="11"/>
      <c r="F17" s="11"/>
      <c r="G17" s="11"/>
      <c r="H17" s="12"/>
    </row>
  </sheetData>
  <hyperlinks>
    <hyperlink ref="B3" location="'exa-cel'!A1" display="exa-cel" xr:uid="{3F1FD541-0ADF-49B2-9654-13E76CA9B2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7A04-E8B2-4A4A-BE68-37D0156A559F}">
  <dimension ref="A1:C1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36</v>
      </c>
    </row>
    <row r="3" spans="1:3" x14ac:dyDescent="0.2">
      <c r="B3" t="s">
        <v>21</v>
      </c>
      <c r="C3" t="s">
        <v>22</v>
      </c>
    </row>
    <row r="4" spans="1:3" x14ac:dyDescent="0.2">
      <c r="B4" t="s">
        <v>10</v>
      </c>
      <c r="C4" t="s">
        <v>23</v>
      </c>
    </row>
    <row r="5" spans="1:3" x14ac:dyDescent="0.2">
      <c r="B5" t="s">
        <v>11</v>
      </c>
      <c r="C5" t="s">
        <v>24</v>
      </c>
    </row>
    <row r="6" spans="1:3" x14ac:dyDescent="0.2">
      <c r="B6" t="s">
        <v>18</v>
      </c>
      <c r="C6" t="s">
        <v>35</v>
      </c>
    </row>
    <row r="7" spans="1:3" x14ac:dyDescent="0.2">
      <c r="B7" t="s">
        <v>29</v>
      </c>
    </row>
    <row r="8" spans="1:3" x14ac:dyDescent="0.2">
      <c r="C8" s="16" t="s">
        <v>30</v>
      </c>
    </row>
    <row r="10" spans="1:3" x14ac:dyDescent="0.2">
      <c r="C10" s="16" t="s">
        <v>31</v>
      </c>
    </row>
    <row r="11" spans="1:3" x14ac:dyDescent="0.2">
      <c r="C11" t="s">
        <v>37</v>
      </c>
    </row>
    <row r="12" spans="1:3" x14ac:dyDescent="0.2">
      <c r="C12" s="16" t="s">
        <v>38</v>
      </c>
    </row>
    <row r="14" spans="1:3" x14ac:dyDescent="0.2">
      <c r="C14" s="16" t="s">
        <v>32</v>
      </c>
    </row>
    <row r="16" spans="1:3" x14ac:dyDescent="0.2">
      <c r="C16" s="16" t="s">
        <v>34</v>
      </c>
    </row>
    <row r="18" spans="3:3" x14ac:dyDescent="0.2">
      <c r="C18" s="16" t="s">
        <v>33</v>
      </c>
    </row>
  </sheetData>
  <hyperlinks>
    <hyperlink ref="A1" location="Main!A1" display="Main" xr:uid="{FB2C75D8-4447-4BC4-A3FB-014C91199E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08D0-0AC1-41F8-BADB-3F916A563A72}">
  <dimension ref="A1:AH7"/>
  <sheetViews>
    <sheetView tabSelected="1" zoomScale="145" zoomScaleNormal="14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defaultRowHeight="12.75" x14ac:dyDescent="0.2"/>
  <cols>
    <col min="1" max="1" width="5" bestFit="1" customWidth="1"/>
    <col min="3" max="14" width="9.140625" style="3"/>
  </cols>
  <sheetData>
    <row r="1" spans="1:34" x14ac:dyDescent="0.2">
      <c r="A1" s="14" t="s">
        <v>20</v>
      </c>
    </row>
    <row r="2" spans="1:34" x14ac:dyDescent="0.2"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3" t="s">
        <v>6</v>
      </c>
      <c r="S2">
        <v>2020</v>
      </c>
      <c r="T2">
        <f>S2+1</f>
        <v>2021</v>
      </c>
      <c r="U2">
        <f t="shared" ref="U2:AH2" si="0">T2+1</f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">
      <c r="B3" t="s">
        <v>51</v>
      </c>
      <c r="V3">
        <v>100</v>
      </c>
      <c r="W3">
        <v>300</v>
      </c>
      <c r="X3">
        <v>400</v>
      </c>
      <c r="Y3">
        <v>500</v>
      </c>
      <c r="Z3" s="2">
        <f>Y3*1.03</f>
        <v>515</v>
      </c>
      <c r="AA3" s="2">
        <f t="shared" ref="AA3:AH3" si="1">Z3*1.03</f>
        <v>530.45000000000005</v>
      </c>
      <c r="AB3" s="2">
        <f t="shared" si="1"/>
        <v>546.36350000000004</v>
      </c>
      <c r="AC3" s="2">
        <f t="shared" si="1"/>
        <v>562.75440500000002</v>
      </c>
      <c r="AD3" s="2">
        <f t="shared" si="1"/>
        <v>579.63703715000008</v>
      </c>
      <c r="AE3" s="2">
        <f t="shared" si="1"/>
        <v>597.02614826450008</v>
      </c>
      <c r="AF3" s="2">
        <f t="shared" si="1"/>
        <v>614.93693271243512</v>
      </c>
      <c r="AG3" s="2">
        <f t="shared" si="1"/>
        <v>633.38504069380815</v>
      </c>
      <c r="AH3" s="2">
        <f t="shared" si="1"/>
        <v>652.38659191462239</v>
      </c>
    </row>
    <row r="4" spans="1:34" x14ac:dyDescent="0.2">
      <c r="B4" t="s">
        <v>52</v>
      </c>
      <c r="V4" s="2">
        <f>V3*0.7</f>
        <v>70</v>
      </c>
      <c r="W4" s="2">
        <f t="shared" ref="W4:AH4" si="2">W3*0.7</f>
        <v>210</v>
      </c>
      <c r="X4" s="2">
        <f t="shared" si="2"/>
        <v>280</v>
      </c>
      <c r="Y4" s="2">
        <f t="shared" si="2"/>
        <v>350</v>
      </c>
      <c r="Z4" s="2">
        <f t="shared" si="2"/>
        <v>360.5</v>
      </c>
      <c r="AA4" s="2">
        <f t="shared" si="2"/>
        <v>371.315</v>
      </c>
      <c r="AB4" s="2">
        <f t="shared" si="2"/>
        <v>382.45445000000001</v>
      </c>
      <c r="AC4" s="2">
        <f t="shared" si="2"/>
        <v>393.92808350000001</v>
      </c>
      <c r="AD4" s="2">
        <f t="shared" si="2"/>
        <v>405.74592600500006</v>
      </c>
      <c r="AE4" s="2">
        <f t="shared" si="2"/>
        <v>417.91830378515004</v>
      </c>
      <c r="AF4" s="2">
        <f t="shared" si="2"/>
        <v>430.45585289870456</v>
      </c>
      <c r="AG4" s="2">
        <f t="shared" si="2"/>
        <v>443.36952848566568</v>
      </c>
      <c r="AH4" s="2">
        <f t="shared" si="2"/>
        <v>456.67061434023566</v>
      </c>
    </row>
    <row r="5" spans="1:34" x14ac:dyDescent="0.2">
      <c r="B5" t="s">
        <v>53</v>
      </c>
      <c r="V5" s="2">
        <f>V4*0.4</f>
        <v>28</v>
      </c>
      <c r="W5" s="2">
        <f t="shared" ref="W5:AH5" si="3">W4*0.4</f>
        <v>84</v>
      </c>
      <c r="X5" s="2">
        <f t="shared" si="3"/>
        <v>112</v>
      </c>
      <c r="Y5" s="2">
        <f t="shared" si="3"/>
        <v>140</v>
      </c>
      <c r="Z5" s="2">
        <f t="shared" si="3"/>
        <v>144.20000000000002</v>
      </c>
      <c r="AA5" s="2">
        <f t="shared" si="3"/>
        <v>148.52600000000001</v>
      </c>
      <c r="AB5" s="2">
        <f t="shared" si="3"/>
        <v>152.98178000000001</v>
      </c>
      <c r="AC5" s="2">
        <f t="shared" si="3"/>
        <v>157.57123340000001</v>
      </c>
      <c r="AD5" s="2">
        <f t="shared" si="3"/>
        <v>162.29837040200005</v>
      </c>
      <c r="AE5" s="2">
        <f t="shared" si="3"/>
        <v>167.16732151406003</v>
      </c>
      <c r="AF5" s="2">
        <f t="shared" si="3"/>
        <v>172.18234115948184</v>
      </c>
      <c r="AG5" s="2">
        <f t="shared" si="3"/>
        <v>177.34781139426627</v>
      </c>
      <c r="AH5" s="2">
        <f t="shared" si="3"/>
        <v>182.66824573609426</v>
      </c>
    </row>
    <row r="7" spans="1:34" x14ac:dyDescent="0.2">
      <c r="B7" t="s">
        <v>39</v>
      </c>
    </row>
  </sheetData>
  <hyperlinks>
    <hyperlink ref="A1" location="Main!A1" display="Main" xr:uid="{A00A3B4C-8259-41FB-ABB9-B6B53EEA20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exa-cel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2023-03-09T16:08:41Z</dcterms:created>
  <dcterms:modified xsi:type="dcterms:W3CDTF">2023-03-09T16:36:44Z</dcterms:modified>
</cp:coreProperties>
</file>