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4F2430B-36B8-496F-9359-A3887CC2C20A}" xr6:coauthVersionLast="47" xr6:coauthVersionMax="47" xr10:uidLastSave="{00000000-0000-0000-0000-000000000000}"/>
  <bookViews>
    <workbookView xWindow="21330" yWindow="525" windowWidth="29280" windowHeight="20850" activeTab="1" xr2:uid="{E6A7FBDB-8E09-49C9-B25C-14331CEA260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2" l="1"/>
  <c r="L23" i="2"/>
  <c r="L22" i="2"/>
  <c r="L9" i="2"/>
  <c r="L8" i="2"/>
  <c r="L7" i="2"/>
  <c r="L6" i="2"/>
  <c r="L5" i="2"/>
  <c r="L4" i="2"/>
  <c r="L3" i="2"/>
  <c r="L12" i="2"/>
  <c r="K23" i="2"/>
  <c r="K22" i="2"/>
  <c r="K13" i="2"/>
  <c r="K12" i="2"/>
  <c r="K9" i="2"/>
  <c r="K8" i="2"/>
  <c r="K7" i="2"/>
  <c r="K6" i="2"/>
  <c r="K5" i="2"/>
  <c r="K4" i="2"/>
  <c r="K3" i="2"/>
  <c r="J23" i="2"/>
  <c r="J22" i="2"/>
  <c r="J20" i="2"/>
  <c r="J19" i="2"/>
  <c r="J17" i="2"/>
  <c r="J13" i="2"/>
  <c r="K4" i="1"/>
  <c r="L13" i="2" l="1"/>
</calcChain>
</file>

<file path=xl/sharedStrings.xml><?xml version="1.0" encoding="utf-8"?>
<sst xmlns="http://schemas.openxmlformats.org/spreadsheetml/2006/main" count="40" uniqueCount="34">
  <si>
    <t>Price</t>
  </si>
  <si>
    <t>Shares</t>
  </si>
  <si>
    <t>MC</t>
  </si>
  <si>
    <t>Cash</t>
  </si>
  <si>
    <t>Debt</t>
  </si>
  <si>
    <t>EV</t>
  </si>
  <si>
    <t>Q422</t>
  </si>
  <si>
    <t>Main</t>
  </si>
  <si>
    <t>Q121</t>
  </si>
  <si>
    <t>Q221</t>
  </si>
  <si>
    <t>Q321</t>
  </si>
  <si>
    <t>Q421</t>
  </si>
  <si>
    <t>Q122</t>
  </si>
  <si>
    <t>Q222</t>
  </si>
  <si>
    <t>Q322</t>
  </si>
  <si>
    <t>Loans</t>
  </si>
  <si>
    <t>Debt AFS</t>
  </si>
  <si>
    <t>Debt HTM</t>
  </si>
  <si>
    <t>Equities</t>
  </si>
  <si>
    <t>Assets</t>
  </si>
  <si>
    <t>Life Insurance</t>
  </si>
  <si>
    <t>Tax Credits</t>
  </si>
  <si>
    <t>PP&amp;E</t>
  </si>
  <si>
    <t>Goodwill</t>
  </si>
  <si>
    <t>Other</t>
  </si>
  <si>
    <t>Liabilities</t>
  </si>
  <si>
    <t>Noninterest-bearing</t>
  </si>
  <si>
    <t>Checking</t>
  </si>
  <si>
    <t>Money Market</t>
  </si>
  <si>
    <t>COD</t>
  </si>
  <si>
    <t>Deposits</t>
  </si>
  <si>
    <t>Book Value</t>
  </si>
  <si>
    <t>REALITY</t>
  </si>
  <si>
    <t>REALITY+FEAR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</si>
</sst>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C093-5C31-4737-BF48-EEBDFB41DFB2}">
  <dimension ref="J2:L7"/>
  <sheetViews>
    <sheetView zoomScale="235" zoomScaleNormal="235" workbookViewId="0">
      <selection activeCell="K5" sqref="K5"/>
    </sheetView>
  </sheetViews>
  <sheetFormatPr defaultRowHeight="12.75" x14ac:dyDescent="0.2"/>
  <sheetData>
    <row r="2" spans="10:12" x14ac:dyDescent="0.2">
      <c r="J2" t="s">
        <v>0</v>
      </c>
      <c r="K2">
        <v>81.760000000000005</v>
      </c>
    </row>
    <row r="3" spans="10:12" x14ac:dyDescent="0.2">
      <c r="J3" t="s">
        <v>1</v>
      </c>
      <c r="K3">
        <v>186</v>
      </c>
      <c r="L3" s="2" t="s">
        <v>6</v>
      </c>
    </row>
    <row r="4" spans="10:12" x14ac:dyDescent="0.2">
      <c r="J4" t="s">
        <v>2</v>
      </c>
      <c r="K4" s="1">
        <f>K2*K3</f>
        <v>15207.36</v>
      </c>
    </row>
    <row r="5" spans="10:12" x14ac:dyDescent="0.2">
      <c r="J5" t="s">
        <v>3</v>
      </c>
      <c r="L5" s="2" t="s">
        <v>6</v>
      </c>
    </row>
    <row r="6" spans="10:12" x14ac:dyDescent="0.2">
      <c r="J6" t="s">
        <v>4</v>
      </c>
      <c r="L6" s="2" t="s">
        <v>6</v>
      </c>
    </row>
    <row r="7" spans="10:12" x14ac:dyDescent="0.2">
      <c r="J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769D-EC97-48CF-A676-733F47A96661}">
  <dimension ref="A1:M23"/>
  <sheetViews>
    <sheetView tabSelected="1" zoomScale="265" zoomScaleNormal="265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RowHeight="12.75" x14ac:dyDescent="0.2"/>
  <cols>
    <col min="1" max="1" width="5" bestFit="1" customWidth="1"/>
    <col min="2" max="2" width="17" customWidth="1"/>
    <col min="3" max="10" width="9.140625" style="2"/>
  </cols>
  <sheetData>
    <row r="1" spans="1:12" x14ac:dyDescent="0.2">
      <c r="A1" t="s">
        <v>7</v>
      </c>
    </row>
    <row r="2" spans="1:12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6</v>
      </c>
      <c r="K2" s="2" t="s">
        <v>32</v>
      </c>
      <c r="L2" s="2" t="s">
        <v>33</v>
      </c>
    </row>
    <row r="3" spans="1:12" x14ac:dyDescent="0.2">
      <c r="B3" t="s">
        <v>3</v>
      </c>
      <c r="J3" s="3">
        <v>4283</v>
      </c>
      <c r="K3" s="1">
        <f>J3</f>
        <v>4283</v>
      </c>
      <c r="L3" s="6">
        <f>K3</f>
        <v>4283</v>
      </c>
    </row>
    <row r="4" spans="1:12" x14ac:dyDescent="0.2">
      <c r="B4" t="s">
        <v>16</v>
      </c>
      <c r="J4" s="3">
        <v>3347</v>
      </c>
      <c r="K4" s="1">
        <f>J4</f>
        <v>3347</v>
      </c>
      <c r="L4" s="1">
        <f>K4</f>
        <v>3347</v>
      </c>
    </row>
    <row r="5" spans="1:12" x14ac:dyDescent="0.2">
      <c r="B5" t="s">
        <v>17</v>
      </c>
      <c r="J5" s="4">
        <v>28348</v>
      </c>
      <c r="K5" s="1">
        <f>J5*0.8</f>
        <v>22678.400000000001</v>
      </c>
      <c r="L5" s="1">
        <f>K5*0.8</f>
        <v>18142.72</v>
      </c>
    </row>
    <row r="6" spans="1:12" x14ac:dyDescent="0.2">
      <c r="B6" t="s">
        <v>18</v>
      </c>
      <c r="J6" s="3">
        <v>24</v>
      </c>
      <c r="K6" s="1">
        <f>J6</f>
        <v>24</v>
      </c>
      <c r="L6" s="1">
        <f>K6</f>
        <v>24</v>
      </c>
    </row>
    <row r="7" spans="1:12" x14ac:dyDescent="0.2">
      <c r="B7" t="s">
        <v>15</v>
      </c>
      <c r="J7" s="5">
        <v>166084</v>
      </c>
      <c r="K7" s="1">
        <f>J7</f>
        <v>166084</v>
      </c>
      <c r="L7" s="1">
        <f>K7*0.8</f>
        <v>132867.20000000001</v>
      </c>
    </row>
    <row r="8" spans="1:12" x14ac:dyDescent="0.2">
      <c r="B8" t="s">
        <v>20</v>
      </c>
      <c r="J8" s="3">
        <v>3435</v>
      </c>
      <c r="K8" s="1">
        <f>J8</f>
        <v>3435</v>
      </c>
      <c r="L8" s="1">
        <f>K8*0.5</f>
        <v>1717.5</v>
      </c>
    </row>
    <row r="9" spans="1:12" x14ac:dyDescent="0.2">
      <c r="B9" t="s">
        <v>21</v>
      </c>
      <c r="J9" s="3">
        <v>1383</v>
      </c>
      <c r="K9" s="1">
        <f>J9</f>
        <v>1383</v>
      </c>
      <c r="L9" s="1">
        <f>K9*0.5</f>
        <v>691.5</v>
      </c>
    </row>
    <row r="10" spans="1:12" x14ac:dyDescent="0.2">
      <c r="B10" t="s">
        <v>22</v>
      </c>
      <c r="J10" s="3">
        <v>483</v>
      </c>
      <c r="K10" s="1"/>
    </row>
    <row r="11" spans="1:12" x14ac:dyDescent="0.2">
      <c r="B11" t="s">
        <v>23</v>
      </c>
      <c r="J11" s="3">
        <v>218</v>
      </c>
    </row>
    <row r="12" spans="1:12" x14ac:dyDescent="0.2">
      <c r="B12" t="s">
        <v>24</v>
      </c>
      <c r="J12" s="3">
        <v>5034</v>
      </c>
      <c r="K12" s="1">
        <f>J12</f>
        <v>5034</v>
      </c>
      <c r="L12" s="1">
        <f>K12*0.5</f>
        <v>2517</v>
      </c>
    </row>
    <row r="13" spans="1:12" x14ac:dyDescent="0.2">
      <c r="B13" t="s">
        <v>19</v>
      </c>
      <c r="J13" s="4">
        <f>SUM(J3:J12)</f>
        <v>212639</v>
      </c>
      <c r="K13" s="4">
        <f>SUM(K3:K12)</f>
        <v>206268.4</v>
      </c>
      <c r="L13" s="4">
        <f>SUM(L3:L12)</f>
        <v>163589.92000000001</v>
      </c>
    </row>
    <row r="14" spans="1:12" x14ac:dyDescent="0.2">
      <c r="J14" s="3"/>
    </row>
    <row r="15" spans="1:12" x14ac:dyDescent="0.2">
      <c r="B15" t="s">
        <v>26</v>
      </c>
      <c r="J15" s="3">
        <v>62579</v>
      </c>
    </row>
    <row r="16" spans="1:12" x14ac:dyDescent="0.2">
      <c r="B16" t="s">
        <v>27</v>
      </c>
      <c r="J16" s="3">
        <v>41178</v>
      </c>
    </row>
    <row r="17" spans="2:13" x14ac:dyDescent="0.2">
      <c r="B17" t="s">
        <v>28</v>
      </c>
      <c r="J17" s="3">
        <f>25805+21663</f>
        <v>47468</v>
      </c>
    </row>
    <row r="18" spans="2:13" x14ac:dyDescent="0.2">
      <c r="B18" t="s">
        <v>29</v>
      </c>
      <c r="J18" s="3">
        <v>25212</v>
      </c>
    </row>
    <row r="19" spans="2:13" x14ac:dyDescent="0.2">
      <c r="B19" t="s">
        <v>30</v>
      </c>
      <c r="J19" s="4">
        <f>SUM(J15:J18)</f>
        <v>176437</v>
      </c>
      <c r="M19" s="6">
        <f>J19*0.1</f>
        <v>17643.7</v>
      </c>
    </row>
    <row r="20" spans="2:13" x14ac:dyDescent="0.2">
      <c r="B20" t="s">
        <v>4</v>
      </c>
      <c r="J20" s="5">
        <f>6700+7300+500+779</f>
        <v>15279</v>
      </c>
    </row>
    <row r="21" spans="2:13" x14ac:dyDescent="0.2">
      <c r="B21" t="s">
        <v>24</v>
      </c>
      <c r="J21" s="3">
        <v>3477</v>
      </c>
    </row>
    <row r="22" spans="2:13" x14ac:dyDescent="0.2">
      <c r="B22" t="s">
        <v>25</v>
      </c>
      <c r="J22" s="5">
        <f>SUM(J19:J21)</f>
        <v>195193</v>
      </c>
      <c r="K22" s="1">
        <f>J22</f>
        <v>195193</v>
      </c>
      <c r="L22" s="1">
        <f>K22</f>
        <v>195193</v>
      </c>
    </row>
    <row r="23" spans="2:13" x14ac:dyDescent="0.2">
      <c r="B23" t="s">
        <v>31</v>
      </c>
      <c r="J23" s="4">
        <f>J13-J22</f>
        <v>17446</v>
      </c>
      <c r="K23" s="4">
        <f>K13-K22</f>
        <v>11075.399999999994</v>
      </c>
      <c r="L23" s="4">
        <f>L13-L22</f>
        <v>-31603.079999999987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2023-03-12T21:02:21Z</dcterms:created>
  <dcterms:modified xsi:type="dcterms:W3CDTF">2023-03-12T21:16:07Z</dcterms:modified>
</cp:coreProperties>
</file>