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126B4A3-CD7E-4F5A-BF64-9B1BBEE529BF}" xr6:coauthVersionLast="47" xr6:coauthVersionMax="47" xr10:uidLastSave="{00000000-0000-0000-0000-000000000000}"/>
  <bookViews>
    <workbookView xWindow="-120" yWindow="-120" windowWidth="51840" windowHeight="21120" activeTab="1" xr2:uid="{98D8347A-DFA4-427C-8784-96E5573B433C}"/>
  </bookViews>
  <sheets>
    <sheet name="Semiconductors" sheetId="1" r:id="rId1"/>
    <sheet name="Networking" sheetId="3" r:id="rId2"/>
    <sheet name="Electronics-Computers" sheetId="2" r:id="rId3"/>
  </sheets>
  <externalReferences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H11" i="1"/>
  <c r="E11" i="1" s="1"/>
  <c r="H12" i="1"/>
  <c r="E12" i="1" s="1"/>
  <c r="G11" i="1" l="1"/>
  <c r="F10" i="1" l="1"/>
  <c r="H10" i="1"/>
  <c r="E10" i="1" s="1"/>
  <c r="F12" i="1" l="1"/>
  <c r="G12" i="1" s="1"/>
  <c r="G10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<sst xmlns="http://schemas.openxmlformats.org/spreadsheetml/2006/main" count="195" uniqueCount="120">
  <si>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</si>
  <si>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</si>
  <si>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</si>
  <si>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</si>
  <si>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</si>
  <si>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</si>
  <si>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</si>
  <si>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</si>
  <si>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</si>
  <si>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</si>
  <si>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</si>
  <si>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</si>
  <si>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</si>
  <si>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</si>
  <si>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</si>
  <si>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</si>
  <si>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</si>
  <si>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</si>
  <si>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</si>
  <si>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</si>
  <si>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</si>
  <si>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</si>
  <si>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</si>
  <si>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</si>
  <si>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</si>
  <si>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</si>
  <si>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</si>
  <si>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</si>
  <si>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</si>
  <si>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</si>
  <si>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</si>
  <si>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</si>
  <si>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</si>
  <si>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</si>
  <si>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</si>
  <si>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</si>
  <si>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</si>
  <si>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</si>
  <si>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</si>
  <si>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</si>
  <si>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</si>
  <si>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</si>
  <si>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</si>
  <si>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</si>
  <si>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</si>
  <si>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</si>
  <si>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</si>
  <si>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</si>
  <si>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</si>
  <si>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</si>
  <si>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</si>
  <si>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</si>
  <si>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</si>
  <si>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</si>
  <si>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</si>
  <si>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</si>
  <si>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</si>
  <si>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</si>
  <si>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</si>
  <si>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</si>
  <si>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</si>
  <si>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</si>
  <si>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</si>
  <si>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</si>
  <si>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</si>
  <si>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</si>
  <si>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</si>
  <si>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</si>
  <si>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</si>
  <si>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</si>
  <si>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</si>
  <si>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</si>
  <si>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</si>
  <si>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</si>
  <si>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</si>
  <si>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</si>
  <si>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</si>
  <si>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</si>
  <si>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</si>
  <si>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</si>
  <si>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</si>
  <si>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</si>
  <si>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</si>
  <si>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</si>
  <si>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</si>
  <si>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</si>
  <si>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</si>
  <si>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</si>
  <si>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</si>
  <si>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</si>
  <si>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</si>
  <si>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</si>
  <si>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</si>
  <si>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</si>
  <si>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</si>
  <si>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</si>
  <si>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</si>
  <si>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</si>
  <si>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</si>
  <si>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</si>
  <si>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</si>
  <si>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</si>
  <si>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</si>
  <si>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</si>
  <si>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</si>
  <si>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</si>
  <si>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</si>
  <si>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</si>
  <si>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</si>
  <si>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</si>
  <si>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</si>
  <si>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</si>
  <si>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</si>
  <si>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</si>
  <si>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</si>
  <si>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</si>
  <si>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</si>
  <si>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</si>
  <si>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Q422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</si>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</sst>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2460</v>
          </cell>
        </row>
        <row r="5">
          <cell r="K5">
            <v>13143</v>
          </cell>
        </row>
        <row r="6">
          <cell r="K6">
            <v>10950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4137</v>
          </cell>
        </row>
        <row r="5">
          <cell r="L5">
            <v>34250</v>
          </cell>
        </row>
        <row r="6">
          <cell r="L6">
            <v>42051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16070.752</v>
          </cell>
        </row>
        <row r="5">
          <cell r="O5">
            <v>179308</v>
          </cell>
        </row>
        <row r="6">
          <cell r="O6">
            <v>119691</v>
          </cell>
        </row>
      </sheetData>
      <sheetData sheetId="1">
        <row r="30">
          <cell r="BU30">
            <v>7.4999999999999997E-2</v>
          </cell>
        </row>
        <row r="31">
          <cell r="BU31">
            <v>-0.01</v>
          </cell>
        </row>
        <row r="33">
          <cell r="BU33">
            <v>176.50796544189615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INTC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4" Type="http://schemas.openxmlformats.org/officeDocument/2006/relationships/hyperlink" Target="AMD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38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" sqref="E1"/>
    </sheetView>
  </sheetViews>
  <sheetFormatPr defaultRowHeight="12.75" x14ac:dyDescent="0.2"/>
  <cols>
    <col min="1" max="1" width="2.42578125" customWidth="1"/>
    <col min="2" max="2" width="17.7109375" bestFit="1" customWidth="1"/>
    <col min="3" max="3" width="11" customWidth="1"/>
    <col min="4" max="9" width="9.140625" style="3"/>
    <col min="10" max="10" width="9.570312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156.19999999999999</v>
      </c>
      <c r="E3" s="6">
        <f>+D3*H3</f>
        <v>384252</v>
      </c>
      <c r="F3" s="6">
        <f>+[1]Main!$K$5-[1]Main!$K$6</f>
        <v>2193</v>
      </c>
      <c r="G3" s="6">
        <f>+E3-F3</f>
        <v>382059</v>
      </c>
      <c r="H3" s="6">
        <f>+[1]Main!$K$3</f>
        <v>2460</v>
      </c>
      <c r="I3" s="3" t="s">
        <v>116</v>
      </c>
      <c r="J3" s="10">
        <v>44937</v>
      </c>
      <c r="K3">
        <v>1993</v>
      </c>
    </row>
    <row r="4" spans="1:11" x14ac:dyDescent="0.2">
      <c r="A4" t="s">
        <v>46</v>
      </c>
      <c r="B4" t="s">
        <v>11</v>
      </c>
      <c r="C4" t="s">
        <v>12</v>
      </c>
    </row>
    <row r="5" spans="1:11" x14ac:dyDescent="0.2">
      <c r="A5" t="s">
        <v>46</v>
      </c>
      <c r="B5" t="s">
        <v>11</v>
      </c>
      <c r="C5" t="s">
        <v>22</v>
      </c>
    </row>
    <row r="6" spans="1:11" x14ac:dyDescent="0.2">
      <c r="A6" t="s">
        <v>46</v>
      </c>
      <c r="B6" t="s">
        <v>14</v>
      </c>
      <c r="C6" t="s">
        <v>23</v>
      </c>
    </row>
    <row r="7" spans="1:11" x14ac:dyDescent="0.2">
      <c r="A7" t="s">
        <v>46</v>
      </c>
      <c r="B7" t="s">
        <v>24</v>
      </c>
      <c r="C7" t="s">
        <v>26</v>
      </c>
    </row>
    <row r="8" spans="1:11" x14ac:dyDescent="0.2">
      <c r="A8" t="s">
        <v>46</v>
      </c>
      <c r="B8" t="s">
        <v>25</v>
      </c>
      <c r="C8" t="s">
        <v>25</v>
      </c>
    </row>
    <row r="9" spans="1:11" x14ac:dyDescent="0.2">
      <c r="A9" t="s">
        <v>46</v>
      </c>
      <c r="B9" t="s">
        <v>29</v>
      </c>
      <c r="C9" t="s">
        <v>30</v>
      </c>
    </row>
    <row r="10" spans="1:11" x14ac:dyDescent="0.2">
      <c r="A10" t="s">
        <v>46</v>
      </c>
      <c r="B10" s="1" t="s">
        <v>9</v>
      </c>
      <c r="C10" t="s">
        <v>10</v>
      </c>
      <c r="D10" s="3">
        <v>170.34</v>
      </c>
      <c r="E10" s="6">
        <f>+D10*H10</f>
        <v>154595.76542208</v>
      </c>
      <c r="F10" s="6">
        <f>+[2]Main!$K$5-[2]Main!$K$6</f>
        <v>1153</v>
      </c>
      <c r="G10" s="6">
        <f>+E10-F10</f>
        <v>153442.76542208</v>
      </c>
      <c r="H10" s="6">
        <f>+[2]Main!$K$3</f>
        <v>907.57171200000005</v>
      </c>
      <c r="I10" s="3" t="s">
        <v>116</v>
      </c>
      <c r="J10" s="10">
        <v>44946</v>
      </c>
    </row>
    <row r="11" spans="1:11" x14ac:dyDescent="0.2">
      <c r="A11" t="s">
        <v>46</v>
      </c>
      <c r="B11" s="1" t="s">
        <v>8</v>
      </c>
      <c r="C11" t="s">
        <v>8</v>
      </c>
      <c r="D11" s="4">
        <v>81</v>
      </c>
      <c r="E11" s="6">
        <f>+D11*H11</f>
        <v>131058</v>
      </c>
      <c r="F11" s="6">
        <f>+[3]Main!$M$5-[3]Main!$M$6</f>
        <v>3388</v>
      </c>
      <c r="G11" s="6">
        <f>+E11-F11</f>
        <v>127670</v>
      </c>
      <c r="H11" s="6">
        <f>+[3]Main!$M$3</f>
        <v>1618</v>
      </c>
      <c r="I11" s="3" t="s">
        <v>119</v>
      </c>
      <c r="J11" s="10">
        <v>44958</v>
      </c>
      <c r="K11">
        <v>1969</v>
      </c>
    </row>
    <row r="12" spans="1:11" x14ac:dyDescent="0.2">
      <c r="A12" t="s">
        <v>46</v>
      </c>
      <c r="B12" s="1" t="s">
        <v>6</v>
      </c>
      <c r="C12" t="s">
        <v>7</v>
      </c>
      <c r="D12" s="3">
        <v>27.88</v>
      </c>
      <c r="E12" s="6">
        <f>+D12*H12</f>
        <v>115339.56</v>
      </c>
      <c r="F12" s="6">
        <f>+[4]Main!$L$5-[4]Main!$L$6</f>
        <v>-7801</v>
      </c>
      <c r="G12" s="6">
        <f>+E12-F12</f>
        <v>123140.56</v>
      </c>
      <c r="H12" s="6">
        <f>+[4]Main!$L$3</f>
        <v>4137</v>
      </c>
      <c r="I12" s="3" t="s">
        <v>118</v>
      </c>
      <c r="J12" s="10">
        <v>44958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33</v>
      </c>
      <c r="C14" t="s">
        <v>34</v>
      </c>
    </row>
    <row r="15" spans="1:11" x14ac:dyDescent="0.2">
      <c r="A15" t="s">
        <v>46</v>
      </c>
      <c r="B15" t="s">
        <v>47</v>
      </c>
      <c r="C15" t="s">
        <v>48</v>
      </c>
    </row>
    <row r="16" spans="1:11" x14ac:dyDescent="0.2">
      <c r="A16" t="s">
        <v>46</v>
      </c>
      <c r="B16" t="s">
        <v>15</v>
      </c>
      <c r="C16" t="s">
        <v>16</v>
      </c>
    </row>
    <row r="17" spans="1:3" x14ac:dyDescent="0.2">
      <c r="A17" t="s">
        <v>46</v>
      </c>
      <c r="B17" t="s">
        <v>49</v>
      </c>
      <c r="C17" t="s">
        <v>50</v>
      </c>
    </row>
    <row r="18" spans="1:3" x14ac:dyDescent="0.2">
      <c r="A18" t="s">
        <v>46</v>
      </c>
      <c r="B18" t="s">
        <v>53</v>
      </c>
      <c r="C18" t="s">
        <v>54</v>
      </c>
    </row>
    <row r="19" spans="1:3" x14ac:dyDescent="0.2">
      <c r="A19" t="s">
        <v>46</v>
      </c>
      <c r="B19" t="s">
        <v>55</v>
      </c>
      <c r="C19" t="s">
        <v>56</v>
      </c>
    </row>
    <row r="20" spans="1:3" x14ac:dyDescent="0.2">
      <c r="A20" t="s">
        <v>46</v>
      </c>
      <c r="B20" t="s">
        <v>57</v>
      </c>
      <c r="C20" t="s">
        <v>58</v>
      </c>
    </row>
    <row r="21" spans="1:3" x14ac:dyDescent="0.2">
      <c r="A21" t="s">
        <v>46</v>
      </c>
      <c r="B21" t="s">
        <v>61</v>
      </c>
      <c r="C21" t="s">
        <v>62</v>
      </c>
    </row>
    <row r="22" spans="1:3" x14ac:dyDescent="0.2">
      <c r="A22" t="s">
        <v>46</v>
      </c>
      <c r="B22" t="s">
        <v>70</v>
      </c>
      <c r="C22" t="s">
        <v>71</v>
      </c>
    </row>
    <row r="23" spans="1:3" x14ac:dyDescent="0.2">
      <c r="A23" t="s">
        <v>46</v>
      </c>
      <c r="B23" t="s">
        <v>79</v>
      </c>
      <c r="C23" t="s">
        <v>80</v>
      </c>
    </row>
    <row r="24" spans="1:3" x14ac:dyDescent="0.2">
      <c r="A24" t="s">
        <v>46</v>
      </c>
      <c r="B24" t="s">
        <v>81</v>
      </c>
      <c r="C24" t="s">
        <v>82</v>
      </c>
    </row>
    <row r="25" spans="1:3" x14ac:dyDescent="0.2">
      <c r="A25" t="s">
        <v>46</v>
      </c>
      <c r="B25" t="s">
        <v>83</v>
      </c>
      <c r="C25" t="s">
        <v>84</v>
      </c>
    </row>
    <row r="26" spans="1:3" x14ac:dyDescent="0.2">
      <c r="A26" t="s">
        <v>46</v>
      </c>
      <c r="B26" t="s">
        <v>89</v>
      </c>
      <c r="C26" t="s">
        <v>90</v>
      </c>
    </row>
    <row r="27" spans="1:3" x14ac:dyDescent="0.2">
      <c r="A27" t="s">
        <v>46</v>
      </c>
      <c r="B27" t="s">
        <v>93</v>
      </c>
      <c r="C27" t="s">
        <v>94</v>
      </c>
    </row>
    <row r="28" spans="1:3" x14ac:dyDescent="0.2">
      <c r="A28" t="s">
        <v>46</v>
      </c>
      <c r="B28" t="s">
        <v>99</v>
      </c>
      <c r="C28" t="s">
        <v>100</v>
      </c>
    </row>
    <row r="29" spans="1:3" x14ac:dyDescent="0.2">
      <c r="A29" t="s">
        <v>46</v>
      </c>
      <c r="B29" t="s">
        <v>105</v>
      </c>
      <c r="C29" t="s">
        <v>106</v>
      </c>
    </row>
    <row r="30" spans="1:3" x14ac:dyDescent="0.2">
      <c r="A30" t="s">
        <v>46</v>
      </c>
      <c r="B30" t="s">
        <v>109</v>
      </c>
      <c r="C30" t="s">
        <v>110</v>
      </c>
    </row>
    <row r="31" spans="1:3" x14ac:dyDescent="0.2">
      <c r="A31" t="s">
        <v>46</v>
      </c>
      <c r="B31" t="s">
        <v>111</v>
      </c>
      <c r="C31" t="s">
        <v>112</v>
      </c>
    </row>
    <row r="36" spans="2:2" x14ac:dyDescent="0.2">
      <c r="B36" t="s">
        <v>63</v>
      </c>
    </row>
    <row r="37" spans="2:2" x14ac:dyDescent="0.2">
      <c r="B37" t="s">
        <v>107</v>
      </c>
    </row>
    <row r="38" spans="2:2" x14ac:dyDescent="0.2">
      <c r="B38" t="s">
        <v>108</v>
      </c>
    </row>
  </sheetData>
  <hyperlinks>
    <hyperlink ref="B3" r:id="rId1" xr:uid="{82B60337-F6F7-4A89-BE21-94E4E4FAE923}"/>
    <hyperlink ref="B10" r:id="rId2" xr:uid="{89BFBE39-15FE-4D88-BD35-419556A195F8}"/>
    <hyperlink ref="B12" r:id="rId3" xr:uid="{ACBF0F19-D83E-41D4-B3AD-01439A0CCE2D}"/>
    <hyperlink ref="B11" r:id="rId4" xr:uid="{0B4AADBB-7802-4155-9477-7B8867856D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tabSelected="1"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2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2.75" x14ac:dyDescent="0.2"/>
  <cols>
    <col min="1" max="1" width="2" bestFit="1" customWidth="1"/>
    <col min="2" max="2" width="15.140625" bestFit="1" customWidth="1"/>
    <col min="3" max="3" width="10.140625" bestFit="1" customWidth="1"/>
    <col min="4" max="4" width="9.140625" style="3"/>
    <col min="5" max="5" width="10.5703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</cols>
  <sheetData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154.5</v>
      </c>
      <c r="E3" s="6">
        <f>+D3*H3</f>
        <v>2482931.1839999999</v>
      </c>
      <c r="F3" s="6">
        <f>+[5]Main!$O$5-[5]Main!$O$6</f>
        <v>59617</v>
      </c>
      <c r="G3" s="6">
        <f>+E3-F3</f>
        <v>2423314.1839999999</v>
      </c>
      <c r="H3" s="6">
        <f>+[5]Main!$O$3</f>
        <v>16070.752</v>
      </c>
      <c r="I3" s="3" t="s">
        <v>118</v>
      </c>
      <c r="J3" s="5">
        <v>44961</v>
      </c>
      <c r="K3" s="2">
        <f>[5]Model!$BU$33</f>
        <v>176.50796544189615</v>
      </c>
      <c r="L3" s="7">
        <f>+K3/D3-1</f>
        <v>0.14244637826470008</v>
      </c>
      <c r="M3" s="8">
        <f>+[5]Model!$BU$30</f>
        <v>7.4999999999999997E-2</v>
      </c>
      <c r="N3" s="8">
        <f>+[5]Model!$BU$31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26" spans="2:5" x14ac:dyDescent="0.2">
      <c r="B26" s="9" t="s">
        <v>63</v>
      </c>
    </row>
    <row r="27" spans="2:5" x14ac:dyDescent="0.2">
      <c r="B27" t="s">
        <v>65</v>
      </c>
      <c r="E27" s="3">
        <v>200</v>
      </c>
    </row>
    <row r="28" spans="2:5" x14ac:dyDescent="0.2">
      <c r="B28" t="s">
        <v>64</v>
      </c>
      <c r="E28" s="3">
        <v>150</v>
      </c>
    </row>
    <row r="29" spans="2:5" x14ac:dyDescent="0.2">
      <c r="B29" t="s">
        <v>35</v>
      </c>
    </row>
  </sheetData>
  <hyperlinks>
    <hyperlink ref="B3" r:id="rId1" xr:uid="{CD056E5E-713C-45E7-82FC-EFD06739D8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Semiconductors</vt:lpstr>
      <vt:lpstr>Networking</vt:lpstr>
      <vt:lpstr>Electronics-Computers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2023-03-11T03:43:36Z</dcterms:modified>
</cp:coreProperties>
</file>