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Martin Shkreli - DL\models\"/>
    </mc:Choice>
  </mc:AlternateContent>
  <xr:revisionPtr revIDLastSave="0" documentId="13_ncr:1_{6095B844-B0DB-4090-BB16-44A177E544E9}" xr6:coauthVersionLast="47" xr6:coauthVersionMax="47" xr10:uidLastSave="{00000000-0000-0000-0000-000000000000}"/>
  <bookViews>
    <workbookView xWindow="2304" yWindow="2304" windowWidth="23040" windowHeight="13512" xr2:uid="{18689D26-F1F3-46B4-82BE-041D095397EB}"/>
  </bookViews>
  <sheets>
    <sheet name="Hedge" sheetId="1" r:id="rId1"/>
    <sheet name="VC" sheetId="4" r:id="rId2"/>
    <sheet name="Long Only" sheetId="2" r:id="rId3"/>
    <sheet name="Private Equity" sheetId="3" r:id="rId4"/>
    <sheet name="Millennium" sheetId="8" r:id="rId5"/>
    <sheet name="Citadel" sheetId="11" r:id="rId6"/>
    <sheet name="Softbank - Overview" sheetId="9" r:id="rId7"/>
    <sheet name="SoftBank - Positions" sheetId="5" r:id="rId8"/>
    <sheet name="Sequoia" sheetId="6" r:id="rId9"/>
    <sheet name="a16z" sheetId="7" r:id="rId10"/>
    <sheet name="Hummingbird" sheetId="10" r:id="rId11"/>
  </sheets>
  <externalReferences>
    <externalReference r:id="rId12"/>
  </externalReferences>
  <definedNames>
    <definedName name="CNY">[1]FX!$C$11</definedName>
    <definedName name="DKK">[1]FX!$C$2</definedName>
    <definedName name="EUR">[1]FX!$C$4</definedName>
    <definedName name="HKD">[1]FX!$C$8</definedName>
    <definedName name="JPY">[1]FX!$C$7</definedName>
    <definedName name="KRW">[1]FX!$C$9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4" i="8" l="1"/>
  <c r="F38" i="8"/>
  <c r="G38" i="8" s="1"/>
  <c r="H38" i="8" s="1"/>
  <c r="I38" i="8" s="1"/>
  <c r="J38" i="8" s="1"/>
  <c r="K38" i="8" s="1"/>
  <c r="F41" i="8"/>
  <c r="G41" i="8" s="1"/>
  <c r="H41" i="8" s="1"/>
  <c r="I41" i="8" s="1"/>
  <c r="J41" i="8" s="1"/>
  <c r="K41" i="8" s="1"/>
  <c r="F44" i="8"/>
  <c r="E44" i="8" s="1"/>
  <c r="A129" i="1"/>
  <c r="V1" i="2"/>
  <c r="Y1" i="1"/>
  <c r="D22" i="1"/>
  <c r="C2" i="11"/>
  <c r="E50" i="8"/>
  <c r="F96" i="8" s="1"/>
  <c r="I50" i="8"/>
  <c r="J66" i="8" s="1"/>
  <c r="E5" i="7"/>
  <c r="A77" i="2"/>
  <c r="J89" i="8" l="1"/>
  <c r="F107" i="8"/>
  <c r="F108" i="8"/>
  <c r="F106" i="8"/>
  <c r="F105" i="8"/>
  <c r="F104" i="8"/>
  <c r="F103" i="8"/>
  <c r="F102" i="8"/>
  <c r="F101" i="8"/>
  <c r="F99" i="8"/>
  <c r="F100" i="8"/>
  <c r="F98" i="8"/>
  <c r="F97" i="8"/>
  <c r="F94" i="8"/>
  <c r="F95" i="8"/>
  <c r="F93" i="8"/>
  <c r="F76" i="8"/>
  <c r="F92" i="8"/>
  <c r="F91" i="8"/>
  <c r="F89" i="8"/>
  <c r="F90" i="8"/>
  <c r="F87" i="8"/>
  <c r="F88" i="8"/>
  <c r="F86" i="8"/>
  <c r="F84" i="8"/>
  <c r="F85" i="8"/>
  <c r="F82" i="8"/>
  <c r="F83" i="8"/>
  <c r="F81" i="8"/>
  <c r="F80" i="8"/>
  <c r="F79" i="8"/>
  <c r="F78" i="8"/>
  <c r="F77" i="8"/>
  <c r="J97" i="8"/>
  <c r="J90" i="8"/>
  <c r="J98" i="8"/>
  <c r="J104" i="8"/>
  <c r="J88" i="8"/>
  <c r="J91" i="8"/>
  <c r="J92" i="8"/>
  <c r="J93" i="8"/>
  <c r="J94" i="8"/>
  <c r="J96" i="8"/>
  <c r="J100" i="8"/>
  <c r="J102" i="8"/>
  <c r="J105" i="8"/>
  <c r="J95" i="8"/>
  <c r="J99" i="8"/>
  <c r="J101" i="8"/>
  <c r="J103" i="8"/>
  <c r="J106" i="8"/>
  <c r="J84" i="8"/>
  <c r="J85" i="8"/>
  <c r="J83" i="8"/>
  <c r="J82" i="8"/>
  <c r="J81" i="8"/>
  <c r="J80" i="8"/>
  <c r="J79" i="8"/>
  <c r="J78" i="8"/>
  <c r="J77" i="8"/>
  <c r="J76" i="8"/>
  <c r="J75" i="8"/>
  <c r="J74" i="8"/>
  <c r="J73" i="8"/>
  <c r="J72" i="8"/>
  <c r="J87" i="8"/>
  <c r="J86" i="8"/>
  <c r="J71" i="8"/>
  <c r="J60" i="8"/>
  <c r="J67" i="8"/>
  <c r="J51" i="8"/>
  <c r="J68" i="8"/>
  <c r="J52" i="8"/>
  <c r="J69" i="8"/>
  <c r="J53" i="8"/>
  <c r="J70" i="8"/>
  <c r="J54" i="8"/>
  <c r="J55" i="8"/>
  <c r="J56" i="8"/>
  <c r="J57" i="8"/>
  <c r="J58" i="8"/>
  <c r="J59" i="8"/>
  <c r="J61" i="8"/>
  <c r="J62" i="8"/>
  <c r="J63" i="8"/>
  <c r="J64" i="8"/>
  <c r="J65" i="8"/>
  <c r="R38" i="1"/>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C9" i="4"/>
  <c r="C21" i="4"/>
  <c r="C16" i="4"/>
  <c r="C27" i="4"/>
  <c r="C23" i="4"/>
  <c r="C25" i="4"/>
  <c r="C26" i="4"/>
  <c r="C17" i="4"/>
  <c r="C13" i="4"/>
  <c r="C24" i="4"/>
  <c r="C14" i="4"/>
  <c r="C22" i="4"/>
  <c r="C15" i="4"/>
  <c r="C19" i="4"/>
  <c r="C28" i="4"/>
  <c r="C11" i="4" l="1"/>
  <c r="C3" i="4" s="1"/>
  <c r="A42" i="2"/>
  <c r="A41" i="2"/>
  <c r="A40" i="2"/>
  <c r="A39" i="2"/>
  <c r="A38" i="2"/>
  <c r="A17" i="2"/>
  <c r="A18" i="2" s="1"/>
  <c r="A19" i="2" s="1"/>
  <c r="A20" i="2" s="1"/>
  <c r="A21" i="2" s="1"/>
  <c r="A22" i="2" s="1"/>
  <c r="A23" i="2" s="1"/>
  <c r="A24" i="2" s="1"/>
  <c r="A25" i="2" s="1"/>
  <c r="A26" i="2" s="1"/>
  <c r="A27" i="2" s="1"/>
  <c r="A28" i="2" s="1"/>
  <c r="A29" i="2" s="1"/>
  <c r="A30" i="2" s="1"/>
  <c r="A31" i="2" s="1"/>
  <c r="A32" i="2" s="1"/>
  <c r="A33" i="2" s="1"/>
  <c r="A34" i="2" s="1"/>
  <c r="A35" i="2" s="1"/>
  <c r="A36" i="2" s="1"/>
  <c r="A37" i="2" s="1"/>
  <c r="A16" i="2"/>
  <c r="A4" i="1"/>
  <c r="A5" i="1" s="1"/>
  <c r="A6" i="1" s="1"/>
  <c r="A4" i="2"/>
  <c r="A5" i="2" s="1"/>
  <c r="A6" i="2" s="1"/>
  <c r="A7" i="2" s="1"/>
  <c r="A8" i="2" s="1"/>
  <c r="A9" i="2" s="1"/>
  <c r="A10" i="2" s="1"/>
  <c r="A11" i="2" s="1"/>
  <c r="A12" i="2" s="1"/>
  <c r="A13" i="2" s="1"/>
  <c r="A14" i="2" s="1"/>
  <c r="A15" i="2" s="1"/>
  <c r="A7" i="1" l="1"/>
  <c r="A8" i="1" s="1"/>
  <c r="A9" i="1" s="1"/>
  <c r="A10" i="1" s="1"/>
  <c r="E428" i="5"/>
  <c r="E418" i="5"/>
  <c r="E336" i="5"/>
  <c r="E329" i="5"/>
  <c r="A11" i="1" l="1"/>
  <c r="Z28" i="1"/>
  <c r="AA28" i="1"/>
  <c r="AS2" i="1"/>
  <c r="AT2" i="1" s="1"/>
  <c r="AU2" i="1" s="1"/>
  <c r="AV2" i="1" s="1"/>
  <c r="AW2" i="1" s="1"/>
  <c r="AX2" i="1" s="1"/>
  <c r="AY2" i="1" s="1"/>
  <c r="AZ2" i="1" s="1"/>
  <c r="BA2" i="1" s="1"/>
  <c r="BB2" i="1" s="1"/>
  <c r="BC2" i="1" s="1"/>
  <c r="BD2" i="1" s="1"/>
  <c r="BE2" i="1" s="1"/>
  <c r="BF2" i="1" s="1"/>
  <c r="BG2" i="1" s="1"/>
  <c r="BH2" i="1" s="1"/>
  <c r="A12" i="1" l="1"/>
  <c r="A13" i="1" s="1"/>
  <c r="A14" i="1" s="1"/>
  <c r="A15" i="1" s="1"/>
  <c r="A16" i="1" s="1"/>
  <c r="A17" i="1" s="1"/>
  <c r="A18" i="1" s="1"/>
  <c r="A19" i="1" s="1"/>
  <c r="A20" i="1" s="1"/>
  <c r="A21" i="1" s="1"/>
  <c r="A22" i="1" s="1"/>
  <c r="A23" i="1" l="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l="1"/>
  <c r="A53" i="1" s="1"/>
  <c r="A54" i="1" s="1"/>
  <c r="A55" i="1" s="1"/>
  <c r="A56" i="1" s="1"/>
  <c r="A57" i="1" s="1"/>
  <c r="A58" i="1" s="1"/>
  <c r="A59" i="1" s="1"/>
  <c r="A61" i="1" s="1"/>
  <c r="A62" i="1" s="1"/>
  <c r="A63" i="1" s="1"/>
  <c r="A60" i="1" s="1"/>
  <c r="A64" i="1" s="1"/>
  <c r="A65" i="1" s="1"/>
  <c r="A66" i="1" s="1"/>
  <c r="A67" i="1" s="1"/>
  <c r="A68" i="1" s="1"/>
  <c r="A69" i="1" s="1"/>
  <c r="A70" i="1" s="1"/>
  <c r="A71" i="1" s="1"/>
  <c r="F61" i="8"/>
  <c r="F57" i="8"/>
  <c r="F66" i="8"/>
  <c r="F63" i="8"/>
  <c r="F52" i="8"/>
  <c r="F65" i="8"/>
  <c r="F67" i="8"/>
  <c r="F58" i="8"/>
  <c r="F56" i="8"/>
  <c r="F53" i="8"/>
  <c r="F68" i="8"/>
  <c r="F60" i="8"/>
  <c r="F59" i="8"/>
  <c r="F62" i="8"/>
  <c r="F55" i="8"/>
  <c r="F54" i="8"/>
  <c r="F69" i="8"/>
  <c r="F72" i="8"/>
  <c r="F71" i="8"/>
  <c r="F73" i="8"/>
  <c r="F70" i="8"/>
  <c r="F74" i="8"/>
  <c r="F64" i="8"/>
  <c r="F51" i="8"/>
  <c r="F75" i="8"/>
  <c r="A72" i="1" l="1"/>
  <c r="A73" i="1" s="1"/>
  <c r="A74" i="1" s="1"/>
  <c r="A75" i="1" s="1"/>
  <c r="A76" i="1" s="1"/>
  <c r="A77" i="1" s="1"/>
  <c r="A78" i="1" s="1"/>
  <c r="A79" i="1" s="1"/>
  <c r="A80" i="1" s="1"/>
  <c r="A81" i="1" s="1"/>
  <c r="A82" i="1" s="1"/>
  <c r="A83" i="1" s="1"/>
  <c r="A84" i="1" s="1"/>
  <c r="A85" i="1" s="1"/>
  <c r="A86" i="1" s="1"/>
  <c r="A87" i="1" s="1"/>
  <c r="A88" i="1" s="1"/>
  <c r="A89" i="1" s="1"/>
  <c r="A90" i="1" s="1"/>
  <c r="A91" i="1" l="1"/>
  <c r="A92" i="1" s="1"/>
  <c r="A93" i="1" s="1"/>
  <c r="A94" i="1" s="1"/>
  <c r="A95" i="1" s="1"/>
  <c r="A96" i="1" s="1"/>
  <c r="A97" i="1" s="1"/>
  <c r="A98" i="1" s="1"/>
  <c r="A99" i="1" s="1"/>
  <c r="A100" i="1" s="1"/>
  <c r="A101" i="1" s="1"/>
  <c r="A102" i="1" s="1"/>
  <c r="A103" i="1" s="1"/>
  <c r="A104" i="1" s="1"/>
  <c r="A105" i="1" s="1"/>
  <c r="A106" i="1" s="1"/>
  <c r="A107" i="1" s="1"/>
  <c r="A130" i="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08" i="1"/>
  <c r="A109" i="1"/>
  <c r="A110" i="1" s="1"/>
  <c r="A111" i="1" s="1"/>
  <c r="A112" i="1" s="1"/>
  <c r="A113" i="1" s="1"/>
  <c r="A114" i="1" s="1"/>
  <c r="A156" i="1" l="1"/>
  <c r="A157" i="1" s="1"/>
  <c r="A158" i="1" s="1"/>
  <c r="A159" i="1" s="1"/>
  <c r="A115" i="1"/>
  <c r="A116" i="1" s="1"/>
  <c r="A117" i="1" s="1"/>
  <c r="A118" i="1" s="1"/>
  <c r="A119" i="1" s="1"/>
  <c r="A120" i="1" s="1"/>
  <c r="A121" i="1" s="1"/>
  <c r="A122" i="1" s="1"/>
  <c r="A123" i="1" s="1"/>
  <c r="A124" i="1" s="1"/>
  <c r="A125" i="1" s="1"/>
  <c r="A126" i="1" s="1"/>
  <c r="A127" i="1" s="1"/>
  <c r="A128" i="1" s="1"/>
  <c r="A160" i="1" l="1"/>
  <c r="A161" i="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c r="A188" i="1" s="1"/>
  <c r="A189" i="1" s="1"/>
  <c r="A190" i="1" s="1"/>
  <c r="A191" i="1" s="1"/>
  <c r="A192" i="1" s="1"/>
  <c r="A193" i="1" s="1"/>
  <c r="A194" i="1" s="1"/>
  <c r="A195" i="1" s="1"/>
  <c r="A196" i="1" s="1"/>
  <c r="A197" i="1" s="1"/>
  <c r="A198" i="1" s="1"/>
  <c r="A199" i="1" s="1"/>
  <c r="A200" i="1" s="1"/>
  <c r="A201" i="1" s="1"/>
  <c r="A202" i="1" s="1"/>
  <c r="A20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tc={7FEA0874-05A1-4358-97A8-F1716B083A3C}</author>
    <author>tc={C57C4AE4-C7A6-45D6-8459-B02B625F744C}</author>
    <author>tc={5FFF1DFD-1473-4377-8704-065F0D15D1EE}</author>
    <author>tc={2E0E738E-9543-4D64-97D5-6E243499B4FE}</author>
    <author>tc={B533632F-6233-41C2-A96C-9A84235E21C6}</author>
    <author>tc={4762A1A1-5314-4304-962C-F1489B64BA4B}</author>
    <author>tc={78BA4497-CABC-449B-9F46-33176033C6E5}</author>
    <author>tc={50685B42-1DEF-4F03-B165-0B3BE51AA4D4}</author>
    <author>tc={666D69F6-2D40-4CB7-84DC-1E7169651672}</author>
    <author>tc={C56C29E9-3627-483A-AD4A-CB0F5A7BD9BB}</author>
    <author>tc={08C5E9FA-992F-498E-9E06-A0017BC54B04}</author>
    <author>tc={5984E514-1D34-4E6B-8131-2A731C83E120}</author>
    <author>tc={A02E79FF-BEC7-4AE4-8AF8-8477983F8ED0}</author>
    <author>tc={619F1106-B84E-4DD6-86D3-7F468B3D87E4}</author>
    <author>tc={006D0B08-32B3-47C6-B22C-F59B0380A6F0}</author>
    <author>tc={3CB3EFBB-CB46-4B1B-812C-7F9B07570E6C}</author>
    <author>tc={D1546FBF-7C4F-4E94-B563-4CCB3E1B8736}</author>
    <author>tc={A64FBD4E-3404-47A5-8666-77C4F6F6B281}</author>
    <author>tc={B517B0B2-F4A8-4CB0-BB0F-7B9E756244C1}</author>
    <author>tc={F355EB3E-9E88-409A-BAA7-F7700ADC1CED}</author>
    <author>tc={FC83B71D-108F-4F7C-AACE-7D707C040661}</author>
    <author>tc={5AE4F260-DC05-4379-BC9A-6A961815A290}</author>
    <author>tc={4B0FBDB2-AA02-4843-9D9F-0D30F03384DC}</author>
    <author>tc={3A67D951-8F28-403E-9ED5-DD0E9C0A5755}</author>
    <author>tc={63FA626B-AFAA-4B7A-9305-E93391B21D7A}</author>
    <author>tc={4CF45688-4BFB-4CE1-A8FC-448BE0DEB90E}</author>
    <author>tc={721B1AFB-E9A3-4533-AB62-8AC4F0C5C7EA}</author>
    <author>tc={FA1797E3-12C9-4242-89BA-F3EE55036D35}</author>
    <author>tc={57D3A232-FFC3-4C52-869F-8BFA33CC07FA}</author>
    <author>tc={D9C97D89-C43E-458D-9B15-7D2957C13EFF}</author>
    <author>tc={571E6B33-9F0B-402B-B6AF-3026724B96B6}</author>
    <author>tc={65A0F6CF-356C-4A90-96D2-FFE35AFE2E62}</author>
    <author>tc={267E6B37-EE49-4656-A61F-E5E2C45BA32F}</author>
    <author>tc={BB3175CD-DC66-42FD-AC51-9C99BF71F0CD}</author>
    <author>tc={C684003E-9273-4FA7-9805-9AE377D254D9}</author>
    <author>tc={0B58D19C-010D-40F0-AD20-E288FF6DA125}</author>
    <author>tc={25881FCC-9DB8-46BB-84B5-E0213DC81680}</author>
    <author>tc={0B39276B-5910-483C-B5CE-55ED727136F5}</author>
    <author>tc={9F5197FC-413A-4526-8395-DB7D8217FC78}</author>
    <author>tc={5F7F3924-A5F8-4D80-90C0-CA8CC6527A95}</author>
    <author>tc={2F2EA4E4-07A4-4A69-9F4D-AE26767920F7}</author>
    <author>tc={917D2DFD-6286-40A2-90FE-BF242D43EEB3}</author>
    <author>tc={83A33D1A-E9D6-472B-A0B4-6ADD6EE99146}</author>
    <author>tc={CE6CE042-281C-4BB7-A0C9-3FAE61878BD8}</author>
    <author>tc={15508D81-010A-4E84-A1D8-AF6442D449F6}</author>
    <author>tc={29B7E094-910D-4640-AD42-77F398A81886}</author>
    <author>tc={FD312E7D-E8B3-4390-B6AE-D7552D187BBB}</author>
    <author>tc={DA1B38BB-14AE-49AD-AC29-D23E96841CCD}</author>
    <author>tc={E920A768-C5CE-44F9-8EE5-184AE70B8C95}</author>
    <author>tc={A95428F5-F28F-4EF2-9805-1BA4B0BC6E31}</author>
    <author>tc={66BA6FAB-F596-46B8-A685-34D82A73F4B0}</author>
  </authors>
  <commentList>
    <comment ref="D4" authorId="0" shapeId="0" xr:uid="{7FEA0874-05A1-4358-97A8-F1716B083A3C}">
      <text>
        <t>[Threaded comment]
Your version of Excel allows you to read this threaded comment; however, any edits to it will get removed if the file is opened in a newer version of Excel. Learn more: https://go.microsoft.com/fwlink/?linkid=870924
Comment:
    YE2023 - regulatory AUM 506B</t>
      </text>
    </comment>
    <comment ref="P4" authorId="1" shapeId="0" xr:uid="{C57C4AE4-C7A6-45D6-8459-B02B625F744C}">
      <text>
        <t>[Threaded comment]
Your version of Excel allows you to read this threaded comment; however, any edits to it will get removed if the file is opened in a newer version of Excel. Learn more: https://go.microsoft.com/fwlink/?linkid=870924
Comment:
    231.1B notional</t>
      </text>
    </comment>
    <comment ref="Q4" authorId="2" shapeId="0" xr:uid="{5FFF1DFD-1473-4377-8704-065F0D15D1EE}">
      <text>
        <t>[Threaded comment]
Your version of Excel allows you to read this threaded comment; however, any edits to it will get removed if the file is opened in a newer version of Excel. Learn more: https://go.microsoft.com/fwlink/?linkid=870924
Comment:
    234.1B with options</t>
      </text>
    </comment>
    <comment ref="R4" authorId="3" shapeId="0" xr:uid="{2E0E738E-9543-4D64-97D5-6E243499B4FE}">
      <text>
        <t>[Threaded comment]
Your version of Excel allows you to read this threaded comment; however, any edits to it will get removed if the file is opened in a newer version of Excel. Learn more: https://go.microsoft.com/fwlink/?linkid=870924
Comment:
    215.933B with puts/calls</t>
      </text>
    </comment>
    <comment ref="S4" authorId="4" shapeId="0" xr:uid="{B533632F-6233-41C2-A96C-9A84235E21C6}">
      <text>
        <t>[Threaded comment]
Your version of Excel allows you to read this threaded comment; however, any edits to it will get removed if the file is opened in a newer version of Excel. Learn more: https://go.microsoft.com/fwlink/?linkid=870924
Comment:
    210.9B with puts/calls</t>
      </text>
    </comment>
    <comment ref="P5" authorId="5" shapeId="0" xr:uid="{4762A1A1-5314-4304-962C-F1489B64BA4B}">
      <text>
        <t>[Threaded comment]
Your version of Excel allows you to read this threaded comment; however, any edits to it will get removed if the file is opened in a newer version of Excel. Learn more: https://go.microsoft.com/fwlink/?linkid=870924
Comment:
    500.3B notional</t>
      </text>
    </comment>
    <comment ref="Q5" authorId="6" shapeId="0" xr:uid="{78BA4497-CABC-449B-9F46-33176033C6E5}">
      <text>
        <t>[Threaded comment]
Your version of Excel allows you to read this threaded comment; however, any edits to it will get removed if the file is opened in a newer version of Excel. Learn more: https://go.microsoft.com/fwlink/?linkid=870924
Comment:
    518.5B with options</t>
      </text>
    </comment>
    <comment ref="R5" authorId="7" shapeId="0" xr:uid="{50685B42-1DEF-4F03-B165-0B3BE51AA4D4}">
      <text>
        <t>[Threaded comment]
Your version of Excel allows you to read this threaded comment; however, any edits to it will get removed if the file is opened in a newer version of Excel. Learn more: https://go.microsoft.com/fwlink/?linkid=870924
Comment:
    494B with puts/calls</t>
      </text>
    </comment>
    <comment ref="S5" authorId="8" shapeId="0" xr:uid="{666D69F6-2D40-4CB7-84DC-1E7169651672}">
      <text>
        <t>[Threaded comment]
Your version of Excel allows you to read this threaded comment; however, any edits to it will get removed if the file is opened in a newer version of Excel. Learn more: https://go.microsoft.com/fwlink/?linkid=870924
Comment:
    518.3B with puts and calls</t>
      </text>
    </comment>
    <comment ref="P6" authorId="9" shapeId="0" xr:uid="{C56C29E9-3627-483A-AD4A-CB0F5A7BD9BB}">
      <text>
        <t>[Threaded comment]
Your version of Excel allows you to read this threaded comment; however, any edits to it will get removed if the file is opened in a newer version of Excel. Learn more: https://go.microsoft.com/fwlink/?linkid=870924
Comment:
    384B notional</t>
      </text>
    </comment>
    <comment ref="Q6" authorId="10" shapeId="0" xr:uid="{08C5E9FA-992F-498E-9E06-A0017BC54B04}">
      <text>
        <t>[Threaded comment]
Your version of Excel allows you to read this threaded comment; however, any edits to it will get removed if the file is opened in a newer version of Excel. Learn more: https://go.microsoft.com/fwlink/?linkid=870924
Comment:
    478.4B with options</t>
      </text>
    </comment>
    <comment ref="R6" authorId="11" shapeId="0" xr:uid="{5984E514-1D34-4E6B-8131-2A731C83E120}">
      <text>
        <t>[Threaded comment]
Your version of Excel allows you to read this threaded comment; however, any edits to it will get removed if the file is opened in a newer version of Excel. Learn more: https://go.microsoft.com/fwlink/?linkid=870924
Comment:
    437.7B with puts/calls</t>
      </text>
    </comment>
    <comment ref="S6" authorId="12" shapeId="0" xr:uid="{A02E79FF-BEC7-4AE4-8AF8-8477983F8ED0}">
      <text>
        <t>[Threaded comment]
Your version of Excel allows you to read this threaded comment; however, any edits to it will get removed if the file is opened in a newer version of Excel. Learn more: https://go.microsoft.com/fwlink/?linkid=870924
Comment:
    453.3B without puts/calls</t>
      </text>
    </comment>
    <comment ref="D7" authorId="13" shapeId="0" xr:uid="{619F1106-B84E-4DD6-86D3-7F468B3D87E4}">
      <text>
        <t>[Threaded comment]
Your version of Excel allows you to read this threaded comment; however, any edits to it will get removed if the file is opened in a newer version of Excel. Learn more: https://go.microsoft.com/fwlink/?linkid=870924
Comment:
    NA unit has 18B regulatory AUM, 11B net assets as of 3/31/23</t>
      </text>
    </comment>
    <comment ref="P7" authorId="14" shapeId="0" xr:uid="{006D0B08-32B3-47C6-B22C-F59B0380A6F0}">
      <text>
        <t>[Threaded comment]
Your version of Excel allows you to read this threaded comment; however, any edits to it will get removed if the file is opened in a newer version of Excel. Learn more: https://go.microsoft.com/fwlink/?linkid=870924
Comment:
    59.0B notional</t>
      </text>
    </comment>
    <comment ref="R7" authorId="15" shapeId="0" xr:uid="{3CB3EFBB-CB46-4B1B-812C-7F9B07570E6C}">
      <text>
        <t>[Threaded comment]
Your version of Excel allows you to read this threaded comment; however, any edits to it will get removed if the file is opened in a newer version of Excel. Learn more: https://go.microsoft.com/fwlink/?linkid=870924
Comment:
    74.894B with puts/calls</t>
      </text>
    </comment>
    <comment ref="S7" authorId="16" shapeId="0" xr:uid="{D1546FBF-7C4F-4E94-B563-4CCB3E1B8736}">
      <text>
        <t>[Threaded comment]
Your version of Excel allows you to read this threaded comment; however, any edits to it will get removed if the file is opened in a newer version of Excel. Learn more: https://go.microsoft.com/fwlink/?linkid=870924
Comment:
    82.1B with options</t>
      </text>
    </comment>
    <comment ref="P8" authorId="17" shapeId="0" xr:uid="{A64FBD4E-3404-47A5-8666-77C4F6F6B281}">
      <text>
        <t>[Threaded comment]
Your version of Excel allows you to read this threaded comment; however, any edits to it will get removed if the file is opened in a newer version of Excel. Learn more: https://go.microsoft.com/fwlink/?linkid=870924
Comment:
    53.1B notional
Does not include AQR Arbitrage</t>
      </text>
    </comment>
    <comment ref="P10" authorId="18" shapeId="0" xr:uid="{B517B0B2-F4A8-4CB0-BB0F-7B9E756244C1}">
      <text>
        <t>[Threaded comment]
Your version of Excel allows you to read this threaded comment; however, any edits to it will get removed if the file is opened in a newer version of Excel. Learn more: https://go.microsoft.com/fwlink/?linkid=870924
Comment:
    525.3B notional</t>
      </text>
    </comment>
    <comment ref="Q10" authorId="19" shapeId="0" xr:uid="{F355EB3E-9E88-409A-BAA7-F7700ADC1CED}">
      <text>
        <t>[Threaded comment]
Your version of Excel allows you to read this threaded comment; however, any edits to it will get removed if the file is opened in a newer version of Excel. Learn more: https://go.microsoft.com/fwlink/?linkid=870924
Comment:
    575.9B with options</t>
      </text>
    </comment>
    <comment ref="R10" authorId="20" shapeId="0" xr:uid="{FC83B71D-108F-4F7C-AACE-7D707C040661}">
      <text>
        <t>[Threaded comment]
Your version of Excel allows you to read this threaded comment; however, any edits to it will get removed if the file is opened in a newer version of Excel. Learn more: https://go.microsoft.com/fwlink/?linkid=870924
Comment:
    537B without puts/calls</t>
      </text>
    </comment>
    <comment ref="R11" authorId="21" shapeId="0" xr:uid="{5AE4F260-DC05-4379-BC9A-6A961815A290}">
      <text>
        <t>[Threaded comment]
Your version of Excel allows you to read this threaded comment; however, any edits to it will get removed if the file is opened in a newer version of Excel. Learn more: https://go.microsoft.com/fwlink/?linkid=870924
Comment:
    63.3B with puts/calls</t>
      </text>
    </comment>
    <comment ref="P13" authorId="22" shapeId="0" xr:uid="{4B0FBDB2-AA02-4843-9D9F-0D30F03384DC}">
      <text>
        <t>[Threaded comment]
Your version of Excel allows you to read this threaded comment; however, any edits to it will get removed if the file is opened in a newer version of Excel. Learn more: https://go.microsoft.com/fwlink/?linkid=870924
Comment:
    114.4B notional</t>
      </text>
    </comment>
    <comment ref="R13" authorId="23" shapeId="0" xr:uid="{3A67D951-8F28-403E-9ED5-DD0E9C0A5755}">
      <text>
        <t>[Threaded comment]
Your version of Excel allows you to read this threaded comment; however, any edits to it will get removed if the file is opened in a newer version of Excel. Learn more: https://go.microsoft.com/fwlink/?linkid=870924
Comment:
    106.9B with puts and calls</t>
      </text>
    </comment>
    <comment ref="P15" authorId="24" shapeId="0" xr:uid="{63FA626B-AFAA-4B7A-9305-E93391B21D7A}">
      <text>
        <t>[Threaded comment]
Your version of Excel allows you to read this threaded comment; however, any edits to it will get removed if the file is opened in a newer version of Excel. Learn more: https://go.microsoft.com/fwlink/?linkid=870924
Comment:
    53.3B notional</t>
      </text>
    </comment>
    <comment ref="R15" authorId="25" shapeId="0" xr:uid="{4CF45688-4BFB-4CE1-A8FC-448BE0DEB90E}">
      <text>
        <t>[Threaded comment]
Your version of Excel allows you to read this threaded comment; however, any edits to it will get removed if the file is opened in a newer version of Excel. Learn more: https://go.microsoft.com/fwlink/?linkid=870924
Comment:
    57.1B with options</t>
      </text>
    </comment>
    <comment ref="R16" authorId="26" shapeId="0" xr:uid="{721B1AFB-E9A3-4533-AB62-8AC4F0C5C7EA}">
      <text>
        <t>[Threaded comment]
Your version of Excel allows you to read this threaded comment; however, any edits to it will get removed if the file is opened in a newer version of Excel. Learn more: https://go.microsoft.com/fwlink/?linkid=870924
Comment:
    39.6B with options</t>
      </text>
    </comment>
    <comment ref="P17" authorId="27" shapeId="0" xr:uid="{FA1797E3-12C9-4242-89BA-F3EE55036D35}">
      <text>
        <t>[Threaded comment]
Your version of Excel allows you to read this threaded comment; however, any edits to it will get removed if the file is opened in a newer version of Excel. Learn more: https://go.microsoft.com/fwlink/?linkid=870924
Comment:
    41.4B notional</t>
      </text>
    </comment>
    <comment ref="R17" authorId="28" shapeId="0" xr:uid="{57D3A232-FFC3-4C52-869F-8BFA33CC07FA}">
      <text>
        <t>[Threaded comment]
Your version of Excel allows you to read this threaded comment; however, any edits to it will get removed if the file is opened in a newer version of Excel. Learn more: https://go.microsoft.com/fwlink/?linkid=870924
Comment:
    38.3B without options</t>
      </text>
    </comment>
    <comment ref="D22" authorId="29" shapeId="0" xr:uid="{D9C97D89-C43E-458D-9B15-7D2957C13EFF}">
      <text>
        <t>[Threaded comment]
Your version of Excel allows you to read this threaded comment; however, any edits to it will get removed if the file is opened in a newer version of Excel. Learn more: https://go.microsoft.com/fwlink/?linkid=870924
Comment:
    Pure Alpha 12%
Pure Alpha 18%
All Weather 12%</t>
      </text>
    </comment>
    <comment ref="AA22" authorId="30" shapeId="0" xr:uid="{571E6B33-9F0B-402B-B6AF-3026724B96B6}">
      <text>
        <t>[Threaded comment]
Your version of Excel allows you to read this threaded comment; however, any edits to it will get removed if the file is opened in a newer version of Excel. Learn more: https://go.microsoft.com/fwlink/?linkid=870924
Comment:
    All weather opened 1996
Pure alpha 1991</t>
      </text>
    </comment>
    <comment ref="AJ22" authorId="31" shapeId="0" xr:uid="{65A0F6CF-356C-4A90-96D2-FFE35AFE2E62}">
      <text>
        <t>[Threaded comment]
Your version of Excel allows you to read this threaded comment; however, any edits to it will get removed if the file is opened in a newer version of Excel. Learn more: https://go.microsoft.com/fwlink/?linkid=870924
Comment:
    All Weather +16%</t>
      </text>
    </comment>
    <comment ref="AK22" authorId="32" shapeId="0" xr:uid="{267E6B37-EE49-4656-A61F-E5E2C45BA32F}">
      <text>
        <t>[Threaded comment]
Your version of Excel allows you to read this threaded comment; however, any edits to it will get removed if the file is opened in a newer version of Excel. Learn more: https://go.microsoft.com/fwlink/?linkid=870924
Comment:
    All Weather -5.1%</t>
      </text>
    </comment>
    <comment ref="R24" authorId="33" shapeId="0" xr:uid="{BB3175CD-DC66-42FD-AC51-9C99BF71F0CD}">
      <text>
        <t>[Threaded comment]
Your version of Excel allows you to read this threaded comment; however, any edits to it will get removed if the file is opened in a newer version of Excel. Learn more: https://go.microsoft.com/fwlink/?linkid=870924
Comment:
    17.5B with options</t>
      </text>
    </comment>
    <comment ref="P25" authorId="34" shapeId="0" xr:uid="{C684003E-9273-4FA7-9805-9AE377D254D9}">
      <text>
        <t>[Threaded comment]
Your version of Excel allows you to read this threaded comment; however, any edits to it will get removed if the file is opened in a newer version of Excel. Learn more: https://go.microsoft.com/fwlink/?linkid=870924
Comment:
    20.1B notional</t>
      </text>
    </comment>
    <comment ref="R25" authorId="35" shapeId="0" xr:uid="{0B58D19C-010D-40F0-AD20-E288FF6DA125}">
      <text>
        <t>[Threaded comment]
Your version of Excel allows you to read this threaded comment; however, any edits to it will get removed if the file is opened in a newer version of Excel. Learn more: https://go.microsoft.com/fwlink/?linkid=870924
Comment:
    21.2B w/ options</t>
      </text>
    </comment>
    <comment ref="P26" authorId="36" shapeId="0" xr:uid="{25881FCC-9DB8-46BB-84B5-E0213DC81680}">
      <text>
        <t>[Threaded comment]
Your version of Excel allows you to read this threaded comment; however, any edits to it will get removed if the file is opened in a newer version of Excel. Learn more: https://go.microsoft.com/fwlink/?linkid=870924
Comment:
    15.8B notional</t>
      </text>
    </comment>
    <comment ref="R26" authorId="37" shapeId="0" xr:uid="{0B39276B-5910-483C-B5CE-55ED727136F5}">
      <text>
        <t>[Threaded comment]
Your version of Excel allows you to read this threaded comment; however, any edits to it will get removed if the file is opened in a newer version of Excel. Learn more: https://go.microsoft.com/fwlink/?linkid=870924
Comment:
    21.2B with options</t>
      </text>
    </comment>
    <comment ref="D28" authorId="38" shapeId="0" xr:uid="{9F5197FC-413A-4526-8395-DB7D8217FC78}">
      <text>
        <t>[Threaded comment]
Your version of Excel allows you to read this threaded comment; however, any edits to it will get removed if the file is opened in a newer version of Excel. Learn more: https://go.microsoft.com/fwlink/?linkid=870924
Comment:
    Also notes 35.5B</t>
      </text>
    </comment>
    <comment ref="AG28" authorId="39" shapeId="0" xr:uid="{5F7F3924-A5F8-4D80-90C0-CA8CC6527A95}">
      <text>
        <t>[Threaded comment]
Your version of Excel allows you to read this threaded comment; however, any edits to it will get removed if the file is opened in a newer version of Excel. Learn more: https://go.microsoft.com/fwlink/?linkid=870924
Comment:
    https://www.bloomberg.com/news/articles/2022-08-26/lone-pine-assets-shrivel-as-hedge-fund-reels-from-record-losses?leadSource=uverify%20wall</t>
      </text>
    </comment>
    <comment ref="R29" authorId="40" shapeId="0" xr:uid="{2F2EA4E4-07A4-4A69-9F4D-AE26767920F7}">
      <text>
        <t>[Threaded comment]
Your version of Excel allows you to read this threaded comment; however, any edits to it will get removed if the file is opened in a newer version of Excel. Learn more: https://go.microsoft.com/fwlink/?linkid=870924
Comment:
    10.5B with options</t>
      </text>
    </comment>
    <comment ref="P31" authorId="41" shapeId="0" xr:uid="{917D2DFD-6286-40A2-90FE-BF242D43EEB3}">
      <text>
        <t>[Threaded comment]
Your version of Excel allows you to read this threaded comment; however, any edits to it will get removed if the file is opened in a newer version of Excel. Learn more: https://go.microsoft.com/fwlink/?linkid=870924
Comment:
    18.7B notional</t>
      </text>
    </comment>
    <comment ref="R31" authorId="42" shapeId="0" xr:uid="{83A33D1A-E9D6-472B-A0B4-6ADD6EE99146}">
      <text>
        <t>[Threaded comment]
Your version of Excel allows you to read this threaded comment; however, any edits to it will get removed if the file is opened in a newer version of Excel. Learn more: https://go.microsoft.com/fwlink/?linkid=870924
Comment:
    17.3B with options</t>
      </text>
    </comment>
    <comment ref="P32" authorId="43" shapeId="0" xr:uid="{CE6CE042-281C-4BB7-A0C9-3FAE61878BD8}">
      <text>
        <t>[Threaded comment]
Your version of Excel allows you to read this threaded comment; however, any edits to it will get removed if the file is opened in a newer version of Excel. Learn more: https://go.microsoft.com/fwlink/?linkid=870924
Comment:
    15.2B notional</t>
      </text>
    </comment>
    <comment ref="R32" authorId="44" shapeId="0" xr:uid="{15508D81-010A-4E84-A1D8-AF6442D449F6}">
      <text>
        <t>[Threaded comment]
Your version of Excel allows you to read this threaded comment; however, any edits to it will get removed if the file is opened in a newer version of Excel. Learn more: https://go.microsoft.com/fwlink/?linkid=870924
Comment:
    14.7B with options</t>
      </text>
    </comment>
    <comment ref="P33" authorId="45" shapeId="0" xr:uid="{29B7E094-910D-4640-AD42-77F398A81886}">
      <text>
        <t>[Threaded comment]
Your version of Excel allows you to read this threaded comment; however, any edits to it will get removed if the file is opened in a newer version of Excel. Learn more: https://go.microsoft.com/fwlink/?linkid=870924
Comment:
    12.4B notional</t>
      </text>
    </comment>
    <comment ref="R33" authorId="46" shapeId="0" xr:uid="{FD312E7D-E8B3-4390-B6AE-D7552D187BBB}">
      <text>
        <t>[Threaded comment]
Your version of Excel allows you to read this threaded comment; however, any edits to it will get removed if the file is opened in a newer version of Excel. Learn more: https://go.microsoft.com/fwlink/?linkid=870924
Comment:
    19.5B with options</t>
      </text>
    </comment>
    <comment ref="R36" authorId="47" shapeId="0" xr:uid="{DA1B38BB-14AE-49AD-AC29-D23E96841CCD}">
      <text>
        <t>[Threaded comment]
Your version of Excel allows you to read this threaded comment; however, any edits to it will get removed if the file is opened in a newer version of Excel. Learn more: https://go.microsoft.com/fwlink/?linkid=870924
Comment:
    7.8B</t>
      </text>
    </comment>
    <comment ref="R37" authorId="48" shapeId="0" xr:uid="{E920A768-C5CE-44F9-8EE5-184AE70B8C95}">
      <text>
        <t>[Threaded comment]
Your version of Excel allows you to read this threaded comment; however, any edits to it will get removed if the file is opened in a newer version of Excel. Learn more: https://go.microsoft.com/fwlink/?linkid=870924
Comment:
    5.6B with options</t>
      </text>
    </comment>
    <comment ref="P41" authorId="49" shapeId="0" xr:uid="{A95428F5-F28F-4EF2-9805-1BA4B0BC6E31}">
      <text>
        <t>[Threaded comment]
Your version of Excel allows you to read this threaded comment; however, any edits to it will get removed if the file is opened in a newer version of Excel. Learn more: https://go.microsoft.com/fwlink/?linkid=870924
Comment:
    8.2B notional</t>
      </text>
    </comment>
    <comment ref="P68" authorId="50" shapeId="0" xr:uid="{66BA6FAB-F596-46B8-A685-34D82A73F4B0}">
      <text>
        <t>[Threaded comment]
Your version of Excel allows you to read this threaded comment; however, any edits to it will get removed if the file is opened in a newer version of Excel. Learn more: https://go.microsoft.com/fwlink/?linkid=870924
Comment:
    11.5B notional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tc={D031DFD9-B21C-492D-955C-8E72464ED0B3}</author>
    <author>tc={628EF19F-89CA-41B6-94B3-CE9A844B2754}</author>
    <author>tc={424D3F70-4877-4BF9-85FA-07C50E34EAD5}</author>
    <author>tc={AA579241-5607-41D6-9E2E-17F2AB0AFD42}</author>
  </authors>
  <commentList>
    <comment ref="C9" authorId="0" shapeId="0" xr:uid="{D031DFD9-B21C-492D-955C-8E72464ED0B3}">
      <text>
        <t>[Threaded comment]
Your version of Excel allows you to read this threaded comment; however, any edits to it will get removed if the file is opened in a newer version of Excel. Learn more: https://go.microsoft.com/fwlink/?linkid=870924
Comment:
    56B regulatory AUM</t>
      </text>
    </comment>
    <comment ref="C11" authorId="1" shapeId="0" xr:uid="{628EF19F-89CA-41B6-94B3-CE9A844B2754}">
      <text>
        <t>[Threaded comment]
Your version of Excel allows you to read this threaded comment; however, any edits to it will get removed if the file is opened in a newer version of Excel. Learn more: https://go.microsoft.com/fwlink/?linkid=870924
Comment:
    LIGHTSPEED VENTURE PARTNERS SELECT II, L.P.
LIGHTSPEED VENTURE PARTNERS SELECT III, L.P.
LIGHTSPEED VENTURE PARTNERS SELECT V, L.P.
LIGHTSPEED AFFILIATES X, L.P.
LIGHTSPEED OPPORTUNITY FUND II, L.P.
LIGHTSPEED OPPORTUNITY FUND, L.P.</t>
      </text>
    </comment>
    <comment ref="C23" authorId="2" shapeId="0" xr:uid="{424D3F70-4877-4BF9-85FA-07C50E34EAD5}">
      <text>
        <t>[Threaded comment]
Your version of Excel allows you to read this threaded comment; however, any edits to it will get removed if the file is opened in a newer version of Excel. Learn more: https://go.microsoft.com/fwlink/?linkid=870924
Comment:
    58.6B regulatory AUM
46.3B actual AUM</t>
      </text>
    </comment>
    <comment ref="C28" authorId="3" shapeId="0" xr:uid="{AA579241-5607-41D6-9E2E-17F2AB0AFD42}">
      <text>
        <t>[Threaded comment]
Your version of Excel allows you to read this threaded comment; however, any edits to it will get removed if the file is opened in a newer version of Excel. Learn more: https://go.microsoft.com/fwlink/?linkid=870924
Comment:
    https://www.8vc.com/resources/announcing-8vc-fund-v
https://www.sec.gov/Archives/edgar/data/1866729/000186672921000001/xslFormDX01/primary_doc.xml</t>
      </text>
    </comment>
  </commentList>
</comments>
</file>

<file path=xl/sharedStrings.xml><?xml version="1.0" encoding="utf-8"?>
<sst xmlns="http://schemas.openxmlformats.org/spreadsheetml/2006/main" count="2182" uniqueCount="1507">
  <si>
    <t>Name</t>
  </si>
  <si>
    <t>Renaissance</t>
  </si>
  <si>
    <t>Bridgewater</t>
  </si>
  <si>
    <t>Point 72</t>
  </si>
  <si>
    <t>Citadel</t>
  </si>
  <si>
    <t>Millennium</t>
  </si>
  <si>
    <t>Balyasny</t>
  </si>
  <si>
    <t>Q121</t>
  </si>
  <si>
    <t>Q221</t>
  </si>
  <si>
    <t>Q321</t>
  </si>
  <si>
    <t>Q421</t>
  </si>
  <si>
    <t>Q122</t>
  </si>
  <si>
    <t>Q322</t>
  </si>
  <si>
    <t>Q222</t>
  </si>
  <si>
    <t>Q422</t>
  </si>
  <si>
    <t>Manager</t>
  </si>
  <si>
    <t>Ray Dalio</t>
  </si>
  <si>
    <t>AUM</t>
  </si>
  <si>
    <t>Steven Cohen</t>
  </si>
  <si>
    <t>Ken Griffin</t>
  </si>
  <si>
    <t>Israel Englander</t>
  </si>
  <si>
    <t>Dmitri Balyasny</t>
  </si>
  <si>
    <t>Viking</t>
  </si>
  <si>
    <t>Coatue</t>
  </si>
  <si>
    <t>Lone Pine</t>
  </si>
  <si>
    <t>Maverick</t>
  </si>
  <si>
    <t>Two Sigma</t>
  </si>
  <si>
    <t>Samlyn</t>
  </si>
  <si>
    <t>Baker Brothers</t>
  </si>
  <si>
    <t>Perceptive</t>
  </si>
  <si>
    <t>RTW</t>
  </si>
  <si>
    <t>Armistice</t>
  </si>
  <si>
    <t>Orbimed</t>
  </si>
  <si>
    <t>Daniel Och</t>
  </si>
  <si>
    <t>Pershing Square</t>
  </si>
  <si>
    <t>Andreas Halvorsen</t>
  </si>
  <si>
    <t>Third Point</t>
  </si>
  <si>
    <t>Elliott</t>
  </si>
  <si>
    <t>DE Shaw</t>
  </si>
  <si>
    <t>Och-Ziff/Sculptor</t>
  </si>
  <si>
    <t>Berkshire</t>
  </si>
  <si>
    <t>Chase Coleman</t>
  </si>
  <si>
    <t>Tiger Global</t>
  </si>
  <si>
    <t>Healthcor</t>
  </si>
  <si>
    <t>Phillipe Lafonte</t>
  </si>
  <si>
    <t>Lee Ainslie III</t>
  </si>
  <si>
    <t>John Overdeck/David Siegel/Mark Pickard</t>
  </si>
  <si>
    <t>Rob Pohly</t>
  </si>
  <si>
    <t>Scopia</t>
  </si>
  <si>
    <t>Baker</t>
  </si>
  <si>
    <t>Palo Alto</t>
  </si>
  <si>
    <t>Tang</t>
  </si>
  <si>
    <t>RA Capital</t>
  </si>
  <si>
    <t>Joe Edelman</t>
  </si>
  <si>
    <t>Rod Wong</t>
  </si>
  <si>
    <t>Steve Boyd</t>
  </si>
  <si>
    <t>Senator</t>
  </si>
  <si>
    <t>York</t>
  </si>
  <si>
    <t>Sven Borho</t>
  </si>
  <si>
    <t>Bill Ackman</t>
  </si>
  <si>
    <t>QVT</t>
  </si>
  <si>
    <t>Omega</t>
  </si>
  <si>
    <t>George Weiss</t>
  </si>
  <si>
    <t>Jane Street</t>
  </si>
  <si>
    <t>David Einhorn</t>
  </si>
  <si>
    <t>Dan Loeb</t>
  </si>
  <si>
    <t>Paul Singer</t>
  </si>
  <si>
    <t>David Shaw</t>
  </si>
  <si>
    <t>Susquehanna</t>
  </si>
  <si>
    <t>Accipiter</t>
  </si>
  <si>
    <t>Appaloosa</t>
  </si>
  <si>
    <t>Warren Buffett</t>
  </si>
  <si>
    <t>Art Cohen</t>
  </si>
  <si>
    <t>Kevin Tang</t>
  </si>
  <si>
    <t>Dialectic</t>
  </si>
  <si>
    <t>Peter Kolchinsky</t>
  </si>
  <si>
    <t>Matrix</t>
  </si>
  <si>
    <t>Whale Rock</t>
  </si>
  <si>
    <t>Magnetar</t>
  </si>
  <si>
    <t>Main</t>
  </si>
  <si>
    <t>Fidelity</t>
  </si>
  <si>
    <t>Morgan Stanley</t>
  </si>
  <si>
    <t>Baillie Gifford</t>
  </si>
  <si>
    <t>Blackrock</t>
  </si>
  <si>
    <t>T Rowe</t>
  </si>
  <si>
    <t>Ark</t>
  </si>
  <si>
    <t>State Street</t>
  </si>
  <si>
    <t>Jennison</t>
  </si>
  <si>
    <t>Geode</t>
  </si>
  <si>
    <t>Nuveen</t>
  </si>
  <si>
    <t>Franklin</t>
  </si>
  <si>
    <t>Capital World</t>
  </si>
  <si>
    <t>Goldman Sachs</t>
  </si>
  <si>
    <t>Ameriprise</t>
  </si>
  <si>
    <t>Swiss National Bank</t>
  </si>
  <si>
    <t>Van Eck</t>
  </si>
  <si>
    <t>RBC</t>
  </si>
  <si>
    <t>Lansdowne</t>
  </si>
  <si>
    <t>Style</t>
  </si>
  <si>
    <t>Diverse</t>
  </si>
  <si>
    <t>Long-Only</t>
  </si>
  <si>
    <t>Quantitative</t>
  </si>
  <si>
    <t>Long/Short</t>
  </si>
  <si>
    <t>Macro</t>
  </si>
  <si>
    <t>Biotech</t>
  </si>
  <si>
    <t>Tech</t>
  </si>
  <si>
    <t>Healthcare</t>
  </si>
  <si>
    <t>AQR</t>
  </si>
  <si>
    <t>Anchorage</t>
  </si>
  <si>
    <t>Baupost</t>
  </si>
  <si>
    <t>Brevan Howard</t>
  </si>
  <si>
    <t>Davidson Kempner</t>
  </si>
  <si>
    <t>Marshall Wace</t>
  </si>
  <si>
    <t>TCI</t>
  </si>
  <si>
    <t>Capula</t>
  </si>
  <si>
    <t>Farallon</t>
  </si>
  <si>
    <t>Ruffer</t>
  </si>
  <si>
    <t>D1</t>
  </si>
  <si>
    <t>Universa</t>
  </si>
  <si>
    <t>Graham Capital</t>
  </si>
  <si>
    <t>Hudson Bay</t>
  </si>
  <si>
    <t>Systematica</t>
  </si>
  <si>
    <t>SPX Capital</t>
  </si>
  <si>
    <t>Schonfeld</t>
  </si>
  <si>
    <t>ExodusPoint</t>
  </si>
  <si>
    <t>Angelo Gordon</t>
  </si>
  <si>
    <t>Canyon</t>
  </si>
  <si>
    <t>Tudor</t>
  </si>
  <si>
    <t>Waterfall</t>
  </si>
  <si>
    <t>UBS O'Connor</t>
  </si>
  <si>
    <t>King Street</t>
  </si>
  <si>
    <t>Cheyne</t>
  </si>
  <si>
    <t>Aspect Capital</t>
  </si>
  <si>
    <t>Pictet</t>
  </si>
  <si>
    <t>Capital Fund</t>
  </si>
  <si>
    <t>Winton</t>
  </si>
  <si>
    <t>Crabel</t>
  </si>
  <si>
    <t>Capstone</t>
  </si>
  <si>
    <t>Nephilia</t>
  </si>
  <si>
    <t>PDT</t>
  </si>
  <si>
    <t>Garda</t>
  </si>
  <si>
    <t>Ellington</t>
  </si>
  <si>
    <t>Taconic</t>
  </si>
  <si>
    <t>Pharo</t>
  </si>
  <si>
    <t>Diameter</t>
  </si>
  <si>
    <t>HG Vora</t>
  </si>
  <si>
    <t>Aristeia</t>
  </si>
  <si>
    <t>Mariner</t>
  </si>
  <si>
    <t>Eminence</t>
  </si>
  <si>
    <t>Napier Park</t>
  </si>
  <si>
    <t>LibreMax</t>
  </si>
  <si>
    <t>Deer Park</t>
  </si>
  <si>
    <t>Deerfield</t>
  </si>
  <si>
    <t>VR Advisory</t>
  </si>
  <si>
    <t>Saba</t>
  </si>
  <si>
    <t>Lighthouse</t>
  </si>
  <si>
    <t>Paloma</t>
  </si>
  <si>
    <t>CQS</t>
  </si>
  <si>
    <t>Gramercy</t>
  </si>
  <si>
    <t>Abbey</t>
  </si>
  <si>
    <t>Haidar</t>
  </si>
  <si>
    <t>AS Birch</t>
  </si>
  <si>
    <t>Empyrean</t>
  </si>
  <si>
    <t>Candlestick</t>
  </si>
  <si>
    <t>Versor</t>
  </si>
  <si>
    <t>Weiss</t>
  </si>
  <si>
    <t>Statar</t>
  </si>
  <si>
    <t>P. Schoenfeld</t>
  </si>
  <si>
    <t>Bardin Hill</t>
  </si>
  <si>
    <t>Graticule</t>
  </si>
  <si>
    <t>Hildene</t>
  </si>
  <si>
    <t>Quest Partners</t>
  </si>
  <si>
    <t>Acadian</t>
  </si>
  <si>
    <t>Senvest</t>
  </si>
  <si>
    <t>Valley Forge</t>
  </si>
  <si>
    <t>Anomaly</t>
  </si>
  <si>
    <t>EJF</t>
  </si>
  <si>
    <t>Owl Creek</t>
  </si>
  <si>
    <t>Long Pond</t>
  </si>
  <si>
    <t>Kepos</t>
  </si>
  <si>
    <t>Rubric</t>
  </si>
  <si>
    <t>Shenkman</t>
  </si>
  <si>
    <t>Hein Park</t>
  </si>
  <si>
    <t>Massar</t>
  </si>
  <si>
    <t>Wexford</t>
  </si>
  <si>
    <t>Indus</t>
  </si>
  <si>
    <t>Cambrian</t>
  </si>
  <si>
    <t>JANA</t>
  </si>
  <si>
    <t>Moore</t>
  </si>
  <si>
    <t>ValueAct</t>
  </si>
  <si>
    <t>Touradji</t>
  </si>
  <si>
    <t>SkyBridge</t>
  </si>
  <si>
    <t>Silver Point</t>
  </si>
  <si>
    <t>Highbridge</t>
  </si>
  <si>
    <t>Highfields</t>
  </si>
  <si>
    <t>Altimeter</t>
  </si>
  <si>
    <t>Archegos</t>
  </si>
  <si>
    <t>Avenue</t>
  </si>
  <si>
    <t>Bracebridge</t>
  </si>
  <si>
    <t>Discovery</t>
  </si>
  <si>
    <t>Hillhouse</t>
  </si>
  <si>
    <t>Adage</t>
  </si>
  <si>
    <t>Element</t>
  </si>
  <si>
    <t>Caxton</t>
  </si>
  <si>
    <t>Egerton</t>
  </si>
  <si>
    <t>Laurion</t>
  </si>
  <si>
    <t>Wolverine</t>
  </si>
  <si>
    <t>Cormorant</t>
  </si>
  <si>
    <t>Tilden Park</t>
  </si>
  <si>
    <t>BVF</t>
  </si>
  <si>
    <t>PointState</t>
  </si>
  <si>
    <t>BlueMountain</t>
  </si>
  <si>
    <t>Carlson</t>
  </si>
  <si>
    <t>HBK</t>
  </si>
  <si>
    <t>Detail</t>
  </si>
  <si>
    <t>HQ</t>
  </si>
  <si>
    <t>Miami</t>
  </si>
  <si>
    <t>Pod Shop</t>
  </si>
  <si>
    <t>Omaha</t>
  </si>
  <si>
    <t>Buy/Hold</t>
  </si>
  <si>
    <t>Stat Arb</t>
  </si>
  <si>
    <t>Tiger Cub</t>
  </si>
  <si>
    <t>Value</t>
  </si>
  <si>
    <t>Greenwich</t>
  </si>
  <si>
    <t>Chicago</t>
  </si>
  <si>
    <t>NYC</t>
  </si>
  <si>
    <t>Founded</t>
  </si>
  <si>
    <t>Fees</t>
  </si>
  <si>
    <t>1/13 to 1/20</t>
  </si>
  <si>
    <t>Inception</t>
  </si>
  <si>
    <t>CAGR</t>
  </si>
  <si>
    <t>Stephen Mandel (66), David Craver, Kelly Granat, Mala Gaonkar (left)</t>
  </si>
  <si>
    <t>SurgoCap</t>
  </si>
  <si>
    <t>Mala Gaonkar</t>
  </si>
  <si>
    <t>Q123</t>
  </si>
  <si>
    <t>Q223</t>
  </si>
  <si>
    <t>n/20</t>
  </si>
  <si>
    <t>N/A</t>
  </si>
  <si>
    <t>Tim Reynolds</t>
  </si>
  <si>
    <t>Connecticut</t>
  </si>
  <si>
    <t>Founder</t>
  </si>
  <si>
    <t>Zum</t>
  </si>
  <si>
    <t>TravelPerk</t>
  </si>
  <si>
    <t>CMR Surgical</t>
  </si>
  <si>
    <t>Cato Networks</t>
  </si>
  <si>
    <t>GoStudent</t>
  </si>
  <si>
    <t>Tractable</t>
  </si>
  <si>
    <t>Kigen</t>
  </si>
  <si>
    <t>Investee</t>
  </si>
  <si>
    <t>Date Invested</t>
  </si>
  <si>
    <t>eFishery</t>
  </si>
  <si>
    <t>ElevateBio</t>
  </si>
  <si>
    <t>TIER Mobility</t>
  </si>
  <si>
    <t>Noah Medical</t>
  </si>
  <si>
    <t>Infogrid</t>
  </si>
  <si>
    <t>Dealtale</t>
  </si>
  <si>
    <t>Enpal</t>
  </si>
  <si>
    <t>WeWork</t>
  </si>
  <si>
    <t>Fanatics</t>
  </si>
  <si>
    <t>Swell Energy</t>
  </si>
  <si>
    <t>SprintRay</t>
  </si>
  <si>
    <t>Xunshi Technology</t>
  </si>
  <si>
    <t>ArsenalBio</t>
  </si>
  <si>
    <t>Dian Xiaomi</t>
  </si>
  <si>
    <t>Contentsquare</t>
  </si>
  <si>
    <t>Jaka Robot</t>
  </si>
  <si>
    <t>LegalForce</t>
  </si>
  <si>
    <t>CoachHub</t>
  </si>
  <si>
    <t>Proximie</t>
  </si>
  <si>
    <t>Fountain</t>
  </si>
  <si>
    <t>Vendr</t>
  </si>
  <si>
    <t>1NCE</t>
  </si>
  <si>
    <t>Fiat Republic</t>
  </si>
  <si>
    <t>Symbotic</t>
  </si>
  <si>
    <t>Kushki</t>
  </si>
  <si>
    <t>Go1</t>
  </si>
  <si>
    <t>InfStones</t>
  </si>
  <si>
    <t>Rimac Group</t>
  </si>
  <si>
    <t>Firework</t>
  </si>
  <si>
    <t>Kitopi</t>
  </si>
  <si>
    <t>Material Bank</t>
  </si>
  <si>
    <t>AccelByte</t>
  </si>
  <si>
    <t>AI Medical Service</t>
  </si>
  <si>
    <t>CertiK</t>
  </si>
  <si>
    <t>UPSIDE Foods</t>
  </si>
  <si>
    <t>Tessera Therapeutics</t>
  </si>
  <si>
    <t>Observe.AI</t>
  </si>
  <si>
    <t>BioXroute Labs</t>
  </si>
  <si>
    <t>Pax8</t>
  </si>
  <si>
    <t>Msquared</t>
  </si>
  <si>
    <t>Fetch</t>
  </si>
  <si>
    <t>Xmov</t>
  </si>
  <si>
    <t>Clarify Health Solutions</t>
  </si>
  <si>
    <t>Remote</t>
  </si>
  <si>
    <t>Neuron23</t>
  </si>
  <si>
    <t>Digits</t>
  </si>
  <si>
    <t>Rapid</t>
  </si>
  <si>
    <t>CommerceIQ</t>
  </si>
  <si>
    <t>Apollo Agriculture</t>
  </si>
  <si>
    <t>Roofstock</t>
  </si>
  <si>
    <t>Forto</t>
  </si>
  <si>
    <t>TabaPay</t>
  </si>
  <si>
    <t>Cornami</t>
  </si>
  <si>
    <t>Weee!</t>
  </si>
  <si>
    <t>Gousto</t>
  </si>
  <si>
    <t>fabric</t>
  </si>
  <si>
    <t>Plexium</t>
  </si>
  <si>
    <t>RightHand Robotics</t>
  </si>
  <si>
    <t>PrimaryBid</t>
  </si>
  <si>
    <t>Synthego</t>
  </si>
  <si>
    <t>Modalku</t>
  </si>
  <si>
    <t>Spotter</t>
  </si>
  <si>
    <t>ConsenSys</t>
  </si>
  <si>
    <t>Veho</t>
  </si>
  <si>
    <t>Funding Societies</t>
  </si>
  <si>
    <t>PAPER</t>
  </si>
  <si>
    <t>Soul Machines</t>
  </si>
  <si>
    <t>Zhichi Technologies</t>
  </si>
  <si>
    <t>7shifts</t>
  </si>
  <si>
    <t>Ventus Therapeutics</t>
  </si>
  <si>
    <t>Clikalia</t>
  </si>
  <si>
    <t>ElasticRun</t>
  </si>
  <si>
    <t>Flexport</t>
  </si>
  <si>
    <t>Polygon</t>
  </si>
  <si>
    <t>Aleo</t>
  </si>
  <si>
    <t>Vivid</t>
  </si>
  <si>
    <t>Dewpoint Therapeutics</t>
  </si>
  <si>
    <t>Platform Science</t>
  </si>
  <si>
    <t>Esusu</t>
  </si>
  <si>
    <t>Alto Pharmacy</t>
  </si>
  <si>
    <t>Blockdaemon</t>
  </si>
  <si>
    <t>Fourier Intelligence</t>
  </si>
  <si>
    <t>MinIO</t>
  </si>
  <si>
    <t>Paack</t>
  </si>
  <si>
    <t>FTX</t>
  </si>
  <si>
    <t>Plenty</t>
  </si>
  <si>
    <t>Creditas</t>
  </si>
  <si>
    <t>Leyden Labs</t>
  </si>
  <si>
    <t>Shoplazza</t>
  </si>
  <si>
    <t>6sense</t>
  </si>
  <si>
    <t>Big Health</t>
  </si>
  <si>
    <t>Pixis</t>
  </si>
  <si>
    <t>EigenCOMM</t>
  </si>
  <si>
    <t>Zaihui</t>
  </si>
  <si>
    <t>Labelbox</t>
  </si>
  <si>
    <t>GlobalBees</t>
  </si>
  <si>
    <t>OfBusiness</t>
  </si>
  <si>
    <t>CARS24</t>
  </si>
  <si>
    <t>Koniku</t>
  </si>
  <si>
    <t>Unicommerce</t>
  </si>
  <si>
    <t>ezCater</t>
  </si>
  <si>
    <t>JUSPAY</t>
  </si>
  <si>
    <t>Atom Learning</t>
  </si>
  <si>
    <t>Robotic Research</t>
  </si>
  <si>
    <t>Cerebral</t>
  </si>
  <si>
    <t>Claroty</t>
  </si>
  <si>
    <t>Pear Therapeutics</t>
  </si>
  <si>
    <t>Sense</t>
  </si>
  <si>
    <t>Clarity AI</t>
  </si>
  <si>
    <t>Job&amp;Talent</t>
  </si>
  <si>
    <t>SODA</t>
  </si>
  <si>
    <t>Reibus</t>
  </si>
  <si>
    <t>Abogen Biosciences</t>
  </si>
  <si>
    <t>LTK</t>
  </si>
  <si>
    <t>BKash</t>
  </si>
  <si>
    <t>Gaussian Robot</t>
  </si>
  <si>
    <t>Variant Bio</t>
  </si>
  <si>
    <t>Block Renovation</t>
  </si>
  <si>
    <t>ZenBusiness</t>
  </si>
  <si>
    <t>Papa Inc</t>
  </si>
  <si>
    <t>Cloudbeds</t>
  </si>
  <si>
    <t>Permutive</t>
  </si>
  <si>
    <t>Nuro</t>
  </si>
  <si>
    <t>Digital Currency Group</t>
  </si>
  <si>
    <t>Aculys Pharma</t>
  </si>
  <si>
    <t>Wangdiantong</t>
  </si>
  <si>
    <t>OurCrowd</t>
  </si>
  <si>
    <t>Candy Digital</t>
  </si>
  <si>
    <t>360Learning</t>
  </si>
  <si>
    <t>Flock Freight</t>
  </si>
  <si>
    <t>Zopa</t>
  </si>
  <si>
    <t>Vuori</t>
  </si>
  <si>
    <t>Plume Design</t>
  </si>
  <si>
    <t>Elliptic</t>
  </si>
  <si>
    <t>Devoted Health</t>
  </si>
  <si>
    <t>Neumora Therapeutics</t>
  </si>
  <si>
    <t>Elemy</t>
  </si>
  <si>
    <t>Icertis</t>
  </si>
  <si>
    <t>Meesho</t>
  </si>
  <si>
    <t>ContractPodAi</t>
  </si>
  <si>
    <t>Andela</t>
  </si>
  <si>
    <t>Opentrons</t>
  </si>
  <si>
    <t>StreamElements</t>
  </si>
  <si>
    <t>Vestiaire Collective</t>
  </si>
  <si>
    <t>Hexagon Bio</t>
  </si>
  <si>
    <t>Advance Intelligence Group</t>
  </si>
  <si>
    <t>Sendcloud</t>
  </si>
  <si>
    <t>Unifonic</t>
  </si>
  <si>
    <t>Keenon Robotics</t>
  </si>
  <si>
    <t>Envelop Risk</t>
  </si>
  <si>
    <t>Pacaso</t>
  </si>
  <si>
    <t>Misfits Market</t>
  </si>
  <si>
    <t>Sendoso</t>
  </si>
  <si>
    <t>Copado</t>
  </si>
  <si>
    <t>Agile Robots AG</t>
  </si>
  <si>
    <t>HomeLight</t>
  </si>
  <si>
    <t>Peak</t>
  </si>
  <si>
    <t>WHOOP</t>
  </si>
  <si>
    <t>DICE</t>
  </si>
  <si>
    <t>Picsart</t>
  </si>
  <si>
    <t>Energy Vault</t>
  </si>
  <si>
    <t>OPay</t>
  </si>
  <si>
    <t>DriveWealth</t>
  </si>
  <si>
    <t>Patpat</t>
  </si>
  <si>
    <t>Gelato</t>
  </si>
  <si>
    <t>Adverity</t>
  </si>
  <si>
    <t>Chime</t>
  </si>
  <si>
    <t>Eruditus Executive Education</t>
  </si>
  <si>
    <t>Trendyol Group</t>
  </si>
  <si>
    <t>MindTickle</t>
  </si>
  <si>
    <t>Human Interest</t>
  </si>
  <si>
    <t>Unacademy</t>
  </si>
  <si>
    <t>Gopuff</t>
  </si>
  <si>
    <t>VNLIFE</t>
  </si>
  <si>
    <t>Zero</t>
  </si>
  <si>
    <t>Deep Genomics</t>
  </si>
  <si>
    <t>Class Technologies</t>
  </si>
  <si>
    <t>Wiliot</t>
  </si>
  <si>
    <t>Embark</t>
  </si>
  <si>
    <t>Ethos Life</t>
  </si>
  <si>
    <t>Cobli</t>
  </si>
  <si>
    <t>Netradyne</t>
  </si>
  <si>
    <t>Revolut</t>
  </si>
  <si>
    <t>Yanolja</t>
  </si>
  <si>
    <t>M1 Holdings</t>
  </si>
  <si>
    <t>Cybereason</t>
  </si>
  <si>
    <t>Pantheon</t>
  </si>
  <si>
    <t>Flipkart</t>
  </si>
  <si>
    <t>Swiggy</t>
  </si>
  <si>
    <t>Clearco</t>
  </si>
  <si>
    <t>Skedulo</t>
  </si>
  <si>
    <t>mmhmm</t>
  </si>
  <si>
    <t>AnyVision</t>
  </si>
  <si>
    <t>eobuwie.pl</t>
  </si>
  <si>
    <t>ONES.com</t>
  </si>
  <si>
    <t>Gympass</t>
  </si>
  <si>
    <t>Vianai</t>
  </si>
  <si>
    <t>Carro</t>
  </si>
  <si>
    <t>Umoja Biopharma</t>
  </si>
  <si>
    <t>IRL</t>
  </si>
  <si>
    <t>Chehaoduo</t>
  </si>
  <si>
    <t>Eightfold AI</t>
  </si>
  <si>
    <t>Klarna</t>
  </si>
  <si>
    <t>Whatfix</t>
  </si>
  <si>
    <t>Xiaopangxiong</t>
  </si>
  <si>
    <t>Ainnovation</t>
  </si>
  <si>
    <t>Nature's Fynd</t>
  </si>
  <si>
    <t>Perch</t>
  </si>
  <si>
    <t>Zeta</t>
  </si>
  <si>
    <t>Riiid</t>
  </si>
  <si>
    <t>Formlabs</t>
  </si>
  <si>
    <t>Extend</t>
  </si>
  <si>
    <t>Dingdong Maicai</t>
  </si>
  <si>
    <t>Jellysmack</t>
  </si>
  <si>
    <t>Beisen</t>
  </si>
  <si>
    <t>Arkose Labs</t>
  </si>
  <si>
    <t>THG</t>
  </si>
  <si>
    <t>Workboard</t>
  </si>
  <si>
    <t>Collective Health</t>
  </si>
  <si>
    <t>Exscientia</t>
  </si>
  <si>
    <t>LUMICKS</t>
  </si>
  <si>
    <t>Repertoire Immune Medicines</t>
  </si>
  <si>
    <t>Tempo</t>
  </si>
  <si>
    <t>SambaNova Systems</t>
  </si>
  <si>
    <t>PTS (Proweb Tech Solution)</t>
  </si>
  <si>
    <t>Better.com</t>
  </si>
  <si>
    <t>Iyuno-SDI</t>
  </si>
  <si>
    <t>Oda</t>
  </si>
  <si>
    <t>Trax</t>
  </si>
  <si>
    <t>Redis</t>
  </si>
  <si>
    <t>EDDA Technology</t>
  </si>
  <si>
    <t>OneTrust</t>
  </si>
  <si>
    <t>Sendbird</t>
  </si>
  <si>
    <t>Manticore Games</t>
  </si>
  <si>
    <t>Cameo</t>
  </si>
  <si>
    <t>PatSnap</t>
  </si>
  <si>
    <t>Insitro</t>
  </si>
  <si>
    <t>Oyo</t>
  </si>
  <si>
    <t>Forward</t>
  </si>
  <si>
    <t>Vividion Therapeutics</t>
  </si>
  <si>
    <t>Standard Cognition</t>
  </si>
  <si>
    <t>KLOOK</t>
  </si>
  <si>
    <t>Globality</t>
  </si>
  <si>
    <t>Keep</t>
  </si>
  <si>
    <t>Zuoyebang</t>
  </si>
  <si>
    <t>Full Truck Alliance</t>
  </si>
  <si>
    <t>XAG</t>
  </si>
  <si>
    <t>blinkit</t>
  </si>
  <si>
    <t>VIPThink</t>
  </si>
  <si>
    <t>GetYourGuide</t>
  </si>
  <si>
    <t>Nextbite</t>
  </si>
  <si>
    <t>Getaround</t>
  </si>
  <si>
    <t>Zhangmen</t>
  </si>
  <si>
    <t>ShipBob</t>
  </si>
  <si>
    <t>XtalPi</t>
  </si>
  <si>
    <t>Zymergen</t>
  </si>
  <si>
    <t>Biofourmis</t>
  </si>
  <si>
    <t>AUTO1 Group</t>
  </si>
  <si>
    <t>Encoded Therapeutics</t>
  </si>
  <si>
    <t>PolicyBazaar</t>
  </si>
  <si>
    <t>Didi Woya</t>
  </si>
  <si>
    <t>Brain Corp</t>
  </si>
  <si>
    <t>Cohesity</t>
  </si>
  <si>
    <t>Ke.com</t>
  </si>
  <si>
    <t>Ziroom</t>
  </si>
  <si>
    <t>Behavox</t>
  </si>
  <si>
    <t>Karius</t>
  </si>
  <si>
    <t>FirstCry</t>
  </si>
  <si>
    <t>Berkshire Grey</t>
  </si>
  <si>
    <t>Lenskart</t>
  </si>
  <si>
    <t>One97 Communications</t>
  </si>
  <si>
    <t>Automation Anywhere</t>
  </si>
  <si>
    <t>Ucaidao</t>
  </si>
  <si>
    <t>Greensill Capital</t>
  </si>
  <si>
    <t>Cruise</t>
  </si>
  <si>
    <t>C2FO</t>
  </si>
  <si>
    <t>Compass</t>
  </si>
  <si>
    <t>Fungible</t>
  </si>
  <si>
    <t>DoorDash</t>
  </si>
  <si>
    <t>Rappi</t>
  </si>
  <si>
    <t>Uber ATG</t>
  </si>
  <si>
    <t>Delhivery</t>
  </si>
  <si>
    <t>Opendoor</t>
  </si>
  <si>
    <t>Grab</t>
  </si>
  <si>
    <t>Grab Financial</t>
  </si>
  <si>
    <t>OakNorth</t>
  </si>
  <si>
    <t>Clutter</t>
  </si>
  <si>
    <t>Vir</t>
  </si>
  <si>
    <t>VIR</t>
  </si>
  <si>
    <t>Relay Therapeutics</t>
  </si>
  <si>
    <t>Fair</t>
  </si>
  <si>
    <t>Cambridge Mobile Telematics</t>
  </si>
  <si>
    <t>REEF</t>
  </si>
  <si>
    <t>ParkJockey</t>
  </si>
  <si>
    <t>Tokopedia</t>
  </si>
  <si>
    <t>Coupang</t>
  </si>
  <si>
    <t>Roivant Sciences</t>
  </si>
  <si>
    <t>Alibaba Bendi</t>
  </si>
  <si>
    <t>View</t>
  </si>
  <si>
    <t>Zume</t>
  </si>
  <si>
    <t>ByteDance</t>
  </si>
  <si>
    <t>Loggi</t>
  </si>
  <si>
    <t>SenseTime</t>
  </si>
  <si>
    <t>Public</t>
  </si>
  <si>
    <t>Slack</t>
  </si>
  <si>
    <t>Acquired</t>
  </si>
  <si>
    <t>Zhong An</t>
  </si>
  <si>
    <t>Brandless</t>
  </si>
  <si>
    <t>WeWork China</t>
  </si>
  <si>
    <t>Light</t>
  </si>
  <si>
    <t>Patym Mall</t>
  </si>
  <si>
    <t>Datavant</t>
  </si>
  <si>
    <t>10X Genomics</t>
  </si>
  <si>
    <t>Ping An Healthcare</t>
  </si>
  <si>
    <t>OneConnect</t>
  </si>
  <si>
    <t>Wag</t>
  </si>
  <si>
    <t>Katerra</t>
  </si>
  <si>
    <t>Uber</t>
  </si>
  <si>
    <t>Petuum</t>
  </si>
  <si>
    <t>Mapbox</t>
  </si>
  <si>
    <t>Ola</t>
  </si>
  <si>
    <t>Ping An Good Doctor</t>
  </si>
  <si>
    <t>Kabbage</t>
  </si>
  <si>
    <t>Nauto</t>
  </si>
  <si>
    <t>OSIsoft</t>
  </si>
  <si>
    <t>NVIDIA</t>
  </si>
  <si>
    <t>99</t>
  </si>
  <si>
    <t>Improbable</t>
  </si>
  <si>
    <t>Guardant Health</t>
  </si>
  <si>
    <t>CloudMinds</t>
  </si>
  <si>
    <t>Proterra</t>
  </si>
  <si>
    <t>Fate</t>
  </si>
  <si>
    <t>Industry</t>
  </si>
  <si>
    <t>Description</t>
  </si>
  <si>
    <t>Round</t>
  </si>
  <si>
    <t>Series E</t>
  </si>
  <si>
    <t>Raised</t>
  </si>
  <si>
    <t>Logistics</t>
  </si>
  <si>
    <t>Child transportation for school</t>
  </si>
  <si>
    <t>Series D</t>
  </si>
  <si>
    <t>Software</t>
  </si>
  <si>
    <t>Corporate travel spending</t>
  </si>
  <si>
    <t>Series A</t>
  </si>
  <si>
    <t>TBD</t>
  </si>
  <si>
    <t>Medical Devices</t>
  </si>
  <si>
    <t>Robotic surgery</t>
  </si>
  <si>
    <t>Hardware</t>
  </si>
  <si>
    <t>Education, connect to tutors</t>
  </si>
  <si>
    <t>SASE networking</t>
  </si>
  <si>
    <t>AI Insurtech</t>
  </si>
  <si>
    <t>Series B</t>
  </si>
  <si>
    <t>SIM cards</t>
  </si>
  <si>
    <t>Agriculture</t>
  </si>
  <si>
    <t>Fish &amp; shrimp feeding</t>
  </si>
  <si>
    <t>Biopharma</t>
  </si>
  <si>
    <t>Navneet Govil</t>
  </si>
  <si>
    <t>Cell, gene therapy</t>
  </si>
  <si>
    <t>15m users, Indonesian doctor-to-patient</t>
  </si>
  <si>
    <t>PT Good Doctor Technology</t>
  </si>
  <si>
    <t>Micro-mobility rideshare</t>
  </si>
  <si>
    <t>Convert</t>
  </si>
  <si>
    <t>Building analytics</t>
  </si>
  <si>
    <t>Sales and marketing</t>
  </si>
  <si>
    <t>Leasing</t>
  </si>
  <si>
    <t>Solar power panels for housing</t>
  </si>
  <si>
    <t>Bonds</t>
  </si>
  <si>
    <t>Office space</t>
  </si>
  <si>
    <t>Quris</t>
  </si>
  <si>
    <t>Seed</t>
  </si>
  <si>
    <t>Drug discovery</t>
  </si>
  <si>
    <t>Retail</t>
  </si>
  <si>
    <t>Sports merchandise</t>
  </si>
  <si>
    <t>Energy</t>
  </si>
  <si>
    <t>Home energy management</t>
  </si>
  <si>
    <t>3D printing focused on dentistry</t>
  </si>
  <si>
    <t>Industrial</t>
  </si>
  <si>
    <t>3D printing</t>
  </si>
  <si>
    <t>CART</t>
  </si>
  <si>
    <t>Ecommerce services</t>
  </si>
  <si>
    <t>B2B SaaS</t>
  </si>
  <si>
    <t>Series F</t>
  </si>
  <si>
    <t>Robots</t>
  </si>
  <si>
    <t>Legal</t>
  </si>
  <si>
    <t>Software spend management</t>
  </si>
  <si>
    <t>Series C</t>
  </si>
  <si>
    <t>HR</t>
  </si>
  <si>
    <t>Operating room</t>
  </si>
  <si>
    <t>Digital coaching</t>
  </si>
  <si>
    <t>IoT</t>
  </si>
  <si>
    <t>Crypto</t>
  </si>
  <si>
    <t>Warehouses</t>
  </si>
  <si>
    <t>Payments</t>
  </si>
  <si>
    <t>Training</t>
  </si>
  <si>
    <t>Auto</t>
  </si>
  <si>
    <t>Shopping</t>
  </si>
  <si>
    <t>Cloud Kitchens</t>
  </si>
  <si>
    <t>Fabric designs</t>
  </si>
  <si>
    <t>Video Game platform</t>
  </si>
  <si>
    <t>Diagnostics</t>
  </si>
  <si>
    <t>Food</t>
  </si>
  <si>
    <t>Deep Track</t>
  </si>
  <si>
    <t>Q323</t>
  </si>
  <si>
    <t>Q423</t>
  </si>
  <si>
    <t>David Kroin</t>
  </si>
  <si>
    <t>Seth Klarman</t>
  </si>
  <si>
    <t>Closing</t>
  </si>
  <si>
    <t>Casdin</t>
  </si>
  <si>
    <t>Eli Casdin</t>
  </si>
  <si>
    <t>Closed</t>
  </si>
  <si>
    <t>Cathy Woods</t>
  </si>
  <si>
    <t>Larry Fink</t>
  </si>
  <si>
    <t>Vanguard</t>
  </si>
  <si>
    <t>Sumitomo Mitsui</t>
  </si>
  <si>
    <t>Wellington</t>
  </si>
  <si>
    <t>Private Equity</t>
  </si>
  <si>
    <t>PA</t>
  </si>
  <si>
    <t>Federated Hermes</t>
  </si>
  <si>
    <t>AllianceBernstein</t>
  </si>
  <si>
    <t>Rokos</t>
  </si>
  <si>
    <t>Chris Rokos</t>
  </si>
  <si>
    <t>Dimensional</t>
  </si>
  <si>
    <t>Himension</t>
  </si>
  <si>
    <t>Singapore</t>
  </si>
  <si>
    <t>Chevy Chase</t>
  </si>
  <si>
    <t>London</t>
  </si>
  <si>
    <t>Northern Trust</t>
  </si>
  <si>
    <t>UBS</t>
  </si>
  <si>
    <t>Janus Henderson</t>
  </si>
  <si>
    <t>JPMorgan Chase</t>
  </si>
  <si>
    <t>Norges Bank</t>
  </si>
  <si>
    <t>Team</t>
  </si>
  <si>
    <t>GoldenTree</t>
  </si>
  <si>
    <t>Macquarie</t>
  </si>
  <si>
    <t>Rock Springs</t>
  </si>
  <si>
    <t>Dodge &amp; Cox</t>
  </si>
  <si>
    <t>Avoro</t>
  </si>
  <si>
    <t>Behzad Aghazadeh</t>
  </si>
  <si>
    <t>Loomis Sayles</t>
  </si>
  <si>
    <t>Sequoia</t>
  </si>
  <si>
    <t>Sequoia X raised $695m, IRR -31%</t>
  </si>
  <si>
    <t>Sequoia IX raised $350m, IRR -6.1%. Sequoia Franchise Fund raised $350m, IRR -17%</t>
  </si>
  <si>
    <t>Sequoia Capital VIII raised $250m, IRR 90.4%</t>
  </si>
  <si>
    <t>Sequoia Capital VII raised $150m, IRR 175%</t>
  </si>
  <si>
    <t>Kleiner Perkins</t>
  </si>
  <si>
    <t>KPCB X-A, IRR -18%</t>
  </si>
  <si>
    <t>KPCB IX-A raised $505m, -23% IRR</t>
  </si>
  <si>
    <t>KPCB VIII raised $310m, IRR 287%</t>
  </si>
  <si>
    <t>KPCB VI raised $173m, IRR 39%</t>
  </si>
  <si>
    <t>KPCB VII raised $280m, IRR 121%</t>
  </si>
  <si>
    <t>Gabe Hoffman</t>
  </si>
  <si>
    <t>David Tepper</t>
  </si>
  <si>
    <t>Soros</t>
  </si>
  <si>
    <t>George Soros</t>
  </si>
  <si>
    <t>Walleye</t>
  </si>
  <si>
    <t>Southpoint</t>
  </si>
  <si>
    <t>John Clark</t>
  </si>
  <si>
    <t>Woodline</t>
  </si>
  <si>
    <t>The Public Investment Fund (Saudi Arabia)</t>
  </si>
  <si>
    <t>Andressen Horowitz</t>
  </si>
  <si>
    <t>General Catalyst</t>
  </si>
  <si>
    <t>Lightspeed</t>
  </si>
  <si>
    <t>Invesco</t>
  </si>
  <si>
    <t>Bank of America</t>
  </si>
  <si>
    <t>Paul Marshall, Ian Wace</t>
  </si>
  <si>
    <t>Notes</t>
  </si>
  <si>
    <t>Contact</t>
  </si>
  <si>
    <t>Site</t>
  </si>
  <si>
    <t>www.mwam.com</t>
  </si>
  <si>
    <t>212-235-2800, 44-20-7316-2250</t>
  </si>
  <si>
    <t>1832 Asset Management (NovaScotia)</t>
  </si>
  <si>
    <t>Voya Investment</t>
  </si>
  <si>
    <t>Hartford Financial</t>
  </si>
  <si>
    <t>First Trust (Grace Partners of DuPage LP)</t>
  </si>
  <si>
    <t>212-841-4100</t>
  </si>
  <si>
    <t>Headcount</t>
  </si>
  <si>
    <t>Tiger</t>
  </si>
  <si>
    <t>Paradigm</t>
  </si>
  <si>
    <t>8VC</t>
  </si>
  <si>
    <t>8VC V</t>
  </si>
  <si>
    <t>Joe Lonsdale</t>
  </si>
  <si>
    <t>Matt Huang</t>
  </si>
  <si>
    <t>Insight Partners</t>
  </si>
  <si>
    <t>NEA</t>
  </si>
  <si>
    <t>Greylock</t>
  </si>
  <si>
    <t>Addition</t>
  </si>
  <si>
    <t>Index Ventures</t>
  </si>
  <si>
    <t>Spark Capital</t>
  </si>
  <si>
    <t>IVP</t>
  </si>
  <si>
    <t>Sapphire Ventures</t>
  </si>
  <si>
    <t>Founders Fund</t>
  </si>
  <si>
    <t>IDG Capital</t>
  </si>
  <si>
    <t>Foundation Capital</t>
  </si>
  <si>
    <t>ICONIQ</t>
  </si>
  <si>
    <t>Accel</t>
  </si>
  <si>
    <t>March Capital</t>
  </si>
  <si>
    <t>Lux Capital</t>
  </si>
  <si>
    <t>Menlo Ventures</t>
  </si>
  <si>
    <t>Amplify</t>
  </si>
  <si>
    <t>Bessemer</t>
  </si>
  <si>
    <t>FirstMark</t>
  </si>
  <si>
    <t>Norwest</t>
  </si>
  <si>
    <t>SVA</t>
  </si>
  <si>
    <t>Marc Andreessen, Ben Horowitz</t>
  </si>
  <si>
    <t>www.sequoiacap.com</t>
  </si>
  <si>
    <t>Ramp</t>
  </si>
  <si>
    <t>Series D-2</t>
  </si>
  <si>
    <t>Anrok</t>
  </si>
  <si>
    <t>Collaborative Robotics</t>
  </si>
  <si>
    <t>Cyera</t>
  </si>
  <si>
    <t>Grow Therapy</t>
  </si>
  <si>
    <t>Sanctum</t>
  </si>
  <si>
    <t>Zafran Security</t>
  </si>
  <si>
    <t>Fireworks AI</t>
  </si>
  <si>
    <t>nsave</t>
  </si>
  <si>
    <t>Foundry</t>
  </si>
  <si>
    <t>Mermaid Chart</t>
  </si>
  <si>
    <t>Mystiko.Network</t>
  </si>
  <si>
    <t>Xaver</t>
  </si>
  <si>
    <t>Quilt</t>
  </si>
  <si>
    <t>Physical Intelligence</t>
  </si>
  <si>
    <t>Lumen Orbit</t>
  </si>
  <si>
    <t>Sahara AI</t>
  </si>
  <si>
    <t>StackOne</t>
  </si>
  <si>
    <t>Glean</t>
  </si>
  <si>
    <t>RobCo</t>
  </si>
  <si>
    <t>Naro</t>
  </si>
  <si>
    <t>LangChain</t>
  </si>
  <si>
    <t>Ultiverse</t>
  </si>
  <si>
    <t>Sierra</t>
  </si>
  <si>
    <t>Meter</t>
  </si>
  <si>
    <t>Mindy</t>
  </si>
  <si>
    <t>Pennylane</t>
  </si>
  <si>
    <t>Guided Energy</t>
  </si>
  <si>
    <t>Watershed</t>
  </si>
  <si>
    <t>Venue</t>
  </si>
  <si>
    <t>Coana</t>
  </si>
  <si>
    <t>Oasis Security</t>
  </si>
  <si>
    <t>EDX Markets</t>
  </si>
  <si>
    <t>ElevenLabs</t>
  </si>
  <si>
    <t>Focus</t>
  </si>
  <si>
    <t>Buddy</t>
  </si>
  <si>
    <t>Lyso</t>
  </si>
  <si>
    <t>Claim</t>
  </si>
  <si>
    <t>Harvey</t>
  </si>
  <si>
    <t>Tacto</t>
  </si>
  <si>
    <t>Replicate</t>
  </si>
  <si>
    <t>Squint</t>
  </si>
  <si>
    <t>Privy</t>
  </si>
  <si>
    <t>Finance software</t>
  </si>
  <si>
    <t>Pre-Seed</t>
  </si>
  <si>
    <t>Sales tax software</t>
  </si>
  <si>
    <t>Security</t>
  </si>
  <si>
    <t>Healthcare, therapists</t>
  </si>
  <si>
    <t>Blockchain, Solana</t>
  </si>
  <si>
    <t>Fintech</t>
  </si>
  <si>
    <t>AI cloud</t>
  </si>
  <si>
    <t>AI LLMs</t>
  </si>
  <si>
    <t>Productivity</t>
  </si>
  <si>
    <t>Blockchain, DEX</t>
  </si>
  <si>
    <t>Consumer, Ecommerce</t>
  </si>
  <si>
    <t>ICO</t>
  </si>
  <si>
    <t>AI assistants</t>
  </si>
  <si>
    <t>Space cloud computing</t>
  </si>
  <si>
    <t>Decentralized AI network</t>
  </si>
  <si>
    <t>Integrations</t>
  </si>
  <si>
    <t>Enterprise AI</t>
  </si>
  <si>
    <t>IPO</t>
  </si>
  <si>
    <t>GitHub</t>
  </si>
  <si>
    <t>Acquisition</t>
  </si>
  <si>
    <t>AirBnb</t>
  </si>
  <si>
    <t>Sumo Logic</t>
  </si>
  <si>
    <t>Instacart</t>
  </si>
  <si>
    <t>MongoDB</t>
  </si>
  <si>
    <t>Stripe</t>
  </si>
  <si>
    <t>Reddit</t>
  </si>
  <si>
    <t>Okta</t>
  </si>
  <si>
    <t>WhatsApp</t>
  </si>
  <si>
    <t>HubSpot</t>
  </si>
  <si>
    <t>Instagram</t>
  </si>
  <si>
    <t>Dropbox</t>
  </si>
  <si>
    <t>Unity</t>
  </si>
  <si>
    <t>Palo Alto Networks</t>
  </si>
  <si>
    <t>LinkedIn</t>
  </si>
  <si>
    <t>Loopt</t>
  </si>
  <si>
    <t>Apple</t>
  </si>
  <si>
    <t>Electronic Arts</t>
  </si>
  <si>
    <t>Nvidia</t>
  </si>
  <si>
    <t>Yahoo</t>
  </si>
  <si>
    <t>Paypal</t>
  </si>
  <si>
    <t>Google</t>
  </si>
  <si>
    <t>PayPal</t>
  </si>
  <si>
    <t>Plaxo</t>
  </si>
  <si>
    <t>YouTube</t>
  </si>
  <si>
    <t>Mahalo</t>
  </si>
  <si>
    <t>Total</t>
  </si>
  <si>
    <t>Peter Thiel</t>
  </si>
  <si>
    <t>Lee Fixel</t>
  </si>
  <si>
    <t>Philippe Laffont</t>
  </si>
  <si>
    <t>Khosla Ventures</t>
  </si>
  <si>
    <t>First Round</t>
  </si>
  <si>
    <t>Venrock</t>
  </si>
  <si>
    <t>Greycroft</t>
  </si>
  <si>
    <t>Battery Ventures</t>
  </si>
  <si>
    <t>Redpoint</t>
  </si>
  <si>
    <t>Benchmark</t>
  </si>
  <si>
    <t>Vinod Khosla</t>
  </si>
  <si>
    <t>Madrona</t>
  </si>
  <si>
    <t>DCVC</t>
  </si>
  <si>
    <t>Initialized</t>
  </si>
  <si>
    <t>GGV</t>
  </si>
  <si>
    <t>ARCH</t>
  </si>
  <si>
    <t>Union Square Ventures</t>
  </si>
  <si>
    <t>Social Capital</t>
  </si>
  <si>
    <t>Upfront Ventures</t>
  </si>
  <si>
    <t>Floodgate</t>
  </si>
  <si>
    <t>Nexus Venture Partners</t>
  </si>
  <si>
    <t>Village Global</t>
  </si>
  <si>
    <t>Thrive Capital</t>
  </si>
  <si>
    <t>Sofinnova</t>
  </si>
  <si>
    <t>Eniac</t>
  </si>
  <si>
    <t>Craft Ventures</t>
  </si>
  <si>
    <t>Flagship</t>
  </si>
  <si>
    <t>Pantera</t>
  </si>
  <si>
    <t>Ribbit</t>
  </si>
  <si>
    <t>SignalFire</t>
  </si>
  <si>
    <t>Josh Wolfe</t>
  </si>
  <si>
    <t>Softbank</t>
  </si>
  <si>
    <t>Google Capital</t>
  </si>
  <si>
    <t>T Rowe Price</t>
  </si>
  <si>
    <t>Mubadala</t>
  </si>
  <si>
    <t>Silver Lake</t>
  </si>
  <si>
    <t>CPPIB</t>
  </si>
  <si>
    <t>Perry Creek</t>
  </si>
  <si>
    <t>Microsoft/M12</t>
  </si>
  <si>
    <t>TenCent</t>
  </si>
  <si>
    <t>Temasek</t>
  </si>
  <si>
    <t>Franklin Templeton</t>
  </si>
  <si>
    <t>Alibaba</t>
  </si>
  <si>
    <t>Intel</t>
  </si>
  <si>
    <t>Salesforce</t>
  </si>
  <si>
    <t>First</t>
  </si>
  <si>
    <t>Last</t>
  </si>
  <si>
    <t>Israel</t>
  </si>
  <si>
    <t>"Izzy"</t>
  </si>
  <si>
    <t>Englander</t>
  </si>
  <si>
    <t>Email</t>
  </si>
  <si>
    <t>englanderi@bloomberg.net</t>
  </si>
  <si>
    <t>Company</t>
  </si>
  <si>
    <t>Justin</t>
  </si>
  <si>
    <t>G</t>
  </si>
  <si>
    <t>Gmelich</t>
  </si>
  <si>
    <t>Title</t>
  </si>
  <si>
    <t>Co-CIO</t>
  </si>
  <si>
    <t>212-708-4450</t>
  </si>
  <si>
    <t>jgmelich1@bloomberg.net</t>
  </si>
  <si>
    <t>Millennium Partners LP</t>
  </si>
  <si>
    <t>CEO</t>
  </si>
  <si>
    <t>Millennium Management LLC</t>
  </si>
  <si>
    <t>Jason</t>
  </si>
  <si>
    <t>Feasey</t>
  </si>
  <si>
    <t>Credit Trading</t>
  </si>
  <si>
    <t>Address</t>
  </si>
  <si>
    <t>Phone 1</t>
  </si>
  <si>
    <t>44-20-3192-8873</t>
  </si>
  <si>
    <t>Phone 2</t>
  </si>
  <si>
    <t>Phone 3</t>
  </si>
  <si>
    <t>44-778-377-0590</t>
  </si>
  <si>
    <t>44-788-144-3923</t>
  </si>
  <si>
    <t>jfeasey5@bloomberg.net</t>
  </si>
  <si>
    <t>Millennium Capital Partners LLP</t>
  </si>
  <si>
    <t>Middle/Moniker</t>
  </si>
  <si>
    <t>Daniel</t>
  </si>
  <si>
    <t>Dan</t>
  </si>
  <si>
    <t>Friedman</t>
  </si>
  <si>
    <t>44-20-3192-8825</t>
  </si>
  <si>
    <t>Credit &amp; Mortgage</t>
  </si>
  <si>
    <t>dfriedman@mlp.com</t>
  </si>
  <si>
    <t>Email 2</t>
  </si>
  <si>
    <t>dfriedman104@bloomberg.net</t>
  </si>
  <si>
    <t>44-7554-019-722</t>
  </si>
  <si>
    <t>Peter</t>
  </si>
  <si>
    <t>Santoro</t>
  </si>
  <si>
    <t>212-708-4099</t>
  </si>
  <si>
    <t>psantoro12@bloomberg.net</t>
  </si>
  <si>
    <t>Global Co-Head: Equities</t>
  </si>
  <si>
    <t>612-636-6233</t>
  </si>
  <si>
    <t>Kevin</t>
  </si>
  <si>
    <t>Russell</t>
  </si>
  <si>
    <t>212-708-4204</t>
  </si>
  <si>
    <t>krussell85@bloomberg.net</t>
  </si>
  <si>
    <t>Equities</t>
  </si>
  <si>
    <t>Tom</t>
  </si>
  <si>
    <t>Ungi</t>
  </si>
  <si>
    <t>44-20-7107-8430</t>
  </si>
  <si>
    <t>Managing Director</t>
  </si>
  <si>
    <t>50 Berkeley Street</t>
  </si>
  <si>
    <t>44-7951-133092</t>
  </si>
  <si>
    <t>Mark</t>
  </si>
  <si>
    <t>I</t>
  </si>
  <si>
    <t>Tsesarsky</t>
  </si>
  <si>
    <t>212-320-1818</t>
  </si>
  <si>
    <t>mtsesarsky@bloomberg.net</t>
  </si>
  <si>
    <t>Co-Head: Fixed Income &amp; Commodities</t>
  </si>
  <si>
    <t>Jeffrey</t>
  </si>
  <si>
    <t>L</t>
  </si>
  <si>
    <t>Verschleiser</t>
  </si>
  <si>
    <t>212-708-4451</t>
  </si>
  <si>
    <t>jeff.verschleiser@mlp.com</t>
  </si>
  <si>
    <t>Global Head: Credit &amp; Mortgage Backed Securities Risk Management</t>
  </si>
  <si>
    <t>Glen</t>
  </si>
  <si>
    <t>Scheinberg</t>
  </si>
  <si>
    <t>212-320-1875</t>
  </si>
  <si>
    <t>gscheinberg2@bloomberg.net</t>
  </si>
  <si>
    <t>Portfolio Manager</t>
  </si>
  <si>
    <t>646-630-2351</t>
  </si>
  <si>
    <t>David</t>
  </si>
  <si>
    <t>Flowerdew</t>
  </si>
  <si>
    <t>212-708-4458</t>
  </si>
  <si>
    <t>dflowerdew3@bloomberg.net</t>
  </si>
  <si>
    <t>646-675-1166</t>
  </si>
  <si>
    <t>Vikesh</t>
  </si>
  <si>
    <t>Kotecha</t>
  </si>
  <si>
    <t>852-6903-1121</t>
  </si>
  <si>
    <t>vikesh.kotecha@mlp.com</t>
  </si>
  <si>
    <t>Former</t>
  </si>
  <si>
    <t>Millennium Capital Management (Hk) Ltd</t>
  </si>
  <si>
    <t>Former Title</t>
  </si>
  <si>
    <t>Head: Asia Equities</t>
  </si>
  <si>
    <t>Former Phone</t>
  </si>
  <si>
    <t>Former Email</t>
  </si>
  <si>
    <t>Christian</t>
  </si>
  <si>
    <t>Loxham</t>
  </si>
  <si>
    <t>212-320-1109</t>
  </si>
  <si>
    <t>cloxham1@bloomberg.net</t>
  </si>
  <si>
    <t>150 Monument Rd</t>
  </si>
  <si>
    <t>Danielle</t>
  </si>
  <si>
    <t>Luk</t>
  </si>
  <si>
    <t>415-844-4070</t>
  </si>
  <si>
    <t>daluk@bloomberg.net</t>
  </si>
  <si>
    <t>Edward</t>
  </si>
  <si>
    <t>Cooper</t>
  </si>
  <si>
    <t>44-20-3192-8845</t>
  </si>
  <si>
    <t>edward.cooper@mlp.com</t>
  </si>
  <si>
    <t>Senior Portfolio Manager</t>
  </si>
  <si>
    <t>44-793-339-5491</t>
  </si>
  <si>
    <t>ecooper68@bloomberg.net</t>
  </si>
  <si>
    <t>Mustafa</t>
  </si>
  <si>
    <t>"Mus"</t>
  </si>
  <si>
    <t>Akay</t>
  </si>
  <si>
    <t>44-20-3192-8966</t>
  </si>
  <si>
    <t>mus.akay@uk.mlp.com</t>
  </si>
  <si>
    <t>44-759-730-8999</t>
  </si>
  <si>
    <t>makay0@bloomberg.net</t>
  </si>
  <si>
    <t>Darren</t>
  </si>
  <si>
    <t>Goldenberg</t>
  </si>
  <si>
    <t>212-320-1696</t>
  </si>
  <si>
    <t>darren.goldenberg@mlp.com</t>
  </si>
  <si>
    <t>Head: Americas Equity Capital Markets</t>
  </si>
  <si>
    <t>917-880-1689</t>
  </si>
  <si>
    <t>dgoldenber22@bloomberg.net</t>
  </si>
  <si>
    <t>Michael</t>
  </si>
  <si>
    <t>Ferrucci</t>
  </si>
  <si>
    <t>212-320-1662</t>
  </si>
  <si>
    <t>mferrucci12@bloomberg.net</t>
  </si>
  <si>
    <t>Global Head: Equity Advisory Services</t>
  </si>
  <si>
    <t>Craig</t>
  </si>
  <si>
    <t>Loftus</t>
  </si>
  <si>
    <t>44-20-3192-8854</t>
  </si>
  <si>
    <t>craig.loftus@uk.mlp.com</t>
  </si>
  <si>
    <t>14 Ryder Street, London, GB</t>
  </si>
  <si>
    <t>399 Park Avenue, New York, NY</t>
  </si>
  <si>
    <t>20 Grosvenor Street, London, GB</t>
  </si>
  <si>
    <t>620 Newport Center Dr, California</t>
  </si>
  <si>
    <t>cloftus14@bloomberg.net</t>
  </si>
  <si>
    <t>44-792-756-8004</t>
  </si>
  <si>
    <t>Youssef</t>
  </si>
  <si>
    <t>Benomar</t>
  </si>
  <si>
    <t>44-20-3650-8386</t>
  </si>
  <si>
    <t>ybenomar8@bloomberg.net</t>
  </si>
  <si>
    <t>Portfolio Manager: Vol/Macro</t>
  </si>
  <si>
    <t>10 Old Burlington Street, London, GB</t>
  </si>
  <si>
    <t>James</t>
  </si>
  <si>
    <t>Watson</t>
  </si>
  <si>
    <t>44-20-3192-8608</t>
  </si>
  <si>
    <t>44-797-106-4458</t>
  </si>
  <si>
    <t>Left for Balyasny?</t>
  </si>
  <si>
    <t>Maxime</t>
  </si>
  <si>
    <t>Kahn</t>
  </si>
  <si>
    <t>33-1-8020-5655</t>
  </si>
  <si>
    <t>mkahn58@bloomberg.net</t>
  </si>
  <si>
    <t>Portfolio Manager &amp; Founder:111 Capital</t>
  </si>
  <si>
    <t>9 Rue De La Paix, Paris, FR</t>
  </si>
  <si>
    <t>Des</t>
  </si>
  <si>
    <t>Conway</t>
  </si>
  <si>
    <t>212-708-4392</t>
  </si>
  <si>
    <t>des.conway@mlp.com</t>
  </si>
  <si>
    <t>Trader</t>
  </si>
  <si>
    <t>646-937-4900</t>
  </si>
  <si>
    <t>dconway4@bloomberg.net</t>
  </si>
  <si>
    <t>Anshul</t>
  </si>
  <si>
    <t>Agarwal</t>
  </si>
  <si>
    <t>212-320-1991</t>
  </si>
  <si>
    <t>anshul.agarwal@mlp.com</t>
  </si>
  <si>
    <t>Derivatives Trader &amp; Strategist</t>
  </si>
  <si>
    <t>646-413-2597</t>
  </si>
  <si>
    <t>aagarwal272@bloomberg.net</t>
  </si>
  <si>
    <t>Maren</t>
  </si>
  <si>
    <t>Karanam</t>
  </si>
  <si>
    <t>212-708-4958</t>
  </si>
  <si>
    <t>nkaranam2@bloomberg.net</t>
  </si>
  <si>
    <t>Maneesh</t>
  </si>
  <si>
    <t>Deshpande</t>
  </si>
  <si>
    <t>212-708-4269</t>
  </si>
  <si>
    <t>mdeshpande17@bloomberg.net</t>
  </si>
  <si>
    <t>Esther</t>
  </si>
  <si>
    <t>Sholes</t>
  </si>
  <si>
    <t>212-708-4929</t>
  </si>
  <si>
    <t>Pablo</t>
  </si>
  <si>
    <t>Cisilino</t>
  </si>
  <si>
    <t>212-708-4550</t>
  </si>
  <si>
    <t>cisilp@bloomberg.net</t>
  </si>
  <si>
    <t>Millennium Fixed Income Ltd</t>
  </si>
  <si>
    <t>666 5th Avenue, New York, NY</t>
  </si>
  <si>
    <t>John</t>
  </si>
  <si>
    <t>Anderson</t>
  </si>
  <si>
    <t>44-20-7107-8458</t>
  </si>
  <si>
    <t>john.anderson@uk.mlp.com</t>
  </si>
  <si>
    <t>Global Co-Head: Fixed Income &amp; Commodities</t>
  </si>
  <si>
    <t>44-791-278-5448</t>
  </si>
  <si>
    <t>janderson282@bloomberg.net</t>
  </si>
  <si>
    <t>Jasdeep</t>
  </si>
  <si>
    <t>Singh</t>
  </si>
  <si>
    <t>Aneja</t>
  </si>
  <si>
    <t>44-759-451-2271</t>
  </si>
  <si>
    <t>jasdeep.singh@uk.mlp.com</t>
  </si>
  <si>
    <t>Millennium Capital Difc Ltd</t>
  </si>
  <si>
    <t>Level 16 Icd Brookfield Place, Dubai, UAE</t>
  </si>
  <si>
    <t>971-585-550-905</t>
  </si>
  <si>
    <t>jsinghaneja2@bloomberg.net</t>
  </si>
  <si>
    <t>Anuj</t>
  </si>
  <si>
    <t>Mutreja</t>
  </si>
  <si>
    <t>852-2350-7730</t>
  </si>
  <si>
    <t>Millennium Capital Management(Hk)Ltd, Anvaya Capital</t>
  </si>
  <si>
    <t>8 Finance Street, Hong Kong, HK</t>
  </si>
  <si>
    <t>Santiago</t>
  </si>
  <si>
    <t>Falconi</t>
  </si>
  <si>
    <t>212-708-4187</t>
  </si>
  <si>
    <t>santiago.falconi@mlp.com</t>
  </si>
  <si>
    <t>646-912-5445</t>
  </si>
  <si>
    <t>Portfolio Manager, Global Macro</t>
  </si>
  <si>
    <t>Ajay</t>
  </si>
  <si>
    <t>Nagpal</t>
  </si>
  <si>
    <t>212-708-4960</t>
  </si>
  <si>
    <t>anagpal20@bloomberg.net</t>
  </si>
  <si>
    <t>President/COO</t>
  </si>
  <si>
    <t>917-209-6901</t>
  </si>
  <si>
    <t>Kazutoshi</t>
  </si>
  <si>
    <t>Okubo</t>
  </si>
  <si>
    <t>81-367-575-822</t>
  </si>
  <si>
    <t>okuboka@bloomberg.net</t>
  </si>
  <si>
    <t>Millennium Capital Management Asia Ltd</t>
  </si>
  <si>
    <t>Chairman: Asia/CEO: Japan</t>
  </si>
  <si>
    <t>9-7-1 Akasaka Minato-Ku, Tokyo, Japan</t>
  </si>
  <si>
    <t>Q124</t>
  </si>
  <si>
    <t>Q224</t>
  </si>
  <si>
    <t>Q324</t>
  </si>
  <si>
    <t>Q424</t>
  </si>
  <si>
    <t>Newlands</t>
  </si>
  <si>
    <t>Michael Ambramson, Jan Koum</t>
  </si>
  <si>
    <t>Cliff Assness</t>
  </si>
  <si>
    <t>Pacer Advisors</t>
  </si>
  <si>
    <t>Alyeska</t>
  </si>
  <si>
    <t>Acadian Asset Management</t>
  </si>
  <si>
    <t>Fidelity International Limited (FIL)</t>
  </si>
  <si>
    <t>SilverBay</t>
  </si>
  <si>
    <t>Alkeon</t>
  </si>
  <si>
    <t>Legal &amp; General Group PLC</t>
  </si>
  <si>
    <t>KBC Group NV</t>
  </si>
  <si>
    <t>State of California</t>
  </si>
  <si>
    <t>Caisse de Depot et Placement du Quebec</t>
  </si>
  <si>
    <t>Government Pension Investment Fund of Japan</t>
  </si>
  <si>
    <t>Options</t>
  </si>
  <si>
    <t>Pzena</t>
  </si>
  <si>
    <t>Harris Associates LP</t>
  </si>
  <si>
    <t>Nordea Bank ABP</t>
  </si>
  <si>
    <t>Bank of New York Mellon</t>
  </si>
  <si>
    <t>State Farm Mutual Automobile Insurance Co</t>
  </si>
  <si>
    <t>Camber Capital</t>
  </si>
  <si>
    <t>Stephen Du Bois</t>
  </si>
  <si>
    <t>Artisan Partners</t>
  </si>
  <si>
    <t>LSV Asset Management</t>
  </si>
  <si>
    <t>Shapiro Capital</t>
  </si>
  <si>
    <t>Charles Schwab Corp</t>
  </si>
  <si>
    <t>Olive Street Investment Advisers</t>
  </si>
  <si>
    <t>Parnassus</t>
  </si>
  <si>
    <t>Thompson, Siegel &amp; Walmsley LLC</t>
  </si>
  <si>
    <t>Edmond de Rothschild Group</t>
  </si>
  <si>
    <t>Unisphere Establishment</t>
  </si>
  <si>
    <t>Cooke &amp; Bieler</t>
  </si>
  <si>
    <t>Licoln Financial</t>
  </si>
  <si>
    <t>Platinum Asset Management</t>
  </si>
  <si>
    <t>Generation Investment Management</t>
  </si>
  <si>
    <t>Schweizerische Nationalbank</t>
  </si>
  <si>
    <t>Cincinnati Financial</t>
  </si>
  <si>
    <t>Deutsche Bank AG</t>
  </si>
  <si>
    <t>Cullen Capital Management</t>
  </si>
  <si>
    <t>Teachers Insurance &amp; Annuity Association of America</t>
  </si>
  <si>
    <t>Aegon Ltd</t>
  </si>
  <si>
    <t>Credit Agricole Group</t>
  </si>
  <si>
    <t>BNP Paribas SA</t>
  </si>
  <si>
    <t>Brighthouse Funds Trust II</t>
  </si>
  <si>
    <t>VC</t>
  </si>
  <si>
    <t>Colin Fan</t>
  </si>
  <si>
    <t>Phone</t>
  </si>
  <si>
    <t>44-747-046-7888</t>
  </si>
  <si>
    <t>colinfan@me.com</t>
  </si>
  <si>
    <t>Masayoshi Son</t>
  </si>
  <si>
    <t>81-3-6889-2215</t>
  </si>
  <si>
    <t>Katsunori Sago</t>
  </si>
  <si>
    <t>Left</t>
  </si>
  <si>
    <t>Rajeev Misra</t>
  </si>
  <si>
    <t>44-20-3907-0020</t>
  </si>
  <si>
    <t>rajeev.misra@bloomberg.net</t>
  </si>
  <si>
    <t>Peter Fung</t>
  </si>
  <si>
    <t>44-748-531-0726</t>
  </si>
  <si>
    <t>peter.fung@softbank.com</t>
  </si>
  <si>
    <t>Email2</t>
  </si>
  <si>
    <t>pfung29@bloomberg.net</t>
  </si>
  <si>
    <t>69 Grosvenor Street, London W1K 3JP, GB</t>
  </si>
  <si>
    <t>Hiroki Kimoto</t>
  </si>
  <si>
    <t>81-3-6889-2000</t>
  </si>
  <si>
    <t>General Manager: Real Asset Investment</t>
  </si>
  <si>
    <t>Role</t>
  </si>
  <si>
    <t>ex-GS</t>
  </si>
  <si>
    <t>Nobumasa Mizutani</t>
  </si>
  <si>
    <t>Senior Manager: CEO's Office</t>
  </si>
  <si>
    <t>1-7-1 Kaigan, Minato-Ku, Tokyo 105-7537 JP</t>
  </si>
  <si>
    <t>Murtaza Ahmed</t>
  </si>
  <si>
    <t>Managing Partner</t>
  </si>
  <si>
    <t>Ken Miyauchi</t>
  </si>
  <si>
    <t>Former Chairman</t>
  </si>
  <si>
    <t>Yoshimitsu Goto</t>
  </si>
  <si>
    <t>CFO</t>
  </si>
  <si>
    <t>Saleh Romeih</t>
  </si>
  <si>
    <t>44-78-0294-3478</t>
  </si>
  <si>
    <t>saleh@softbank.com</t>
  </si>
  <si>
    <t>Managing Partner, Vision Fund</t>
  </si>
  <si>
    <t>Maria Tereza Azevedo</t>
  </si>
  <si>
    <t>55-11-98382-9807</t>
  </si>
  <si>
    <t>Director, Investment, Softbank Latin America</t>
  </si>
  <si>
    <t>Taiichi Hoshino</t>
  </si>
  <si>
    <t>81-3-3504-4111x6572</t>
  </si>
  <si>
    <t>Head, Investment Planning</t>
  </si>
  <si>
    <t>Faisal Rahman</t>
  </si>
  <si>
    <t>Head: MENA</t>
  </si>
  <si>
    <t>Ron Donald Fisher</t>
  </si>
  <si>
    <t>Left?</t>
  </si>
  <si>
    <t>Boston</t>
  </si>
  <si>
    <t>James Flynn</t>
  </si>
  <si>
    <t>Bihua Chen</t>
  </si>
  <si>
    <t>Arrowstreet</t>
  </si>
  <si>
    <t>Ensign Peak</t>
  </si>
  <si>
    <t>North Sound</t>
  </si>
  <si>
    <t>Pylon</t>
  </si>
  <si>
    <t>Zenfuse</t>
  </si>
  <si>
    <t>Viggle AI</t>
  </si>
  <si>
    <t>Story Protocol</t>
  </si>
  <si>
    <t>Slingshot AI</t>
  </si>
  <si>
    <t>Mudstack</t>
  </si>
  <si>
    <t>Levels</t>
  </si>
  <si>
    <t>Setpoint.io</t>
  </si>
  <si>
    <t>Cursor</t>
  </si>
  <si>
    <t>New</t>
  </si>
  <si>
    <t>B2B</t>
  </si>
  <si>
    <t>Customer Service</t>
  </si>
  <si>
    <t>Trading Platform</t>
  </si>
  <si>
    <t>Media</t>
  </si>
  <si>
    <t>GIF/Video Generation</t>
  </si>
  <si>
    <t>IP Blockchain</t>
  </si>
  <si>
    <t>Valuation</t>
  </si>
  <si>
    <t>$2B???</t>
  </si>
  <si>
    <t>Actual investment took place in 2022?</t>
  </si>
  <si>
    <t>Mental Health AI research?</t>
  </si>
  <si>
    <t>Health</t>
  </si>
  <si>
    <t>Gaming assets</t>
  </si>
  <si>
    <t>Idrx</t>
  </si>
  <si>
    <t>ModernFi</t>
  </si>
  <si>
    <t>Black Forest Labs</t>
  </si>
  <si>
    <t>Applied Intuition</t>
  </si>
  <si>
    <t>Astranis</t>
  </si>
  <si>
    <t>Headway</t>
  </si>
  <si>
    <t>Promptfoo</t>
  </si>
  <si>
    <t>Venture</t>
  </si>
  <si>
    <t>Secondary</t>
  </si>
  <si>
    <t>Food logging, Habits (diet sleep exercise), CGM, content, nutritional breakdown</t>
  </si>
  <si>
    <t>Lending</t>
  </si>
  <si>
    <t>AI IDE</t>
  </si>
  <si>
    <t>Text-to-image AI</t>
  </si>
  <si>
    <t>Autonomous vehicles</t>
  </si>
  <si>
    <t>Space</t>
  </si>
  <si>
    <t>Satellites</t>
  </si>
  <si>
    <t>Mental Health appointments</t>
  </si>
  <si>
    <t>AI LLM debugging</t>
  </si>
  <si>
    <t>Hummingbird</t>
  </si>
  <si>
    <t>Starpath Robotics</t>
  </si>
  <si>
    <t>Waypoint Bio</t>
  </si>
  <si>
    <t>Etched.ai</t>
  </si>
  <si>
    <t>BillionToOne</t>
  </si>
  <si>
    <t>Leya</t>
  </si>
  <si>
    <t>Anima</t>
  </si>
  <si>
    <t>Bioptimus</t>
  </si>
  <si>
    <t>Monumental</t>
  </si>
  <si>
    <t>Automata</t>
  </si>
  <si>
    <t>Bright Money</t>
  </si>
  <si>
    <t>Semiconductors</t>
  </si>
  <si>
    <t>Transformer ASIC</t>
  </si>
  <si>
    <t>Pentwater</t>
  </si>
  <si>
    <t>Matt Halbower</t>
  </si>
  <si>
    <t>Event Driven</t>
  </si>
  <si>
    <t>HAP</t>
  </si>
  <si>
    <t>Pequot</t>
  </si>
  <si>
    <t>Odyssey</t>
  </si>
  <si>
    <t>Diamondback</t>
  </si>
  <si>
    <t>Level</t>
  </si>
  <si>
    <t>Shumway</t>
  </si>
  <si>
    <t>Blue Ridge</t>
  </si>
  <si>
    <t>Atticus</t>
  </si>
  <si>
    <t>Amaranth</t>
  </si>
  <si>
    <t>Visium</t>
  </si>
  <si>
    <t>Galleon</t>
  </si>
  <si>
    <t>Alameda</t>
  </si>
  <si>
    <t>SAC Capital</t>
  </si>
  <si>
    <t>LTCM</t>
  </si>
  <si>
    <t>Madoff</t>
  </si>
  <si>
    <t>Platinum</t>
  </si>
  <si>
    <t>Melvin</t>
  </si>
  <si>
    <t>Kynikos</t>
  </si>
  <si>
    <t>Exis Capital</t>
  </si>
  <si>
    <t>Steinhardt</t>
  </si>
  <si>
    <t>Centauras</t>
  </si>
  <si>
    <t>Eton Park</t>
  </si>
  <si>
    <t>Perry</t>
  </si>
  <si>
    <t>Claren Road</t>
  </si>
  <si>
    <t>Axioma</t>
  </si>
  <si>
    <t>Trafelet</t>
  </si>
  <si>
    <t>Caption</t>
  </si>
  <si>
    <t>LMR</t>
  </si>
  <si>
    <t>Voloridge</t>
  </si>
  <si>
    <t>Soffinova</t>
  </si>
  <si>
    <t>Qube Research</t>
  </si>
  <si>
    <t>Aquatic</t>
  </si>
  <si>
    <t>Greenlight (DME)</t>
  </si>
  <si>
    <t>ADAR1</t>
  </si>
  <si>
    <t>Martingale</t>
  </si>
  <si>
    <t>Jump</t>
  </si>
  <si>
    <t>Aristides</t>
  </si>
  <si>
    <t>Activist</t>
  </si>
  <si>
    <t>Criterion</t>
  </si>
  <si>
    <t>ESL</t>
  </si>
  <si>
    <t>Ashe</t>
  </si>
  <si>
    <t>Glenview</t>
  </si>
  <si>
    <t>Larry Robbins</t>
  </si>
  <si>
    <t>Maplelane</t>
  </si>
  <si>
    <t>Robert Citrone</t>
  </si>
  <si>
    <t>Braidwell</t>
  </si>
  <si>
    <t>Alex Carnal</t>
  </si>
  <si>
    <t>SRS</t>
  </si>
  <si>
    <t>Karthik Sarma</t>
  </si>
  <si>
    <t>Quadrature</t>
  </si>
  <si>
    <t>Suvretta</t>
  </si>
  <si>
    <t>Aaron Cowen</t>
  </si>
  <si>
    <t>Chris Shumway</t>
  </si>
  <si>
    <t>Prescience Point</t>
  </si>
  <si>
    <t>Cevian</t>
  </si>
  <si>
    <t>Scion</t>
  </si>
  <si>
    <t>Michael Burry</t>
  </si>
  <si>
    <t>Boaz Weinstein</t>
  </si>
  <si>
    <t>Credit</t>
  </si>
  <si>
    <t>Twin Tree</t>
  </si>
  <si>
    <t>EcoR1</t>
  </si>
  <si>
    <t>Oleg Nodelman</t>
  </si>
  <si>
    <t>The Children's Investment Fund</t>
  </si>
  <si>
    <t>Theleme Partners</t>
  </si>
  <si>
    <t>David Rosen</t>
  </si>
  <si>
    <t>MFN</t>
  </si>
  <si>
    <t>MERCK</t>
  </si>
  <si>
    <t>PFIZER</t>
  </si>
  <si>
    <t>ELI  LILLY</t>
  </si>
  <si>
    <t>NOVO-NORDISK</t>
  </si>
  <si>
    <t>REGENERON</t>
  </si>
  <si>
    <t>TEVA</t>
  </si>
  <si>
    <t>GILEAD</t>
  </si>
  <si>
    <t>ABBVIE</t>
  </si>
  <si>
    <t>JOHNSON  &amp;    JOHNSON</t>
  </si>
  <si>
    <t>SANOFI</t>
  </si>
  <si>
    <t>INSMED</t>
  </si>
  <si>
    <t>CEREVEL</t>
  </si>
  <si>
    <t>GRIFOLS</t>
  </si>
  <si>
    <t>SAREPTA</t>
  </si>
  <si>
    <t>Eli Lilly</t>
  </si>
  <si>
    <t>Novo Nordisk</t>
  </si>
  <si>
    <t>J&amp;J</t>
  </si>
  <si>
    <t>AbbVie</t>
  </si>
  <si>
    <t>Merck</t>
  </si>
  <si>
    <t>AstraZeneca</t>
  </si>
  <si>
    <t>Novartis</t>
  </si>
  <si>
    <t>Amgen</t>
  </si>
  <si>
    <t>Pfizer</t>
  </si>
  <si>
    <t>Sanofi</t>
  </si>
  <si>
    <t>Bristol-Myers</t>
  </si>
  <si>
    <t>Regeneron</t>
  </si>
  <si>
    <t>Gilead</t>
  </si>
  <si>
    <t>Vertex</t>
  </si>
  <si>
    <t>GSK</t>
  </si>
  <si>
    <t>Takeda</t>
  </si>
  <si>
    <t>Teva</t>
  </si>
  <si>
    <t>Alnylam</t>
  </si>
  <si>
    <t>Viatris</t>
  </si>
  <si>
    <t>Baxter</t>
  </si>
  <si>
    <t>Biogen</t>
  </si>
  <si>
    <t>OVERWEIGHT</t>
  </si>
  <si>
    <t>Argenx</t>
  </si>
  <si>
    <t>Royalty Pharma</t>
  </si>
  <si>
    <t>BeiGene</t>
  </si>
  <si>
    <t>Biomarin</t>
  </si>
  <si>
    <t>Genmab</t>
  </si>
  <si>
    <t>Grifols</t>
  </si>
  <si>
    <t>Sarepta</t>
  </si>
  <si>
    <t>United</t>
  </si>
  <si>
    <t>Summit</t>
  </si>
  <si>
    <t>Organon</t>
  </si>
  <si>
    <t>Incyte</t>
  </si>
  <si>
    <t>Moderna</t>
  </si>
  <si>
    <t>Jazz</t>
  </si>
  <si>
    <t>JAZZ</t>
  </si>
  <si>
    <t>Vaxcyte</t>
  </si>
  <si>
    <t>Neurocrine</t>
  </si>
  <si>
    <t>Insmed</t>
  </si>
  <si>
    <t>LEGEND   BIOTECH</t>
  </si>
  <si>
    <t>ULTRAGENYX</t>
  </si>
  <si>
    <t>TAKEDA</t>
  </si>
  <si>
    <t>EQUAL WEIGHT</t>
  </si>
  <si>
    <t>Halozyme</t>
  </si>
  <si>
    <t>Legend Biotech</t>
  </si>
  <si>
    <t>Ascendis</t>
  </si>
  <si>
    <t>Ionis</t>
  </si>
  <si>
    <t>Perrigo</t>
  </si>
  <si>
    <t>Intra-Cellular</t>
  </si>
  <si>
    <t>Cytokinetics</t>
  </si>
  <si>
    <t>Exelixis</t>
  </si>
  <si>
    <t>Bridgebio</t>
  </si>
  <si>
    <t>Blueprint</t>
  </si>
  <si>
    <t>Adma</t>
  </si>
  <si>
    <t>Madrigal</t>
  </si>
  <si>
    <t>Axsome</t>
  </si>
  <si>
    <t>Alkermes</t>
  </si>
  <si>
    <t>TG Therapeutics</t>
  </si>
  <si>
    <t>Avidity</t>
  </si>
  <si>
    <t>Apellis</t>
  </si>
  <si>
    <t>AXSOME</t>
  </si>
  <si>
    <t>LANTHEUS</t>
  </si>
  <si>
    <t>Lantheus</t>
  </si>
  <si>
    <t>INTRA-CELLULAR     THERAPIES</t>
  </si>
  <si>
    <t>BRISTOL-MYERS      SQUIBB</t>
  </si>
  <si>
    <t>ROYALTY     PHARMA</t>
  </si>
  <si>
    <t>ASCENDIS     PHARMA</t>
  </si>
  <si>
    <t>VERTEX</t>
  </si>
  <si>
    <t>BLUEPRINT</t>
  </si>
  <si>
    <t>ACADIA</t>
  </si>
  <si>
    <t>HALOZYME</t>
  </si>
  <si>
    <t>BIONTECH</t>
  </si>
  <si>
    <t>BIOGEN</t>
  </si>
  <si>
    <t>VIKING</t>
  </si>
  <si>
    <t>CYTOKINETICS</t>
  </si>
  <si>
    <t>BIOMARIN</t>
  </si>
  <si>
    <t xml:space="preserve">STRUCTURE     THERAPEUTICS </t>
  </si>
  <si>
    <t>GERON</t>
  </si>
  <si>
    <t xml:space="preserve">UNITED  THERAPEUTICS </t>
  </si>
  <si>
    <t>PROTAGONIST</t>
  </si>
  <si>
    <t>ARGENX</t>
  </si>
  <si>
    <t>ALNYLAM</t>
  </si>
  <si>
    <t>BAXTER</t>
  </si>
  <si>
    <t>REPLIMUNE</t>
  </si>
  <si>
    <t>AMPHASTAR</t>
  </si>
  <si>
    <t>NEWAMSTERDAM</t>
  </si>
  <si>
    <t>ARDELYX</t>
  </si>
  <si>
    <t>TRAVERE</t>
  </si>
  <si>
    <t>MANNKIND</t>
  </si>
  <si>
    <t>DR   REDDYS</t>
  </si>
  <si>
    <t>INCYTE</t>
  </si>
  <si>
    <t>NEUROCRINE</t>
  </si>
  <si>
    <t>TG   THERAPEUTICS</t>
  </si>
  <si>
    <t>UROGEN</t>
  </si>
  <si>
    <t>IMMUNOCORE</t>
  </si>
  <si>
    <t>COMPASS   PATHWAYS</t>
  </si>
  <si>
    <t>ACELYRIN</t>
  </si>
  <si>
    <t>EDGEWISE</t>
  </si>
  <si>
    <t>AMGEN</t>
  </si>
  <si>
    <t>SYNDAX</t>
  </si>
  <si>
    <t>ELI LILLY</t>
  </si>
  <si>
    <t xml:space="preserve">BRISTOL-MYERS SQUIBB CO </t>
  </si>
  <si>
    <t>MERCK &amp; CO</t>
  </si>
  <si>
    <t>BRISTOL-MYERS SQUIBB</t>
  </si>
  <si>
    <t>DYNE THERAPEUTICS INC</t>
  </si>
  <si>
    <t>MOONLAKE IMMUNOTHERAPEUTICS</t>
  </si>
  <si>
    <t>NEUROCRINE BIOSCIENCES</t>
  </si>
  <si>
    <t>JOHNSON &amp; JOHNSON</t>
  </si>
  <si>
    <t>DYNAVAX TECHNOLOGIES</t>
  </si>
  <si>
    <t>AXSOME THERAPEUTICS</t>
  </si>
  <si>
    <t>ROCKET PHARMACEUTICALS</t>
  </si>
  <si>
    <t>LEGEND BIOTECH</t>
  </si>
  <si>
    <t>AMNEAL PHARMACEUTICALS</t>
  </si>
  <si>
    <t>JANUX THERAPEUTICS</t>
  </si>
  <si>
    <t>ASCENDIS PHARMA</t>
  </si>
  <si>
    <t xml:space="preserve">ELI LILLY </t>
  </si>
  <si>
    <t>IONIS PHARMACEUTICALS INC</t>
  </si>
  <si>
    <t>INCYTE CORP</t>
  </si>
  <si>
    <t>IDEAYA BIOSCIENCES</t>
  </si>
  <si>
    <t>MIRUM PHARMACEUTICALS</t>
  </si>
  <si>
    <t>STRUCTURE THERAPEUTICS</t>
  </si>
  <si>
    <t>ENLIVEN THERAPEUTICS</t>
  </si>
  <si>
    <t>BIOHAVEN</t>
  </si>
  <si>
    <t>MODERNA</t>
  </si>
  <si>
    <t>BRIDGEBIO PHARMA</t>
  </si>
  <si>
    <t>LEXEO</t>
  </si>
  <si>
    <t>ASTRAZENECA</t>
  </si>
  <si>
    <t>ZOETIS</t>
  </si>
  <si>
    <t>Europeans</t>
  </si>
  <si>
    <t>ETFs</t>
  </si>
  <si>
    <t>CT</t>
  </si>
  <si>
    <t>Man/GLG</t>
  </si>
  <si>
    <t>Bluecrest</t>
  </si>
  <si>
    <t>DRW</t>
  </si>
  <si>
    <t>Frazier</t>
  </si>
  <si>
    <t>Apollo</t>
  </si>
  <si>
    <t>KKR</t>
  </si>
  <si>
    <t>Carlyle</t>
  </si>
  <si>
    <t>~4x turnover. PA 11.5% since inception. AW 7.8% since inception.</t>
  </si>
  <si>
    <t>Soros-seeded. KKR owns 25%. 26 partners. Offices in London, NYC, HK, Shanghai, Singapore. Eureka Fund, TOPS Fund (Quantitative)</t>
  </si>
  <si>
    <t>Verition</t>
  </si>
  <si>
    <t>Employees</t>
  </si>
  <si>
    <t>Headlands</t>
  </si>
  <si>
    <t>Taula</t>
  </si>
  <si>
    <t>Diego Megia</t>
  </si>
  <si>
    <t>Analog Century</t>
  </si>
  <si>
    <t>Symmetry</t>
  </si>
  <si>
    <t>Chris Hohn</t>
  </si>
  <si>
    <t>AHL: 16.9%</t>
  </si>
  <si>
    <t>PA: 9.5%</t>
  </si>
  <si>
    <t>David Bunning, employee #6; Daniel LeVine quant</t>
  </si>
  <si>
    <t>Louis Saalkind</t>
  </si>
  <si>
    <t>PA -7.6%</t>
  </si>
  <si>
    <t>AHL 33.2%</t>
  </si>
  <si>
    <t>PA18%: +0.80%, AW12%: 16.49%</t>
  </si>
  <si>
    <t>PA: 10.6%</t>
  </si>
  <si>
    <t>PA: 8.6%</t>
  </si>
  <si>
    <t>PA: 12.9%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</si>
</sst>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6" x14ac:knownFonts="1">
    <font>
      <sz val="10"/>
      <color theme="1"/>
      <name val="Arial"/>
      <family val="2"/>
    </font>
    <font>
      <u/>
      <sz val="10"/>
      <color theme="10"/>
      <name val="Arial"/>
      <family val="2"/>
    </font>
    <font>
      <b/>
      <sz val="10"/>
      <color theme="1"/>
      <name val="Arial"/>
      <family val="2"/>
    </font>
    <font>
      <i/>
      <sz val="10"/>
      <color theme="1"/>
      <name val="Arial"/>
      <family val="2"/>
    </font>
    <font>
      <strike/>
      <sz val="10"/>
      <color theme="1"/>
      <name val="Arial"/>
      <family val="2"/>
    </font>
    <font>
      <b/>
      <u/>
      <sz val="10"/>
      <color theme="1"/>
      <name val="Arial"/>
      <family val="2"/>
    </font>
  </fonts>
  <fills count="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00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8">
    <xf numFmtId="0" fontId="0" fillId="0" borderId="0" xfId="0"/>
    <xf numFmtId="0" fontId="0" fillId="0" borderId="0" xfId="0" applyAlignment="1">
      <alignment horizontal="right"/>
    </xf>
    <xf numFmtId="0" fontId="1" fillId="0" borderId="0" xfId="1"/>
    <xf numFmtId="3" fontId="0" fillId="0" borderId="0" xfId="0" applyNumberFormat="1" applyAlignment="1">
      <alignment horizontal="right"/>
    </xf>
    <xf numFmtId="3" fontId="1" fillId="0" borderId="0" xfId="1" applyNumberFormat="1" applyAlignment="1">
      <alignment horizontal="right"/>
    </xf>
    <xf numFmtId="3" fontId="0" fillId="0" borderId="0" xfId="0" applyNumberFormat="1" applyAlignment="1">
      <alignment horizontal="left"/>
    </xf>
    <xf numFmtId="0" fontId="0" fillId="0" borderId="0" xfId="0" applyAlignment="1">
      <alignment horizontal="left"/>
    </xf>
    <xf numFmtId="3" fontId="0" fillId="0" borderId="0" xfId="0" applyNumberFormat="1" applyAlignment="1">
      <alignment horizontal="center"/>
    </xf>
    <xf numFmtId="0" fontId="0" fillId="0" borderId="0" xfId="0" applyAlignment="1">
      <alignment horizontal="center"/>
    </xf>
    <xf numFmtId="9" fontId="0" fillId="0" borderId="0" xfId="0" applyNumberFormat="1"/>
    <xf numFmtId="9" fontId="0" fillId="0" borderId="0" xfId="0" quotePrefix="1" applyNumberFormat="1"/>
    <xf numFmtId="14" fontId="0" fillId="0" borderId="0" xfId="0" applyNumberFormat="1"/>
    <xf numFmtId="0" fontId="2" fillId="0" borderId="0" xfId="0" applyFont="1"/>
    <xf numFmtId="14" fontId="2" fillId="0" borderId="0" xfId="0" applyNumberFormat="1" applyFont="1"/>
    <xf numFmtId="0" fontId="0" fillId="0" borderId="0" xfId="0" quotePrefix="1"/>
    <xf numFmtId="14" fontId="0" fillId="0" borderId="0" xfId="0" applyNumberFormat="1" applyAlignment="1">
      <alignment horizontal="left"/>
    </xf>
    <xf numFmtId="3" fontId="2" fillId="0" borderId="0" xfId="0" applyNumberFormat="1" applyFont="1" applyAlignment="1">
      <alignment horizontal="left"/>
    </xf>
    <xf numFmtId="3" fontId="1" fillId="0" borderId="0" xfId="1" applyNumberFormat="1"/>
    <xf numFmtId="3" fontId="0" fillId="0" borderId="0" xfId="0" applyNumberFormat="1"/>
    <xf numFmtId="3" fontId="2" fillId="0" borderId="0" xfId="0" applyNumberFormat="1" applyFont="1"/>
    <xf numFmtId="0" fontId="3" fillId="0" borderId="0" xfId="0" applyFont="1"/>
    <xf numFmtId="164" fontId="0" fillId="0" borderId="0" xfId="0" applyNumberFormat="1"/>
    <xf numFmtId="0" fontId="4" fillId="0" borderId="0" xfId="0" applyFont="1"/>
    <xf numFmtId="3" fontId="4" fillId="0" borderId="0" xfId="0" applyNumberFormat="1" applyFont="1" applyAlignment="1">
      <alignment horizontal="right"/>
    </xf>
    <xf numFmtId="0" fontId="4" fillId="0" borderId="0" xfId="0" applyFont="1" applyAlignment="1">
      <alignment horizontal="right"/>
    </xf>
    <xf numFmtId="0" fontId="4" fillId="0" borderId="0" xfId="0" applyFont="1" applyAlignment="1">
      <alignment horizontal="left"/>
    </xf>
    <xf numFmtId="0" fontId="4" fillId="0" borderId="0" xfId="0" applyFont="1" applyAlignment="1">
      <alignment horizontal="center"/>
    </xf>
    <xf numFmtId="165" fontId="0" fillId="0" borderId="0" xfId="0" applyNumberFormat="1"/>
    <xf numFmtId="3" fontId="3" fillId="0" borderId="0" xfId="0" applyNumberFormat="1" applyFont="1"/>
    <xf numFmtId="165" fontId="3" fillId="0" borderId="0" xfId="0" applyNumberFormat="1" applyFont="1"/>
    <xf numFmtId="0" fontId="0" fillId="2" borderId="0" xfId="0" applyFill="1"/>
    <xf numFmtId="0" fontId="0" fillId="3" borderId="0" xfId="0" applyFill="1"/>
    <xf numFmtId="165" fontId="2" fillId="0" borderId="0" xfId="0" applyNumberFormat="1" applyFont="1"/>
    <xf numFmtId="0" fontId="2" fillId="3" borderId="0" xfId="0" applyFont="1" applyFill="1"/>
    <xf numFmtId="165" fontId="2" fillId="3" borderId="0" xfId="0" applyNumberFormat="1" applyFont="1" applyFill="1"/>
    <xf numFmtId="0" fontId="0" fillId="4" borderId="0" xfId="0" applyFill="1"/>
    <xf numFmtId="10" fontId="0" fillId="0" borderId="0" xfId="0" applyNumberFormat="1"/>
    <xf numFmtId="0" fontId="5" fillId="0" borderId="0" xfId="0" applyFont="1"/>
  </cellXfs>
  <cellStyles count="2">
    <cellStyle name="Hyperlink" xfId="1" builtinId="8"/>
    <cellStyle name="Normal" xfId="0" builtinId="0"/>
  </cellStyles>
  <dxfs count="0"/>
  <tableStyles count="1" defaultTableStyle="TableStyleMedium2" defaultPivotStyle="PivotStyleLight16">
    <tableStyle name="Invisible" pivot="0" table="0" count="0" xr9:uid="{E83FB91B-EDA5-4503-AD60-F1EBBC1EA68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Biopharma.xlsx" TargetMode="External"/><Relationship Id="rId1" Type="http://schemas.openxmlformats.org/officeDocument/2006/relationships/externalLinkPath" Target="Biopharm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Drugs"/>
      <sheetName val="Industry Model"/>
      <sheetName val="Todo"/>
      <sheetName val="Launches"/>
      <sheetName val="China"/>
      <sheetName val="FX"/>
      <sheetName val="Private"/>
      <sheetName val="Funds"/>
      <sheetName val="Acquisitions"/>
      <sheetName val="Bankruptcies"/>
    </sheetNames>
    <sheetDataSet>
      <sheetData sheetId="0"/>
      <sheetData sheetId="1"/>
      <sheetData sheetId="2"/>
      <sheetData sheetId="3"/>
      <sheetData sheetId="4"/>
      <sheetData sheetId="5"/>
      <sheetData sheetId="6">
        <row r="2">
          <cell r="C2">
            <v>7.0570000000000004</v>
          </cell>
        </row>
        <row r="4">
          <cell r="C4">
            <v>1.1100000000000001</v>
          </cell>
        </row>
        <row r="7">
          <cell r="C7">
            <v>145.25</v>
          </cell>
        </row>
        <row r="8">
          <cell r="C8">
            <v>7.8</v>
          </cell>
        </row>
        <row r="9">
          <cell r="C9">
            <v>1433</v>
          </cell>
        </row>
        <row r="11">
          <cell r="C11">
            <v>7.09</v>
          </cell>
        </row>
      </sheetData>
      <sheetData sheetId="7"/>
      <sheetData sheetId="8"/>
      <sheetData sheetId="9"/>
      <sheetData sheetId="10"/>
    </sheetDataSet>
  </externalBook>
</externalLink>
</file>

<file path=xl/persons/person.xml><?xml version="1.0" encoding="utf-8"?>
<personList xmlns="http://schemas.microsoft.com/office/spreadsheetml/2018/threadedcomments" xmlns:x="http://schemas.openxmlformats.org/spreadsheetml/2006/main">
  <person displayName="Martin Shkreli" id="{4F866D09-A2D3-41DA-A24C-20DE51662D93}"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4" dT="2024-04-06T22:43:10.64" personId="{4F866D09-A2D3-41DA-A24C-20DE51662D93}" id="{7FEA0874-05A1-4358-97A8-F1716B083A3C}">
    <text>YE2023 - regulatory AUM 506B</text>
  </threadedComment>
  <threadedComment ref="P4" dT="2024-03-24T23:30:49.40" personId="{4F866D09-A2D3-41DA-A24C-20DE51662D93}" id="{C57C4AE4-C7A6-45D6-8459-B02B625F744C}">
    <text>231.1B notional</text>
  </threadedComment>
  <threadedComment ref="Q4" dT="2025-01-11T21:29:04.66" personId="{4F866D09-A2D3-41DA-A24C-20DE51662D93}" id="{5FFF1DFD-1473-4377-8704-065F0D15D1EE}">
    <text>234.1B with options</text>
  </threadedComment>
  <threadedComment ref="R4" dT="2024-10-17T20:20:17.06" personId="{4F866D09-A2D3-41DA-A24C-20DE51662D93}" id="{2E0E738E-9543-4D64-97D5-6E243499B4FE}">
    <text>215.933B with puts/calls</text>
  </threadedComment>
  <threadedComment ref="S4" dT="2025-01-11T20:11:02.62" personId="{4F866D09-A2D3-41DA-A24C-20DE51662D93}" id="{B533632F-6233-41C2-A96C-9A84235E21C6}">
    <text>210.9B with puts/calls</text>
  </threadedComment>
  <threadedComment ref="P5" dT="2024-03-24T23:23:21.67" personId="{4F866D09-A2D3-41DA-A24C-20DE51662D93}" id="{4762A1A1-5314-4304-962C-F1489B64BA4B}">
    <text>500.3B notional</text>
  </threadedComment>
  <threadedComment ref="Q5" dT="2025-01-11T21:30:30.93" personId="{4F866D09-A2D3-41DA-A24C-20DE51662D93}" id="{78BA4497-CABC-449B-9F46-33176033C6E5}">
    <text>518.5B with options</text>
  </threadedComment>
  <threadedComment ref="R5" dT="2024-10-18T17:01:16.80" personId="{4F866D09-A2D3-41DA-A24C-20DE51662D93}" id="{50685B42-1DEF-4F03-B165-0B3BE51AA4D4}">
    <text>494B with puts/calls</text>
  </threadedComment>
  <threadedComment ref="S5" dT="2025-01-11T20:11:36.90" personId="{4F866D09-A2D3-41DA-A24C-20DE51662D93}" id="{666D69F6-2D40-4CB7-84DC-1E7169651672}">
    <text>518.3B with puts and calls</text>
  </threadedComment>
  <threadedComment ref="P6" dT="2024-03-24T23:24:55.98" personId="{4F866D09-A2D3-41DA-A24C-20DE51662D93}" id="{C56C29E9-3627-483A-AD4A-CB0F5A7BD9BB}">
    <text>384B notional</text>
  </threadedComment>
  <threadedComment ref="Q6" dT="2025-01-11T21:34:22.58" personId="{4F866D09-A2D3-41DA-A24C-20DE51662D93}" id="{08C5E9FA-992F-498E-9E06-A0017BC54B04}">
    <text>478.4B with options</text>
  </threadedComment>
  <threadedComment ref="R6" dT="2024-10-18T17:05:51.15" personId="{4F866D09-A2D3-41DA-A24C-20DE51662D93}" id="{5984E514-1D34-4E6B-8131-2A731C83E120}">
    <text>437.7B with puts/calls</text>
  </threadedComment>
  <threadedComment ref="S6" dT="2025-01-11T21:26:48.62" personId="{4F866D09-A2D3-41DA-A24C-20DE51662D93}" id="{A02E79FF-BEC7-4AE4-8AF8-8477983F8ED0}">
    <text>453.3B without puts/calls</text>
  </threadedComment>
  <threadedComment ref="D7" dT="2024-04-06T21:21:20.05" personId="{4F866D09-A2D3-41DA-A24C-20DE51662D93}" id="{619F1106-B84E-4DD6-86D3-7F468B3D87E4}">
    <text>NA unit has 18B regulatory AUM, 11B net assets as of 3/31/23</text>
  </threadedComment>
  <threadedComment ref="P7" dT="2024-03-24T23:39:12.44" personId="{4F866D09-A2D3-41DA-A24C-20DE51662D93}" id="{006D0B08-32B3-47C6-B22C-F59B0380A6F0}">
    <text>59.0B notional</text>
  </threadedComment>
  <threadedComment ref="R7" dT="2024-10-18T17:13:40.68" personId="{4F866D09-A2D3-41DA-A24C-20DE51662D93}" id="{3CB3EFBB-CB46-4B1B-812C-7F9B07570E6C}">
    <text>74.894B with puts/calls</text>
  </threadedComment>
  <threadedComment ref="S7" dT="2025-01-11T21:28:38.49" personId="{4F866D09-A2D3-41DA-A24C-20DE51662D93}" id="{D1546FBF-7C4F-4E94-B563-4CCB3E1B8736}">
    <text>82.1B with options</text>
  </threadedComment>
  <threadedComment ref="P8" dT="2024-03-25T00:18:07.38" personId="{4F866D09-A2D3-41DA-A24C-20DE51662D93}" id="{A64FBD4E-3404-47A5-8666-77C4F6F6B281}">
    <text>53.1B notional
Does not include AQR Arbitrage</text>
  </threadedComment>
  <threadedComment ref="P10" dT="2024-03-24T22:46:26.74" personId="{4F866D09-A2D3-41DA-A24C-20DE51662D93}" id="{B517B0B2-F4A8-4CB0-BB0F-7B9E756244C1}">
    <text>525.3B notional</text>
  </threadedComment>
  <threadedComment ref="Q10" dT="2025-01-11T21:40:06.26" personId="{4F866D09-A2D3-41DA-A24C-20DE51662D93}" id="{F355EB3E-9E88-409A-BAA7-F7700ADC1CED}">
    <text>575.9B with options</text>
  </threadedComment>
  <threadedComment ref="R10" dT="2024-10-18T17:09:56.71" personId="{4F866D09-A2D3-41DA-A24C-20DE51662D93}" id="{FC83B71D-108F-4F7C-AACE-7D707C040661}">
    <text>537B without puts/calls</text>
  </threadedComment>
  <threadedComment ref="R11" dT="2024-10-18T17:15:24.53" personId="{4F866D09-A2D3-41DA-A24C-20DE51662D93}" id="{5AE4F260-DC05-4379-BC9A-6A961815A290}">
    <text>63.3B with puts/calls</text>
  </threadedComment>
  <threadedComment ref="P13" dT="2024-03-24T23:36:15.59" personId="{4F866D09-A2D3-41DA-A24C-20DE51662D93}" id="{4B0FBDB2-AA02-4843-9D9F-0D30F03384DC}">
    <text>114.4B notional</text>
  </threadedComment>
  <threadedComment ref="R13" dT="2024-10-18T17:07:25.77" personId="{4F866D09-A2D3-41DA-A24C-20DE51662D93}" id="{3A67D951-8F28-403E-9ED5-DD0E9C0A5755}">
    <text>106.9B with puts and calls</text>
  </threadedComment>
  <threadedComment ref="P15" dT="2024-03-24T23:39:54.24" personId="{4F866D09-A2D3-41DA-A24C-20DE51662D93}" id="{63FA626B-AFAA-4B7A-9305-E93391B21D7A}">
    <text>53.3B notional</text>
  </threadedComment>
  <threadedComment ref="R15" dT="2024-10-18T17:18:49.35" personId="{4F866D09-A2D3-41DA-A24C-20DE51662D93}" id="{4CF45688-4BFB-4CE1-A8FC-448BE0DEB90E}">
    <text>57.1B with options</text>
  </threadedComment>
  <threadedComment ref="R16" dT="2024-10-18T18:04:55.07" personId="{4F866D09-A2D3-41DA-A24C-20DE51662D93}" id="{721B1AFB-E9A3-4533-AB62-8AC4F0C5C7EA}">
    <text>39.6B with options</text>
  </threadedComment>
  <threadedComment ref="P17" dT="2024-03-24T23:41:53.18" personId="{4F866D09-A2D3-41DA-A24C-20DE51662D93}" id="{FA1797E3-12C9-4242-89BA-F3EE55036D35}">
    <text>41.4B notional</text>
  </threadedComment>
  <threadedComment ref="R17" dT="2024-10-18T17:22:02.99" personId="{4F866D09-A2D3-41DA-A24C-20DE51662D93}" id="{57D3A232-FFC3-4C52-869F-8BFA33CC07FA}">
    <text>38.3B without options</text>
  </threadedComment>
  <threadedComment ref="D22" dT="2024-11-11T21:29:18.64" personId="{4F866D09-A2D3-41DA-A24C-20DE51662D93}" id="{D9C97D89-C43E-458D-9B15-7D2957C13EFF}">
    <text>Pure Alpha 12%
Pure Alpha 18%
All Weather 12%</text>
  </threadedComment>
  <threadedComment ref="AA22" dT="2024-11-11T21:29:45.05" personId="{4F866D09-A2D3-41DA-A24C-20DE51662D93}" id="{571E6B33-9F0B-402B-B6AF-3026724B96B6}">
    <text>All weather opened 1996
Pure alpha 1991</text>
  </threadedComment>
  <threadedComment ref="AJ22" dT="2024-11-11T21:44:28.32" personId="{4F866D09-A2D3-41DA-A24C-20DE51662D93}" id="{65A0F6CF-356C-4A90-96D2-FFE35AFE2E62}">
    <text>All Weather +16%</text>
  </threadedComment>
  <threadedComment ref="AK22" dT="2024-11-11T21:45:06.55" personId="{4F866D09-A2D3-41DA-A24C-20DE51662D93}" id="{267E6B37-EE49-4656-A61F-E5E2C45BA32F}">
    <text>All Weather -5.1%</text>
  </threadedComment>
  <threadedComment ref="R24" dT="2024-10-18T18:00:07.92" personId="{4F866D09-A2D3-41DA-A24C-20DE51662D93}" id="{BB3175CD-DC66-42FD-AC51-9C99BF71F0CD}">
    <text>17.5B with options</text>
  </threadedComment>
  <threadedComment ref="P25" dT="2024-03-25T13:05:14.83" personId="{4F866D09-A2D3-41DA-A24C-20DE51662D93}" id="{C684003E-9273-4FA7-9805-9AE377D254D9}">
    <text>20.1B notional</text>
  </threadedComment>
  <threadedComment ref="R25" dT="2024-10-18T17:37:29.34" personId="{4F866D09-A2D3-41DA-A24C-20DE51662D93}" id="{0B58D19C-010D-40F0-AD20-E288FF6DA125}">
    <text>21.2B w/ options</text>
  </threadedComment>
  <threadedComment ref="P26" dT="2024-03-25T13:20:48.73" personId="{4F866D09-A2D3-41DA-A24C-20DE51662D93}" id="{25881FCC-9DB8-46BB-84B5-E0213DC81680}">
    <text>15.8B notional</text>
  </threadedComment>
  <threadedComment ref="R26" dT="2024-10-18T17:42:25.45" personId="{4F866D09-A2D3-41DA-A24C-20DE51662D93}" id="{0B39276B-5910-483C-B5CE-55ED727136F5}">
    <text>21.2B with options</text>
  </threadedComment>
  <threadedComment ref="D28" dT="2023-01-28T20:34:58.21" personId="{4F866D09-A2D3-41DA-A24C-20DE51662D93}" id="{9F5197FC-413A-4526-8395-DB7D8217FC78}">
    <text>Also notes 35.5B</text>
  </threadedComment>
  <threadedComment ref="AG28" dT="2023-01-28T20:41:18.37" personId="{4F866D09-A2D3-41DA-A24C-20DE51662D93}" id="{5F7F3924-A5F8-4D80-90C0-CA8CC6527A95}">
    <text>https://www.bloomberg.com/news/articles/2022-08-26/lone-pine-assets-shrivel-as-hedge-fund-reels-from-record-losses?leadSource=uverify%20wall</text>
    <extLst>
      <x:ext xmlns:xltc2="http://schemas.microsoft.com/office/spreadsheetml/2020/threadedcomments2" uri="{F7C98A9C-CBB3-438F-8F68-D28B6AF4A901}">
        <xltc2:checksum>3672582238</xltc2:checksum>
        <xltc2:hyperlink startIndex="0" length="140" url="https://www.bloomberg.com/news/articles/2022-08-26/lone-pine-assets-shrivel-as-hedge-fund-reels-from-record-losses?leadSource=uverify%20wall"/>
      </x:ext>
    </extLst>
  </threadedComment>
  <threadedComment ref="R29" dT="2024-10-18T17:46:04.36" personId="{4F866D09-A2D3-41DA-A24C-20DE51662D93}" id="{2F2EA4E4-07A4-4A69-9F4D-AE26767920F7}">
    <text>10.5B with options</text>
  </threadedComment>
  <threadedComment ref="P31" dT="2024-03-25T00:12:51.95" personId="{4F866D09-A2D3-41DA-A24C-20DE51662D93}" id="{917D2DFD-6286-40A2-90FE-BF242D43EEB3}">
    <text>18.7B notional</text>
  </threadedComment>
  <threadedComment ref="R31" dT="2024-10-18T17:48:00.68" personId="{4F866D09-A2D3-41DA-A24C-20DE51662D93}" id="{83A33D1A-E9D6-472B-A0B4-6ADD6EE99146}">
    <text>17.3B with options</text>
  </threadedComment>
  <threadedComment ref="P32" dT="2024-03-25T00:34:34.17" personId="{4F866D09-A2D3-41DA-A24C-20DE51662D93}" id="{CE6CE042-281C-4BB7-A0C9-3FAE61878BD8}">
    <text>15.2B notional</text>
  </threadedComment>
  <threadedComment ref="R32" dT="2024-10-18T17:52:04.01" personId="{4F866D09-A2D3-41DA-A24C-20DE51662D93}" id="{15508D81-010A-4E84-A1D8-AF6442D449F6}">
    <text>14.7B with options</text>
  </threadedComment>
  <threadedComment ref="P33" dT="2024-03-25T00:24:13.00" personId="{4F866D09-A2D3-41DA-A24C-20DE51662D93}" id="{29B7E094-910D-4640-AD42-77F398A81886}">
    <text>12.4B notional</text>
  </threadedComment>
  <threadedComment ref="R33" dT="2024-10-18T17:58:54.74" personId="{4F866D09-A2D3-41DA-A24C-20DE51662D93}" id="{FD312E7D-E8B3-4390-B6AE-D7552D187BBB}">
    <text>19.5B with options</text>
  </threadedComment>
  <threadedComment ref="R36" dT="2024-10-18T17:55:29.20" personId="{4F866D09-A2D3-41DA-A24C-20DE51662D93}" id="{DA1B38BB-14AE-49AD-AC29-D23E96841CCD}">
    <text>7.8B</text>
  </threadedComment>
  <threadedComment ref="R37" dT="2024-10-18T17:53:15.74" personId="{4F866D09-A2D3-41DA-A24C-20DE51662D93}" id="{E920A768-C5CE-44F9-8EE5-184AE70B8C95}">
    <text>5.6B with options</text>
  </threadedComment>
  <threadedComment ref="P41" dT="2024-03-25T13:19:55.75" personId="{4F866D09-A2D3-41DA-A24C-20DE51662D93}" id="{A95428F5-F28F-4EF2-9805-1BA4B0BC6E31}">
    <text>8.2B notional</text>
  </threadedComment>
  <threadedComment ref="P68" dT="2024-03-25T00:15:40.04" personId="{4F866D09-A2D3-41DA-A24C-20DE51662D93}" id="{66BA6FAB-F596-46B8-A685-34D82A73F4B0}">
    <text>11.5B notional</text>
  </threadedComment>
</ThreadedComments>
</file>

<file path=xl/threadedComments/threadedComment2.xml><?xml version="1.0" encoding="utf-8"?>
<ThreadedComments xmlns="http://schemas.microsoft.com/office/spreadsheetml/2018/threadedcomments" xmlns:x="http://schemas.openxmlformats.org/spreadsheetml/2006/main">
  <threadedComment ref="C9" dT="2024-04-20T01:14:15.38" personId="{4F866D09-A2D3-41DA-A24C-20DE51662D93}" id="{D031DFD9-B21C-492D-955C-8E72464ED0B3}">
    <text>56B regulatory AUM</text>
  </threadedComment>
  <threadedComment ref="C11" dT="2024-04-15T12:17:19.83" personId="{4F866D09-A2D3-41DA-A24C-20DE51662D93}" id="{628EF19F-89CA-41B6-94B3-CE9A844B2754}">
    <text>LIGHTSPEED VENTURE PARTNERS SELECT II, L.P.
LIGHTSPEED VENTURE PARTNERS SELECT III, L.P.
LIGHTSPEED VENTURE PARTNERS SELECT V, L.P.
LIGHTSPEED AFFILIATES X, L.P.
LIGHTSPEED OPPORTUNITY FUND II, L.P.
LIGHTSPEED OPPORTUNITY FUND, L.P.</text>
  </threadedComment>
  <threadedComment ref="C23" dT="2024-04-19T18:18:27.32" personId="{4F866D09-A2D3-41DA-A24C-20DE51662D93}" id="{424D3F70-4877-4BF9-85FA-07C50E34EAD5}">
    <text>58.6B regulatory AUM
46.3B actual AUM</text>
  </threadedComment>
  <threadedComment ref="C28" dT="2024-04-15T12:38:02.06" personId="{4F866D09-A2D3-41DA-A24C-20DE51662D93}" id="{AA579241-5607-41D6-9E2E-17F2AB0AFD42}">
    <text>https://www.8vc.com/resources/announcing-8vc-fund-v
https://www.sec.gov/Archives/edgar/data/1866729/000186672921000001/xslFormDX01/primary_doc.xml</text>
    <extLst>
      <x:ext xmlns:xltc2="http://schemas.microsoft.com/office/spreadsheetml/2020/threadedcomments2" uri="{F7C98A9C-CBB3-438F-8F68-D28B6AF4A901}">
        <xltc2:checksum>1881565191</xltc2:checksum>
        <xltc2:hyperlink startIndex="0" length="51" url="https://www.8vc.com/resources/announcing-8vc-fund-v"/>
        <xltc2:hyperlink startIndex="52" length="94" url="https://www.sec.gov/Archives/edgar/data/1866729/000186672921000001/xslFormDX01/primary_doc.xml"/>
      </x:ext>
    </extLs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sec.gov/Archives/edgar/data/1791786/000101359424000185/xslForm13F_X02/primary_doc.xml" TargetMode="External"/><Relationship Id="rId299" Type="http://schemas.openxmlformats.org/officeDocument/2006/relationships/hyperlink" Target="https://www.sec.gov/Archives/edgar/data/1387322/000117266124003527/xslForm13F_X02/primary_doc.xml" TargetMode="External"/><Relationship Id="rId21" Type="http://schemas.openxmlformats.org/officeDocument/2006/relationships/hyperlink" Target="https://www.sec.gov/edgar/browse/?CIK=1218710" TargetMode="External"/><Relationship Id="rId63" Type="http://schemas.openxmlformats.org/officeDocument/2006/relationships/hyperlink" Target="https://www.sec.gov/edgar/browse/?CIK=1343781" TargetMode="External"/><Relationship Id="rId159" Type="http://schemas.openxmlformats.org/officeDocument/2006/relationships/hyperlink" Target="https://www.sec.gov/Archives/edgar/data/1446194/000172819523000011/xslForm13F_X02/primary_doc.xml" TargetMode="External"/><Relationship Id="rId324" Type="http://schemas.openxmlformats.org/officeDocument/2006/relationships/hyperlink" Target="https://www.sec.gov/Archives/edgar/data/1666335/000166633524000011/xslForm13F_X02/primary_doc.xml" TargetMode="External"/><Relationship Id="rId366" Type="http://schemas.openxmlformats.org/officeDocument/2006/relationships/hyperlink" Target="https://www.sec.gov/Archives/edgar/data/1556921/000121465924014697/0001214659-24-014697-index.htm" TargetMode="External"/><Relationship Id="rId170" Type="http://schemas.openxmlformats.org/officeDocument/2006/relationships/hyperlink" Target="https://www.sec.gov/cgi-bin/browse-edgar?action=getcompany&amp;CIK=0001352851&amp;owner=include&amp;count=40&amp;hidefilings=0" TargetMode="External"/><Relationship Id="rId226" Type="http://schemas.openxmlformats.org/officeDocument/2006/relationships/hyperlink" Target="https://www.sec.gov/Archives/edgar/data/1595888/000159588823000050/xslForm13F_X02/primary_doc.xml" TargetMode="External"/><Relationship Id="rId433" Type="http://schemas.openxmlformats.org/officeDocument/2006/relationships/hyperlink" Target="https://www.sec.gov/edgar/browse/?CIK=1610880" TargetMode="External"/><Relationship Id="rId268" Type="http://schemas.openxmlformats.org/officeDocument/2006/relationships/hyperlink" Target="https://www.sec.gov/Archives/edgar/data/1410830/000117266124002306/xslForm13F_X02/primary_doc.xml" TargetMode="External"/><Relationship Id="rId32" Type="http://schemas.openxmlformats.org/officeDocument/2006/relationships/hyperlink" Target="https://www.sec.gov/edgar/browse/?CIK=1061165" TargetMode="External"/><Relationship Id="rId74" Type="http://schemas.openxmlformats.org/officeDocument/2006/relationships/hyperlink" Target="https://www.sec.gov/edgar/browse/?CIK=1443689" TargetMode="External"/><Relationship Id="rId128" Type="http://schemas.openxmlformats.org/officeDocument/2006/relationships/hyperlink" Target="https://www.sec.gov/Archives/edgar/data/1306923/000130692324000002/xslForm13F_X02/primary_doc.xml" TargetMode="External"/><Relationship Id="rId335" Type="http://schemas.openxmlformats.org/officeDocument/2006/relationships/hyperlink" Target="https://www.sec.gov/Archives/edgar/data/1306923/000130692324000008/xslForm13F_X02/primary_doc.xml" TargetMode="External"/><Relationship Id="rId377" Type="http://schemas.openxmlformats.org/officeDocument/2006/relationships/hyperlink" Target="https://www.sec.gov/Archives/edgar/data/1595725/000117266124002385/xslForm13F_X02/primary_doc.xml" TargetMode="External"/><Relationship Id="rId5" Type="http://schemas.openxmlformats.org/officeDocument/2006/relationships/hyperlink" Target="https://www.sec.gov/edgar/browse/?CIK=1350694" TargetMode="External"/><Relationship Id="rId181" Type="http://schemas.openxmlformats.org/officeDocument/2006/relationships/hyperlink" Target="https://www.sec.gov/Archives/edgar/data/1736225/000173622524000003/xslForm13F_X02/primary_doc.xml" TargetMode="External"/><Relationship Id="rId237" Type="http://schemas.openxmlformats.org/officeDocument/2006/relationships/hyperlink" Target="https://www.sec.gov/Archives/edgar/data/1037389/000103738923000122/xslForm13F_X02/primary_doc.xml" TargetMode="External"/><Relationship Id="rId402" Type="http://schemas.openxmlformats.org/officeDocument/2006/relationships/hyperlink" Target="https://www.sec.gov/Archives/edgar/data/1444043/000165495424001698/xslForm13F_X02/primary_doc.xml" TargetMode="External"/><Relationship Id="rId279" Type="http://schemas.openxmlformats.org/officeDocument/2006/relationships/hyperlink" Target="https://www.sec.gov/Archives/edgar/data/1601086/000131586324000614/xslForm13F_X02/primary_doc.xml" TargetMode="External"/><Relationship Id="rId444" Type="http://schemas.openxmlformats.org/officeDocument/2006/relationships/hyperlink" Target="https://www.sec.gov/Archives/edgar/data/1167557/000108514624005943/0001085146-24-005943-index.htm" TargetMode="External"/><Relationship Id="rId43" Type="http://schemas.openxmlformats.org/officeDocument/2006/relationships/hyperlink" Target="https://www.sec.gov/edgar/browse/?CIK=1224962" TargetMode="External"/><Relationship Id="rId139" Type="http://schemas.openxmlformats.org/officeDocument/2006/relationships/hyperlink" Target="https://www.sec.gov/edgar/browse/?CIK=1666335" TargetMode="External"/><Relationship Id="rId290" Type="http://schemas.openxmlformats.org/officeDocument/2006/relationships/hyperlink" Target="https://www.sec.gov/Archives/edgar/data/1346824/000110465924062062/xslForm13F_X02/primary_doc.xml" TargetMode="External"/><Relationship Id="rId304" Type="http://schemas.openxmlformats.org/officeDocument/2006/relationships/hyperlink" Target="https://www.sec.gov/Archives/edgar/data/1421097/000091957424003156/xslForm13F_X02/primary_doc.xml" TargetMode="External"/><Relationship Id="rId346" Type="http://schemas.openxmlformats.org/officeDocument/2006/relationships/hyperlink" Target="https://www.sec.gov/edgar/browse/?CIK=1541617" TargetMode="External"/><Relationship Id="rId388" Type="http://schemas.openxmlformats.org/officeDocument/2006/relationships/hyperlink" Target="https://www.sec.gov/Archives/edgar/data/1595521/000159552124000005/xslForm13F_X02/primary_doc.xml" TargetMode="External"/><Relationship Id="rId85" Type="http://schemas.openxmlformats.org/officeDocument/2006/relationships/hyperlink" Target="https://www.sec.gov/Archives/edgar/data/1037389/000103738923000119/xslForm13F_X02/renaissance13Fq42022_holding.xml" TargetMode="External"/><Relationship Id="rId150" Type="http://schemas.openxmlformats.org/officeDocument/2006/relationships/hyperlink" Target="https://www.sec.gov/Archives/edgar/data/1135730/000091957422003335/xslForm13F_X02/primary_doc.xml" TargetMode="External"/><Relationship Id="rId192" Type="http://schemas.openxmlformats.org/officeDocument/2006/relationships/hyperlink" Target="https://www.sec.gov/cgi-bin/browse-edgar?action=getcompany&amp;CIK=0001029160&amp;owner=include&amp;count=40&amp;hidefilings=0" TargetMode="External"/><Relationship Id="rId206" Type="http://schemas.openxmlformats.org/officeDocument/2006/relationships/hyperlink" Target="https://www.sec.gov/cgi-bin/browse-edgar?action=getcompany&amp;CIK=0001608485&amp;owner=include&amp;count=40&amp;hidefilings=0" TargetMode="External"/><Relationship Id="rId413" Type="http://schemas.openxmlformats.org/officeDocument/2006/relationships/hyperlink" Target="https://www.sec.gov/edgar/browse/?CIK=1920938" TargetMode="External"/><Relationship Id="rId248" Type="http://schemas.openxmlformats.org/officeDocument/2006/relationships/hyperlink" Target="https://www.sec.gov/Archives/edgar/data/1218710/000095012324004654/xslForm13F_X02/primary_doc.xml" TargetMode="External"/><Relationship Id="rId12" Type="http://schemas.openxmlformats.org/officeDocument/2006/relationships/hyperlink" Target="https://www.sec.gov/Archives/edgar/data/1603466/000156761922010947/0001567619-22-010947-index.htm" TargetMode="External"/><Relationship Id="rId108" Type="http://schemas.openxmlformats.org/officeDocument/2006/relationships/hyperlink" Target="https://www.sec.gov/Archives/edgar/data/1037389/000103738924000071/xslForm13F_X02/primary_doc.xml" TargetMode="External"/><Relationship Id="rId315" Type="http://schemas.openxmlformats.org/officeDocument/2006/relationships/hyperlink" Target="https://www.sec.gov/Archives/edgar/data/1595082/000159508224000047/xslForm13F_X02/primary_doc.xml" TargetMode="External"/><Relationship Id="rId357" Type="http://schemas.openxmlformats.org/officeDocument/2006/relationships/hyperlink" Target="https://www.sec.gov/edgar/browse/?CIK=1425851" TargetMode="External"/><Relationship Id="rId54" Type="http://schemas.openxmlformats.org/officeDocument/2006/relationships/hyperlink" Target="https://www.sec.gov/Archives/edgar/data/1079114/000117266122002565/0001172661-22-002565-index.htm" TargetMode="External"/><Relationship Id="rId96" Type="http://schemas.openxmlformats.org/officeDocument/2006/relationships/hyperlink" Target="https://www.sec.gov/edgar/browse/?CIK=1856083" TargetMode="External"/><Relationship Id="rId161" Type="http://schemas.openxmlformats.org/officeDocument/2006/relationships/hyperlink" Target="https://www.sec.gov/Archives/edgar/data/1446194/000144619423000016/xslForm13F_X02/primary_doc.xml" TargetMode="External"/><Relationship Id="rId217" Type="http://schemas.openxmlformats.org/officeDocument/2006/relationships/hyperlink" Target="https://www.sec.gov/Archives/edgar/data/1067983/000095012324005622/xslForm13F_X02/primary_doc.xml" TargetMode="External"/><Relationship Id="rId399" Type="http://schemas.openxmlformats.org/officeDocument/2006/relationships/hyperlink" Target="https://www.sec.gov/edgar/browse/?CIK=1444043" TargetMode="External"/><Relationship Id="rId259" Type="http://schemas.openxmlformats.org/officeDocument/2006/relationships/hyperlink" Target="https://www.sec.gov/Archives/edgar/data/1167483/000091957424004713/0000919574-24-004713-index.htm" TargetMode="External"/><Relationship Id="rId424" Type="http://schemas.openxmlformats.org/officeDocument/2006/relationships/hyperlink" Target="https://www.sec.gov/edgar/browse/?CIK=1649339" TargetMode="External"/><Relationship Id="rId23" Type="http://schemas.openxmlformats.org/officeDocument/2006/relationships/hyperlink" Target="https://www.sec.gov/edgar/browse/?CIK=1054587" TargetMode="External"/><Relationship Id="rId119" Type="http://schemas.openxmlformats.org/officeDocument/2006/relationships/hyperlink" Target="https://www.sec.gov/Archives/edgar/data/1054587/000095012324002531/xslForm13F_X02/primary_doc.xml" TargetMode="External"/><Relationship Id="rId270" Type="http://schemas.openxmlformats.org/officeDocument/2006/relationships/hyperlink" Target="https://www.sec.gov/Archives/edgar/data/1784547/000117266124002444/xslForm13F_X02/primary_doc.xml" TargetMode="External"/><Relationship Id="rId326" Type="http://schemas.openxmlformats.org/officeDocument/2006/relationships/hyperlink" Target="https://www.sec.gov/Archives/edgar/data/1443689/000144368924000012/xslForm13F_X02/primary_doc.xml" TargetMode="External"/><Relationship Id="rId65" Type="http://schemas.openxmlformats.org/officeDocument/2006/relationships/hyperlink" Target="https://www.sec.gov/edgar/browse/?CIK=1279150" TargetMode="External"/><Relationship Id="rId130" Type="http://schemas.openxmlformats.org/officeDocument/2006/relationships/hyperlink" Target="https://www.sec.gov/Archives/edgar/data/1279150/000199937124002312/xslForm13F_X02/primary_doc.xml" TargetMode="External"/><Relationship Id="rId368" Type="http://schemas.openxmlformats.org/officeDocument/2006/relationships/hyperlink" Target="https://www.sec.gov/Archives/edgar/data/1556921/000121465924002840/xslForm13F_X02/primary_doc.xml" TargetMode="External"/><Relationship Id="rId172" Type="http://schemas.openxmlformats.org/officeDocument/2006/relationships/hyperlink" Target="https://www.sec.gov/cgi-bin/browse-edgar?action=getcompany&amp;CIK=0000923093&amp;owner=include&amp;count=40&amp;hidefilings=0" TargetMode="External"/><Relationship Id="rId228" Type="http://schemas.openxmlformats.org/officeDocument/2006/relationships/hyperlink" Target="https://www.sec.gov/Archives/edgar/data/1595888/000159588823000036/xslForm13F_X02/primary_doc.xml" TargetMode="External"/><Relationship Id="rId435" Type="http://schemas.openxmlformats.org/officeDocument/2006/relationships/hyperlink" Target="https://www.sec.gov/Archives/edgar/data/1481986/000148198624000003/0001481986-24-000003-index.htm" TargetMode="External"/><Relationship Id="rId281" Type="http://schemas.openxmlformats.org/officeDocument/2006/relationships/hyperlink" Target="https://www.sec.gov/Archives/edgar/data/1633313/000110465924089335/xslForm13F_X02/primary_doc.xml" TargetMode="External"/><Relationship Id="rId337" Type="http://schemas.openxmlformats.org/officeDocument/2006/relationships/hyperlink" Target="https://www.sec.gov/Archives/edgar/data/1817652/000181765224000003/xslForm13F_X02/primary_doc.xml" TargetMode="External"/><Relationship Id="rId34" Type="http://schemas.openxmlformats.org/officeDocument/2006/relationships/hyperlink" Target="https://www.sec.gov/edgar/browse/?CIK=934639" TargetMode="External"/><Relationship Id="rId76" Type="http://schemas.openxmlformats.org/officeDocument/2006/relationships/hyperlink" Target="https://www.sec.gov/edgar/browse/?CIK=1595888" TargetMode="External"/><Relationship Id="rId141" Type="http://schemas.openxmlformats.org/officeDocument/2006/relationships/hyperlink" Target="https://www.sec.gov/edgar/browse/?CIK=1817652" TargetMode="External"/><Relationship Id="rId379" Type="http://schemas.openxmlformats.org/officeDocument/2006/relationships/hyperlink" Target="https://www.sec.gov/Archives/edgar/data/1803916/000180391624000004/xslForm13F_X02/primary_doc.xml" TargetMode="External"/><Relationship Id="rId7" Type="http://schemas.openxmlformats.org/officeDocument/2006/relationships/hyperlink" Target="https://www.sec.gov/Archives/edgar/data/1350694/000117266122001788/0001172661-22-001788-index.htm" TargetMode="External"/><Relationship Id="rId183" Type="http://schemas.openxmlformats.org/officeDocument/2006/relationships/hyperlink" Target="https://www.sec.gov/Archives/edgar/data/1633313/000110465924023272/xslForm13F_X02/primary_doc.xmlhttps:/www.sec.gov/Archives/edgar/data/1633313/000110465924023272/xslForm13F_X02/primary_doc.xml" TargetMode="External"/><Relationship Id="rId239" Type="http://schemas.openxmlformats.org/officeDocument/2006/relationships/hyperlink" Target="https://www.sec.gov/Archives/edgar/data/1446194/000144619424000006/xslForm13F_X02/primary_doc.xml" TargetMode="External"/><Relationship Id="rId390" Type="http://schemas.openxmlformats.org/officeDocument/2006/relationships/hyperlink" Target="https://www.sec.gov/Archives/edgar/data/1595521/000159552124000002/xslForm13F_X02/primary_doc.xml" TargetMode="External"/><Relationship Id="rId404" Type="http://schemas.openxmlformats.org/officeDocument/2006/relationships/hyperlink" Target="https://www.sec.gov/Archives/edgar/data/1632715/000117266124003374/xslForm13F_X02/primary_doc.xml" TargetMode="External"/><Relationship Id="rId446" Type="http://schemas.openxmlformats.org/officeDocument/2006/relationships/printerSettings" Target="../printerSettings/printerSettings1.bin"/><Relationship Id="rId250" Type="http://schemas.openxmlformats.org/officeDocument/2006/relationships/hyperlink" Target="https://www.sec.gov/Archives/edgar/data/1603466/000090266424003628/xslForm13F_X02/primary_doc.xml" TargetMode="External"/><Relationship Id="rId292" Type="http://schemas.openxmlformats.org/officeDocument/2006/relationships/hyperlink" Target="https://www.sec.gov/Archives/edgar/data/1493215/000149315224019465/xslForm13F_X02/primary_doc.xml" TargetMode="External"/><Relationship Id="rId306" Type="http://schemas.openxmlformats.org/officeDocument/2006/relationships/hyperlink" Target="https://www.sec.gov/Archives/edgar/data/1055951/000117266124002506/xslForm13F_X02/primary_doc.xml" TargetMode="External"/><Relationship Id="rId45" Type="http://schemas.openxmlformats.org/officeDocument/2006/relationships/hyperlink" Target="https://www.sec.gov/edgar/browse/?CIK=1493215" TargetMode="External"/><Relationship Id="rId87" Type="http://schemas.openxmlformats.org/officeDocument/2006/relationships/hyperlink" Target="https://www.sec.gov/Archives/edgar/data/1218710/000095012323002431/0000950123-23-002431-index.htm" TargetMode="External"/><Relationship Id="rId110" Type="http://schemas.openxmlformats.org/officeDocument/2006/relationships/hyperlink" Target="https://www.sec.gov/Archives/edgar/data/1478735/000091957424001427/xslForm13F_X02/primary_doc.xml" TargetMode="External"/><Relationship Id="rId348" Type="http://schemas.openxmlformats.org/officeDocument/2006/relationships/hyperlink" Target="https://www.sec.gov/Archives/edgar/data/1541617/000154161724000006/xslForm13F_X02/primary_doc.xml" TargetMode="External"/><Relationship Id="rId152" Type="http://schemas.openxmlformats.org/officeDocument/2006/relationships/hyperlink" Target="https://www.sec.gov/Archives/edgar/data/1135730/000091957421006831/xslForm13F_X02/primary_doc.xml" TargetMode="External"/><Relationship Id="rId194" Type="http://schemas.openxmlformats.org/officeDocument/2006/relationships/hyperlink" Target="https://www.sec.gov/cgi-bin/browse-edgar?action=getcompany&amp;CIK=0001998597&amp;owner=include&amp;count=40&amp;hidefilings=0" TargetMode="External"/><Relationship Id="rId208" Type="http://schemas.openxmlformats.org/officeDocument/2006/relationships/hyperlink" Target="https://www.sec.gov/cgi-bin/browse-edgar?action=getcompany&amp;CIK=0001512857&amp;owner=include&amp;count=40&amp;hidefilings=0" TargetMode="External"/><Relationship Id="rId415" Type="http://schemas.openxmlformats.org/officeDocument/2006/relationships/hyperlink" Target="https://www.sec.gov/Archives/edgar/data/1920938/000192093824000004/xslForm13F_X02/primary_doc.xml" TargetMode="External"/><Relationship Id="rId261" Type="http://schemas.openxmlformats.org/officeDocument/2006/relationships/hyperlink" Target="https://www.sec.gov/Archives/edgar/data/1061165/000090266424005150/xslForm13F_X02/primary_doc.xml" TargetMode="External"/><Relationship Id="rId14" Type="http://schemas.openxmlformats.org/officeDocument/2006/relationships/hyperlink" Target="https://www.sec.gov/edgar/browse/?CIK=1423053" TargetMode="External"/><Relationship Id="rId56" Type="http://schemas.openxmlformats.org/officeDocument/2006/relationships/hyperlink" Target="https://www.sec.gov/Archives/edgar/data/1040273/000108514622004128/0001085146-22-004128-index.htm" TargetMode="External"/><Relationship Id="rId317" Type="http://schemas.openxmlformats.org/officeDocument/2006/relationships/hyperlink" Target="https://www.sec.gov/Archives/edgar/data/1224962/000101297524000329/xslForm13F_X02/primary_doc.xml" TargetMode="External"/><Relationship Id="rId359" Type="http://schemas.openxmlformats.org/officeDocument/2006/relationships/hyperlink" Target="https://www.sec.gov/edgar/browse/?CIK=1484972" TargetMode="External"/><Relationship Id="rId98" Type="http://schemas.openxmlformats.org/officeDocument/2006/relationships/hyperlink" Target="https://www.sec.gov/Archives/edgar/data/1061768/000156761924000192/xslForm13F_X02/primary_doc.xml" TargetMode="External"/><Relationship Id="rId121" Type="http://schemas.openxmlformats.org/officeDocument/2006/relationships/hyperlink" Target="https://www.sec.gov/Archives/edgar/data/1601086/000131586324000239/xslForm13F_X02/primary_doc.xml" TargetMode="External"/><Relationship Id="rId163" Type="http://schemas.openxmlformats.org/officeDocument/2006/relationships/hyperlink" Target="https://www.sec.gov/Archives/edgar/data/1446194/000144619422000006/xslForm13F_X01/primary_doc.xml" TargetMode="External"/><Relationship Id="rId219" Type="http://schemas.openxmlformats.org/officeDocument/2006/relationships/hyperlink" Target="https://www.sec.gov/Archives/edgar/data/1067983/000095012323005270/xslForm13F_X02/primary_doc.xml" TargetMode="External"/><Relationship Id="rId370" Type="http://schemas.openxmlformats.org/officeDocument/2006/relationships/hyperlink" Target="https://www.sec.gov/Archives/edgar/data/1729829/000172982924000011/xslForm13F_X02/primary_doc.xml" TargetMode="External"/><Relationship Id="rId426" Type="http://schemas.openxmlformats.org/officeDocument/2006/relationships/hyperlink" Target="https://www.sec.gov/Archives/edgar/data/1510281/000106299324015052/xslForm13F_X02/primary_doc.xml" TargetMode="External"/><Relationship Id="rId230" Type="http://schemas.openxmlformats.org/officeDocument/2006/relationships/hyperlink" Target="https://www.sec.gov/Archives/edgar/data/1009207/000110465924061895/xslForm13F_X02/primary_doc.xml" TargetMode="External"/><Relationship Id="rId25" Type="http://schemas.openxmlformats.org/officeDocument/2006/relationships/hyperlink" Target="https://www.sec.gov/edgar/browse/?CIK=1103804" TargetMode="External"/><Relationship Id="rId67" Type="http://schemas.openxmlformats.org/officeDocument/2006/relationships/hyperlink" Target="https://www.sec.gov/edgar/browse/?CIK=1306923" TargetMode="External"/><Relationship Id="rId272" Type="http://schemas.openxmlformats.org/officeDocument/2006/relationships/hyperlink" Target="https://www.sec.gov/Archives/edgar/data/1791786/000101359424000480/xslForm13F_X02/primary_doc.xml" TargetMode="External"/><Relationship Id="rId328" Type="http://schemas.openxmlformats.org/officeDocument/2006/relationships/hyperlink" Target="https://www.sec.gov/Archives/edgar/data/1290162/000095012324008706/xslForm13F_X02/primary_doc.xml" TargetMode="External"/><Relationship Id="rId132" Type="http://schemas.openxmlformats.org/officeDocument/2006/relationships/hyperlink" Target="https://www.sec.gov/Archives/edgar/data/1343781/000134378123000001/xslForm13F_X02/primary_doc.xml" TargetMode="External"/><Relationship Id="rId174" Type="http://schemas.openxmlformats.org/officeDocument/2006/relationships/hyperlink" Target="https://www.sec.gov/cgi-bin/browse-edgar?action=getcompany&amp;CIK=0001448574&amp;owner=include&amp;count=40&amp;hidefilings=0" TargetMode="External"/><Relationship Id="rId381" Type="http://schemas.openxmlformats.org/officeDocument/2006/relationships/hyperlink" Target="https://www.sec.gov/Archives/edgar/data/1940272/000194026724000001/xslForm13F_X02/primary_doc.xml" TargetMode="External"/><Relationship Id="rId241" Type="http://schemas.openxmlformats.org/officeDocument/2006/relationships/hyperlink" Target="https://www.sec.gov/Archives/edgar/data/1167557/000108514624004009/0001085146-24-004009-index.htm" TargetMode="External"/><Relationship Id="rId437" Type="http://schemas.openxmlformats.org/officeDocument/2006/relationships/hyperlink" Target="https://www.sec.gov/edgar/browse/?CIK=1454027" TargetMode="External"/><Relationship Id="rId36" Type="http://schemas.openxmlformats.org/officeDocument/2006/relationships/hyperlink" Target="https://www.sec.gov/Archives/edgar/data/934639/000094787122000896/0000947871-22-000896-index.htm" TargetMode="External"/><Relationship Id="rId283" Type="http://schemas.openxmlformats.org/officeDocument/2006/relationships/hyperlink" Target="https://www.sec.gov/Archives/edgar/data/923093/000095012324008354/0000950123-24-008354-index.htm" TargetMode="External"/><Relationship Id="rId339" Type="http://schemas.openxmlformats.org/officeDocument/2006/relationships/hyperlink" Target="https://www.sec.gov/Archives/edgar/data/1232621/000121465924009328/xslForm13F_X02/primary_doc.xml" TargetMode="External"/><Relationship Id="rId78" Type="http://schemas.openxmlformats.org/officeDocument/2006/relationships/hyperlink" Target="https://www.sec.gov/Archives/edgar/data/1061165/000156761922010934/0001567619-22-010934-index.htm" TargetMode="External"/><Relationship Id="rId101" Type="http://schemas.openxmlformats.org/officeDocument/2006/relationships/hyperlink" Target="https://www.sec.gov/Archives/edgar/data/1493215/000149315224006286/xslForm13F_X02/primary_doc.xml" TargetMode="External"/><Relationship Id="rId143" Type="http://schemas.openxmlformats.org/officeDocument/2006/relationships/hyperlink" Target="https://www.sec.gov/edgar/browse/?CIK=1318757" TargetMode="External"/><Relationship Id="rId185" Type="http://schemas.openxmlformats.org/officeDocument/2006/relationships/hyperlink" Target="https://www.sec.gov/Archives/edgar/data/1595082/000159508224000013/xslForm13F_X02/primary_doc.xml" TargetMode="External"/><Relationship Id="rId350" Type="http://schemas.openxmlformats.org/officeDocument/2006/relationships/hyperlink" Target="https://www.sec.gov/edgar/browse/?CIK=1583977" TargetMode="External"/><Relationship Id="rId406" Type="http://schemas.openxmlformats.org/officeDocument/2006/relationships/hyperlink" Target="https://www.sec.gov/Archives/edgar/data/1632715/000117266124000834/xslForm13F_X02/primary_doc.xml" TargetMode="External"/><Relationship Id="rId9" Type="http://schemas.openxmlformats.org/officeDocument/2006/relationships/hyperlink" Target="https://www.sec.gov/edgar/browse/?CIK=1603466" TargetMode="External"/><Relationship Id="rId210" Type="http://schemas.openxmlformats.org/officeDocument/2006/relationships/hyperlink" Target="https://www.sec.gov/cgi-bin/browse-edgar?action=getcompany&amp;CIK=0001393825&amp;owner=include&amp;count=40&amp;hidefilings=0" TargetMode="External"/><Relationship Id="rId392" Type="http://schemas.openxmlformats.org/officeDocument/2006/relationships/hyperlink" Target="https://www.sec.gov/Archives/edgar/data/1453072/000117266124003532/0001172661-24-003532-index.htm" TargetMode="External"/><Relationship Id="rId448" Type="http://schemas.openxmlformats.org/officeDocument/2006/relationships/comments" Target="../comments1.xml"/><Relationship Id="rId252" Type="http://schemas.openxmlformats.org/officeDocument/2006/relationships/hyperlink" Target="https://www.sec.gov/Archives/edgar/data/1103804/000110380424000004/xslForm13F_X02/primary_doc.xml" TargetMode="External"/><Relationship Id="rId294" Type="http://schemas.openxmlformats.org/officeDocument/2006/relationships/hyperlink" Target="https://www.sec.gov/Archives/edgar/data/1448574/000144857424000002/xslForm13F_X02/primary_doc.xml" TargetMode="External"/><Relationship Id="rId308" Type="http://schemas.openxmlformats.org/officeDocument/2006/relationships/hyperlink" Target="https://www.sec.gov/Archives/edgar/data/934639/000094787124000481/xslForm13F_X02/primary_doc.xml" TargetMode="External"/><Relationship Id="rId47" Type="http://schemas.openxmlformats.org/officeDocument/2006/relationships/hyperlink" Target="https://www.sec.gov/edgar/browse/?CIK=1601086" TargetMode="External"/><Relationship Id="rId89" Type="http://schemas.openxmlformats.org/officeDocument/2006/relationships/hyperlink" Target="https://www.sec.gov/Archives/edgar/data/1103804/000110380423000002/0001103804-23-000002-index.htm" TargetMode="External"/><Relationship Id="rId112" Type="http://schemas.openxmlformats.org/officeDocument/2006/relationships/hyperlink" Target="https://www.sec.gov/Archives/edgar/data/1103804/000110380424000002/xslForm13F_X02/primary_doc.xml" TargetMode="External"/><Relationship Id="rId154" Type="http://schemas.openxmlformats.org/officeDocument/2006/relationships/hyperlink" Target="https://www.sec.gov/Archives/edgar/data/1135730/000091957421003475/xslForm13F_X02/primary_doc.xml" TargetMode="External"/><Relationship Id="rId361" Type="http://schemas.openxmlformats.org/officeDocument/2006/relationships/hyperlink" Target="https://www.sec.gov/edgar/browse/?CIK=872573" TargetMode="External"/><Relationship Id="rId196" Type="http://schemas.openxmlformats.org/officeDocument/2006/relationships/hyperlink" Target="https://www.sec.gov/cgi-bin/browse-edgar?action=getcompany&amp;CIK=0001747057&amp;owner=include&amp;count=40&amp;hidefilings=0" TargetMode="External"/><Relationship Id="rId417" Type="http://schemas.openxmlformats.org/officeDocument/2006/relationships/hyperlink" Target="https://www.sec.gov/Archives/edgar/data/1503174/000090266424005141/xslForm13F_X02/primary_doc.xml" TargetMode="External"/><Relationship Id="rId16" Type="http://schemas.openxmlformats.org/officeDocument/2006/relationships/hyperlink" Target="https://www.sec.gov/Archives/edgar/data/1423053/000095012322006403/0000950123-22-006403-index.htm" TargetMode="External"/><Relationship Id="rId221" Type="http://schemas.openxmlformats.org/officeDocument/2006/relationships/hyperlink" Target="https://www.sec.gov/Archives/edgar/data/1273087/000127308724000071/xslForm13F_X02/primary_doc.xml" TargetMode="External"/><Relationship Id="rId263" Type="http://schemas.openxmlformats.org/officeDocument/2006/relationships/hyperlink" Target="https://www.sec.gov/Archives/edgar/data/1393825/000139382524000134/0001393825-24-000134-index.htm" TargetMode="External"/><Relationship Id="rId319" Type="http://schemas.openxmlformats.org/officeDocument/2006/relationships/hyperlink" Target="https://www.sec.gov/Archives/edgar/data/1352851/000110465924089338/xslForm13F_X02/primary_doc.xml" TargetMode="External"/><Relationship Id="rId58" Type="http://schemas.openxmlformats.org/officeDocument/2006/relationships/hyperlink" Target="https://www.sec.gov/Archives/edgar/data/1791786/000156761922020034/0001567619-22-020034-index.htm" TargetMode="External"/><Relationship Id="rId123" Type="http://schemas.openxmlformats.org/officeDocument/2006/relationships/hyperlink" Target="https://www.sec.gov/Archives/edgar/data/1055951/000117266124001461/xslForm13F_X02/primary_doc.xml" TargetMode="External"/><Relationship Id="rId330" Type="http://schemas.openxmlformats.org/officeDocument/2006/relationships/hyperlink" Target="https://www.sec.gov/Archives/edgar/data/1998597/000090266424005100/xslForm13F_X02/primary_doc.xml" TargetMode="External"/><Relationship Id="rId165" Type="http://schemas.openxmlformats.org/officeDocument/2006/relationships/hyperlink" Target="https://www.sec.gov/Archives/edgar/data/1446194/000144619422000005/xslForm13F_X01/primary_doc.xml" TargetMode="External"/><Relationship Id="rId372" Type="http://schemas.openxmlformats.org/officeDocument/2006/relationships/hyperlink" Target="https://www.sec.gov/Archives/edgar/data/1729829/000172982924000003/xslForm13F_X02/primary_doc.xml" TargetMode="External"/><Relationship Id="rId428" Type="http://schemas.openxmlformats.org/officeDocument/2006/relationships/hyperlink" Target="https://www.sec.gov/edgar/browse/?CIK=1587114" TargetMode="External"/><Relationship Id="rId232" Type="http://schemas.openxmlformats.org/officeDocument/2006/relationships/hyperlink" Target="https://www.sec.gov/Archives/edgar/data/1009207/000110465923091306/xslForm13F_X02/primary_doc.xml" TargetMode="External"/><Relationship Id="rId274" Type="http://schemas.openxmlformats.org/officeDocument/2006/relationships/hyperlink" Target="https://www.sec.gov/Archives/edgar/data/1263508/000110465924061996/xslForm13F_X02/primary_doc.xml" TargetMode="External"/><Relationship Id="rId27" Type="http://schemas.openxmlformats.org/officeDocument/2006/relationships/hyperlink" Target="https://www.sec.gov/Archives/edgar/data/1103804/000110380422000004/0001103804-22-000004-index.htm" TargetMode="External"/><Relationship Id="rId69" Type="http://schemas.openxmlformats.org/officeDocument/2006/relationships/hyperlink" Target="https://www.sec.gov/edgar/browse/?CIK=1232621" TargetMode="External"/><Relationship Id="rId134" Type="http://schemas.openxmlformats.org/officeDocument/2006/relationships/hyperlink" Target="https://www.sec.gov/Archives/edgar/data/1480532/000090514824000714/xslForm13F_X02/primary_doc.xml" TargetMode="External"/><Relationship Id="rId80" Type="http://schemas.openxmlformats.org/officeDocument/2006/relationships/hyperlink" Target="https://www.sec.gov/Archives/edgar/data/1423053/000095012323002617/xslForm13F_X02/20792.xml" TargetMode="External"/><Relationship Id="rId176" Type="http://schemas.openxmlformats.org/officeDocument/2006/relationships/hyperlink" Target="https://www.sec.gov/cgi-bin/browse-edgar?action=getcompany&amp;CIK=0001218199&amp;owner=include&amp;count=40&amp;hidefilings=0" TargetMode="External"/><Relationship Id="rId341" Type="http://schemas.openxmlformats.org/officeDocument/2006/relationships/hyperlink" Target="https://www.sec.gov/Archives/edgar/data/1534261/000091957424003198/xslForm13F_X02/primary_doc.xml" TargetMode="External"/><Relationship Id="rId383" Type="http://schemas.openxmlformats.org/officeDocument/2006/relationships/hyperlink" Target="https://www.sec.gov/edgar/browse/?CIK=1831577" TargetMode="External"/><Relationship Id="rId439" Type="http://schemas.openxmlformats.org/officeDocument/2006/relationships/hyperlink" Target="https://www.sec.gov/Archives/edgar/data/1067983/000095012324011775/0000950123-24-011775-index.htm" TargetMode="External"/><Relationship Id="rId201" Type="http://schemas.openxmlformats.org/officeDocument/2006/relationships/hyperlink" Target="https://www.sec.gov/Archives/edgar/data/1107310/000108514624001243/xslForm13F_X02/primary_doc.xml" TargetMode="External"/><Relationship Id="rId243" Type="http://schemas.openxmlformats.org/officeDocument/2006/relationships/hyperlink" Target="https://www.sec.gov/Archives/edgar/data/1318757/000131875724000008/0001318757-24-000008-index.htm" TargetMode="External"/><Relationship Id="rId285" Type="http://schemas.openxmlformats.org/officeDocument/2006/relationships/hyperlink" Target="https://www.sec.gov/Archives/edgar/data/1107310/000108514624003939/xslForm13F_X02/primary_doc.xml" TargetMode="External"/><Relationship Id="rId38" Type="http://schemas.openxmlformats.org/officeDocument/2006/relationships/hyperlink" Target="https://www.sec.gov/Archives/edgar/data/1478735/000091957422006648/0000919574-22-006648-index.htm" TargetMode="External"/><Relationship Id="rId103" Type="http://schemas.openxmlformats.org/officeDocument/2006/relationships/hyperlink" Target="https://www.sec.gov/Archives/edgar/data/1423053/000095012324002516/xslForm13F_X02/primary_doc.xml" TargetMode="External"/><Relationship Id="rId310" Type="http://schemas.openxmlformats.org/officeDocument/2006/relationships/hyperlink" Target="https://www.sec.gov/Archives/edgar/data/1054587/000095012324005626/xslForm13F_X02/primary_doc.xml" TargetMode="External"/><Relationship Id="rId91" Type="http://schemas.openxmlformats.org/officeDocument/2006/relationships/hyperlink" Target="https://www.sec.gov/Archives/edgar/data/1263508/000110465923021551/0001104659-23-021551-index.htm" TargetMode="External"/><Relationship Id="rId145" Type="http://schemas.openxmlformats.org/officeDocument/2006/relationships/hyperlink" Target="https://www.sec.gov/Archives/edgar/data/1135730/000091957423006173/xslForm13F_X02/primary_doc.xml" TargetMode="External"/><Relationship Id="rId187" Type="http://schemas.openxmlformats.org/officeDocument/2006/relationships/hyperlink" Target="https://www.sec.gov/Archives/edgar/data/909661/000090883424000070/xslForm13F_X02/primary_doc.xml" TargetMode="External"/><Relationship Id="rId352" Type="http://schemas.openxmlformats.org/officeDocument/2006/relationships/hyperlink" Target="https://www.sec.gov/Archives/edgar/data/1583977/000158397724000002/xslForm13F_X02/primary_doc.xml" TargetMode="External"/><Relationship Id="rId394" Type="http://schemas.openxmlformats.org/officeDocument/2006/relationships/hyperlink" Target="https://www.sec.gov/Archives/edgar/data/1453072/000117266124001424/xslForm13F_X02/primary_doc.xml" TargetMode="External"/><Relationship Id="rId408" Type="http://schemas.openxmlformats.org/officeDocument/2006/relationships/hyperlink" Target="https://www.sec.gov/Archives/edgar/data/1138995/000090514824002216/xslForm13F_X02/primary_doc.xml" TargetMode="External"/><Relationship Id="rId212" Type="http://schemas.openxmlformats.org/officeDocument/2006/relationships/hyperlink" Target="https://www.sec.gov/Archives/edgar/data/1273087/000127308723000126/xslForm13F_X02/primary_doc.xml" TargetMode="External"/><Relationship Id="rId254" Type="http://schemas.openxmlformats.org/officeDocument/2006/relationships/hyperlink" Target="https://www.sec.gov/Archives/edgar/data/1135730/000091957424002996/xslForm13F_X02/primary_doc.xml" TargetMode="External"/><Relationship Id="rId49" Type="http://schemas.openxmlformats.org/officeDocument/2006/relationships/hyperlink" Target="https://www.sec.gov/edgar/browse/?CIK=1055951" TargetMode="External"/><Relationship Id="rId114" Type="http://schemas.openxmlformats.org/officeDocument/2006/relationships/hyperlink" Target="https://www.sec.gov/Archives/edgar/data/1263508/000110465924024053/xslForm13F_X02/primary_doc.xml" TargetMode="External"/><Relationship Id="rId296" Type="http://schemas.openxmlformats.org/officeDocument/2006/relationships/hyperlink" Target="https://www.sec.gov/Archives/edgar/data/1656456/000165645624000002/xslForm13F_X02/primary_doc.xml" TargetMode="External"/><Relationship Id="rId60" Type="http://schemas.openxmlformats.org/officeDocument/2006/relationships/hyperlink" Target="https://www.sec.gov/Archives/edgar/data/1009207/000110465922118505/0001104659-22-118505-index.htm" TargetMode="External"/><Relationship Id="rId156" Type="http://schemas.openxmlformats.org/officeDocument/2006/relationships/hyperlink" Target="https://www.sec.gov/Archives/edgar/data/1103804/000110380423000006/xslForm13F_X02/primary_doc.xml" TargetMode="External"/><Relationship Id="rId198" Type="http://schemas.openxmlformats.org/officeDocument/2006/relationships/hyperlink" Target="https://www.sec.gov/cgi-bin/browse-edgar?action=getcompany&amp;CIK=0001319998&amp;owner=include&amp;count=40&amp;hidefilings=0" TargetMode="External"/><Relationship Id="rId321" Type="http://schemas.openxmlformats.org/officeDocument/2006/relationships/hyperlink" Target="https://www.sec.gov/Archives/edgar/data/1856083/000185608324000003/xslForm13F_X02/primary_doc.xml" TargetMode="External"/><Relationship Id="rId363" Type="http://schemas.openxmlformats.org/officeDocument/2006/relationships/hyperlink" Target="https://www.sec.gov/edgar/browse/?CIK=1706766" TargetMode="External"/><Relationship Id="rId419" Type="http://schemas.openxmlformats.org/officeDocument/2006/relationships/hyperlink" Target="https://www.sec.gov/edgar/browse/?CIK=1651424" TargetMode="External"/><Relationship Id="rId223" Type="http://schemas.openxmlformats.org/officeDocument/2006/relationships/hyperlink" Target="https://www.sec.gov/Archives/edgar/data/1423053/000095012324005615/xslForm13F_X02/primary_doc.xml" TargetMode="External"/><Relationship Id="rId430" Type="http://schemas.openxmlformats.org/officeDocument/2006/relationships/hyperlink" Target="https://www.sec.gov/Archives/edgar/data/1637460/000108514624004000/0001085146-24-004000-index.htm" TargetMode="External"/><Relationship Id="rId18" Type="http://schemas.openxmlformats.org/officeDocument/2006/relationships/hyperlink" Target="https://www.sec.gov/Archives/edgar/data/1273087/000127308722000116/0001273087-22-000116-index.htm" TargetMode="External"/><Relationship Id="rId265" Type="http://schemas.openxmlformats.org/officeDocument/2006/relationships/hyperlink" Target="https://www.sec.gov/Archives/edgar/data/1336528/000117266124003511/0001172661-24-003511-index.htm" TargetMode="External"/><Relationship Id="rId50" Type="http://schemas.openxmlformats.org/officeDocument/2006/relationships/hyperlink" Target="https://www.sec.gov/Archives/edgar/data/1055951/000117266122002553/0001172661-22-002553-index.htm" TargetMode="External"/><Relationship Id="rId104" Type="http://schemas.openxmlformats.org/officeDocument/2006/relationships/hyperlink" Target="https://www.sec.gov/Archives/edgar/data/1067983/000095012324002518/xslForm13F_X02/primary_doc.xml" TargetMode="External"/><Relationship Id="rId125" Type="http://schemas.openxmlformats.org/officeDocument/2006/relationships/hyperlink" Target="https://www.sec.gov/Archives/edgar/data/1346824/000110465924023984/xslForm13F_X02/primary_doc.xml" TargetMode="External"/><Relationship Id="rId146" Type="http://schemas.openxmlformats.org/officeDocument/2006/relationships/hyperlink" Target="https://www.sec.gov/Archives/edgar/data/1135730/000091957423004562/xslForm13F_X02/primary_doc.xml" TargetMode="External"/><Relationship Id="rId167" Type="http://schemas.openxmlformats.org/officeDocument/2006/relationships/hyperlink" Target="https://www.sec.gov/Archives/edgar/data/1167557/000108514624001456/xslForm13F_X02/primary_doc.xml" TargetMode="External"/><Relationship Id="rId188" Type="http://schemas.openxmlformats.org/officeDocument/2006/relationships/hyperlink" Target="https://www.sec.gov/cgi-bin/browse-edgar?action=getcompany&amp;CIK=0001656456&amp;owner=include&amp;count=40&amp;hidefilings=0" TargetMode="External"/><Relationship Id="rId311" Type="http://schemas.openxmlformats.org/officeDocument/2006/relationships/hyperlink" Target="https://www.sec.gov/Archives/edgar/data/1319998/000101297524000330/xslForm13F_X02/primary_doc.xml" TargetMode="External"/><Relationship Id="rId332" Type="http://schemas.openxmlformats.org/officeDocument/2006/relationships/hyperlink" Target="https://www.sec.gov/Archives/edgar/data/1608485/000091957424004539/xslForm13F_X02/primary_doc.xml" TargetMode="External"/><Relationship Id="rId353" Type="http://schemas.openxmlformats.org/officeDocument/2006/relationships/hyperlink" Target="https://www.sec.gov/Archives/edgar/data/1583977/000158397724000001/xslForm13F_X02/primary_doc.xml" TargetMode="External"/><Relationship Id="rId374" Type="http://schemas.openxmlformats.org/officeDocument/2006/relationships/hyperlink" Target="https://www.sec.gov/Archives/edgar/data/1509842/000095012324008739/xslForm13F_X02/primary_doc.xml" TargetMode="External"/><Relationship Id="rId395" Type="http://schemas.openxmlformats.org/officeDocument/2006/relationships/hyperlink" Target="https://www.sec.gov/edgar/browse/?CIK=1418814" TargetMode="External"/><Relationship Id="rId409" Type="http://schemas.openxmlformats.org/officeDocument/2006/relationships/hyperlink" Target="https://www.sec.gov/edgar/browse/?CIK=1512173" TargetMode="External"/><Relationship Id="rId71" Type="http://schemas.openxmlformats.org/officeDocument/2006/relationships/hyperlink" Target="https://www.sec.gov/edgar/browse/?CIK=1346824" TargetMode="External"/><Relationship Id="rId92" Type="http://schemas.openxmlformats.org/officeDocument/2006/relationships/hyperlink" Target="https://www.sec.gov/Archives/edgar/data/1167483/000091957423001481/0000919574-23-001481-index.htm" TargetMode="External"/><Relationship Id="rId213" Type="http://schemas.openxmlformats.org/officeDocument/2006/relationships/hyperlink" Target="https://www.sec.gov/Archives/edgar/data/1273087/000127308723000146/xslForm13F_X02/primary_doc.xml" TargetMode="External"/><Relationship Id="rId234" Type="http://schemas.openxmlformats.org/officeDocument/2006/relationships/hyperlink" Target="https://www.sec.gov/Archives/edgar/data/1037389/000103738924000073/xslForm13F_X02/primary_doc.xml" TargetMode="External"/><Relationship Id="rId420" Type="http://schemas.openxmlformats.org/officeDocument/2006/relationships/hyperlink" Target="https://www.sec.gov/Archives/edgar/data/1651424/000165142424000003/xslForm13F_X02/primary_doc.xml" TargetMode="External"/><Relationship Id="rId2" Type="http://schemas.openxmlformats.org/officeDocument/2006/relationships/hyperlink" Target="https://www.sec.gov/Archives/edgar/data/1037389/000103738922000223/0001037389-22-000223-index.htm" TargetMode="External"/><Relationship Id="rId29" Type="http://schemas.openxmlformats.org/officeDocument/2006/relationships/hyperlink" Target="https://www.sec.gov/edgar/browse/?CIK=1167483" TargetMode="External"/><Relationship Id="rId255" Type="http://schemas.openxmlformats.org/officeDocument/2006/relationships/hyperlink" Target="https://www.sec.gov/Archives/edgar/data/1350694/000117266124003581/0001172661-24-003581-index.htm" TargetMode="External"/><Relationship Id="rId276" Type="http://schemas.openxmlformats.org/officeDocument/2006/relationships/hyperlink" Target="https://www.sec.gov/Archives/edgar/data/1736225/000173622524000005/xslForm13F_X02/primary_doc.xml" TargetMode="External"/><Relationship Id="rId297" Type="http://schemas.openxmlformats.org/officeDocument/2006/relationships/hyperlink" Target="https://www.sec.gov/Archives/edgar/data/1747057/000117266124003352/xslForm13F_X02/primary_doc.xml" TargetMode="External"/><Relationship Id="rId441" Type="http://schemas.openxmlformats.org/officeDocument/2006/relationships/hyperlink" Target="https://www.sec.gov/Archives/edgar/data/1423053/000095012324011767/0000950123-24-011767-index.htm" TargetMode="External"/><Relationship Id="rId40" Type="http://schemas.openxmlformats.org/officeDocument/2006/relationships/hyperlink" Target="https://www.sec.gov/Archives/edgar/data/1421097/000091957422006703/0000919574-22-006703-index.htm" TargetMode="External"/><Relationship Id="rId115" Type="http://schemas.openxmlformats.org/officeDocument/2006/relationships/hyperlink" Target="https://www.sec.gov/Archives/edgar/data/1061165/000090266424001732/xslForm13F_X02/primary_doc.xml" TargetMode="External"/><Relationship Id="rId136" Type="http://schemas.openxmlformats.org/officeDocument/2006/relationships/hyperlink" Target="https://www.sec.gov/edgar/browse/?CIK=1290162" TargetMode="External"/><Relationship Id="rId157" Type="http://schemas.openxmlformats.org/officeDocument/2006/relationships/hyperlink" Target="https://www.sec.gov/Archives/edgar/data/1103804/000110380423000004/xslForm13F_X02/primary_doc.xml" TargetMode="External"/><Relationship Id="rId178" Type="http://schemas.openxmlformats.org/officeDocument/2006/relationships/hyperlink" Target="https://www.sec.gov/cgi-bin/browse-edgar?action=getcompany&amp;CIK=0001410830&amp;owner=include&amp;count=40&amp;hidefilings=0" TargetMode="External"/><Relationship Id="rId301" Type="http://schemas.openxmlformats.org/officeDocument/2006/relationships/hyperlink" Target="https://www.sec.gov/Archives/edgar/data/1009258/000095015924000249/xslForm13F_X02/primary_doc.xml" TargetMode="External"/><Relationship Id="rId322" Type="http://schemas.openxmlformats.org/officeDocument/2006/relationships/hyperlink" Target="https://www.sec.gov/Archives/edgar/data/1856083/000185608324000002/xslForm13F_X02/primary_doc.xml" TargetMode="External"/><Relationship Id="rId343" Type="http://schemas.openxmlformats.org/officeDocument/2006/relationships/hyperlink" Target="https://www.sec.gov/Archives/edgar/data/1512857/000090514824001428/xslForm13F_X02/primary_doc.xml" TargetMode="External"/><Relationship Id="rId364" Type="http://schemas.openxmlformats.org/officeDocument/2006/relationships/hyperlink" Target="https://www.sec.gov/Archives/edgar/data/1706766/000170676624000005/xslForm13F_X02/primary_doc.xml" TargetMode="External"/><Relationship Id="rId61" Type="http://schemas.openxmlformats.org/officeDocument/2006/relationships/hyperlink" Target="https://www.sec.gov/edgar/browse/?CIK=1067983&amp;owner=exclude" TargetMode="External"/><Relationship Id="rId82" Type="http://schemas.openxmlformats.org/officeDocument/2006/relationships/hyperlink" Target="https://www.sec.gov/Archives/edgar/data/1595888/000159588823000029/0001595888-23-000029-index.htm" TargetMode="External"/><Relationship Id="rId199" Type="http://schemas.openxmlformats.org/officeDocument/2006/relationships/hyperlink" Target="https://www.sec.gov/Archives/edgar/data/1319998/000101297524000090/xslForm13F_X02/primary_doc.xml" TargetMode="External"/><Relationship Id="rId203" Type="http://schemas.openxmlformats.org/officeDocument/2006/relationships/hyperlink" Target="https://www.sec.gov/Archives/edgar/data/1784547/000117266124001100/xslForm13F_X02/primary_doc.xml" TargetMode="External"/><Relationship Id="rId385" Type="http://schemas.openxmlformats.org/officeDocument/2006/relationships/hyperlink" Target="https://www.sec.gov/Archives/edgar/data/1831577/000166773124000224/xslForm13F_X02/primary_doc.xml" TargetMode="External"/><Relationship Id="rId19" Type="http://schemas.openxmlformats.org/officeDocument/2006/relationships/hyperlink" Target="https://www.sec.gov/Archives/edgar/data/1273087/000127308722000099/0001273087-22-000099-index.htm" TargetMode="External"/><Relationship Id="rId224" Type="http://schemas.openxmlformats.org/officeDocument/2006/relationships/hyperlink" Target="https://www.sec.gov/Archives/edgar/data/1595888/000159588824000051/0001595888-24-000051-index.htm" TargetMode="External"/><Relationship Id="rId245" Type="http://schemas.openxmlformats.org/officeDocument/2006/relationships/hyperlink" Target="https://www.sec.gov/Archives/edgar/data/1478735/000091957424004661/0000919574-24-004661-index.htm" TargetMode="External"/><Relationship Id="rId266" Type="http://schemas.openxmlformats.org/officeDocument/2006/relationships/hyperlink" Target="https://www.sec.gov/Archives/edgar/data/1336528/000117266124002519/xslForm13F_X02/primary_doc.xml" TargetMode="External"/><Relationship Id="rId287" Type="http://schemas.openxmlformats.org/officeDocument/2006/relationships/hyperlink" Target="https://www.sec.gov/Archives/edgar/data/1040273/000108514624004004/xslForm13F_X02/primary_doc.xml" TargetMode="External"/><Relationship Id="rId410" Type="http://schemas.openxmlformats.org/officeDocument/2006/relationships/hyperlink" Target="https://www.sec.gov/Archives/edgar/data/1512173/000091957424004559/xslForm13F_X02/primary_doc.xml" TargetMode="External"/><Relationship Id="rId431" Type="http://schemas.openxmlformats.org/officeDocument/2006/relationships/hyperlink" Target="https://www.sec.gov/edgar/browse/?CIK=1647251" TargetMode="External"/><Relationship Id="rId30" Type="http://schemas.openxmlformats.org/officeDocument/2006/relationships/hyperlink" Target="https://www.sec.gov/edgar/browse/?CIK=1135730" TargetMode="External"/><Relationship Id="rId105" Type="http://schemas.openxmlformats.org/officeDocument/2006/relationships/hyperlink" Target="https://www.sec.gov/Archives/edgar/data/1595888/000159588824000037/xslForm13F_X02/primary_doc.xmlhttps:/www.sec.gov/Archives/edgar/data/1595888/000159588824000037/xslForm13F_X02/primary_doc.xml" TargetMode="External"/><Relationship Id="rId126" Type="http://schemas.openxmlformats.org/officeDocument/2006/relationships/hyperlink" Target="https://www.sec.gov/Archives/edgar/data/934639/000094787124000140/xslForm13F_X02/primary_doc.xml" TargetMode="External"/><Relationship Id="rId147" Type="http://schemas.openxmlformats.org/officeDocument/2006/relationships/hyperlink" Target="https://www.sec.gov/Archives/edgar/data/1135730/000091957423003144/xslForm13F_X02/primary_doc.xml" TargetMode="External"/><Relationship Id="rId168" Type="http://schemas.openxmlformats.org/officeDocument/2006/relationships/hyperlink" Target="https://www.sec.gov/cgi-bin/browse-edgar?action=getcompany&amp;CIK=0001387322&amp;owner=include&amp;count=40&amp;hidefilings=0" TargetMode="External"/><Relationship Id="rId312" Type="http://schemas.openxmlformats.org/officeDocument/2006/relationships/hyperlink" Target="https://www.sec.gov/Archives/edgar/data/1319998/000101297524000225/xslForm13F_X02/primary_doc.xml" TargetMode="External"/><Relationship Id="rId333" Type="http://schemas.openxmlformats.org/officeDocument/2006/relationships/hyperlink" Target="https://www.sec.gov/Archives/edgar/data/1608485/000091957424002890/xslForm13F_X02/primary_doc.xml" TargetMode="External"/><Relationship Id="rId354" Type="http://schemas.openxmlformats.org/officeDocument/2006/relationships/hyperlink" Target="https://www.sec.gov/Archives/edgar/data/1167557/000108514622004118/xslForm13F_X01/primary_doc.xml" TargetMode="External"/><Relationship Id="rId51" Type="http://schemas.openxmlformats.org/officeDocument/2006/relationships/hyperlink" Target="https://www.sec.gov/edgar/browse/?CIK=1336528" TargetMode="External"/><Relationship Id="rId72" Type="http://schemas.openxmlformats.org/officeDocument/2006/relationships/hyperlink" Target="https://www.sec.gov/Archives/edgar/data/1346824/000110465922118654/xslForm13F_X01/primary_doc.xml" TargetMode="External"/><Relationship Id="rId93" Type="http://schemas.openxmlformats.org/officeDocument/2006/relationships/hyperlink" Target="https://www.sec.gov/Archives/edgar/data/1061165/000090266423001763/0000902664-23-001763-index.htm" TargetMode="External"/><Relationship Id="rId189" Type="http://schemas.openxmlformats.org/officeDocument/2006/relationships/hyperlink" Target="https://www.sec.gov/Archives/edgar/data/1656456/000165645624000001/xslForm13F_X02/primary_doc.xml" TargetMode="External"/><Relationship Id="rId375" Type="http://schemas.openxmlformats.org/officeDocument/2006/relationships/hyperlink" Target="https://www.sec.gov/edgar/browse/?CIK=1595725" TargetMode="External"/><Relationship Id="rId396" Type="http://schemas.openxmlformats.org/officeDocument/2006/relationships/hyperlink" Target="https://www.sec.gov/Archives/edgar/data/1418814/000141881224000017/xslForm13F_X02/primary_doc.xml" TargetMode="External"/><Relationship Id="rId3" Type="http://schemas.openxmlformats.org/officeDocument/2006/relationships/hyperlink" Target="https://www.sec.gov/Archives/edgar/data/1037389/000103738922000224/0001037389-22-000224-index.htm" TargetMode="External"/><Relationship Id="rId214" Type="http://schemas.openxmlformats.org/officeDocument/2006/relationships/hyperlink" Target="https://www.sec.gov/Archives/edgar/data/1273087/000127308723000113/xslForm13F_X02/primary_doc.xml" TargetMode="External"/><Relationship Id="rId235" Type="http://schemas.openxmlformats.org/officeDocument/2006/relationships/hyperlink" Target="https://www.sec.gov/Archives/edgar/data/1037389/000103738924000072/xslForm13F_X02/primary_doc.xml" TargetMode="External"/><Relationship Id="rId256" Type="http://schemas.openxmlformats.org/officeDocument/2006/relationships/hyperlink" Target="https://www.sec.gov/Archives/edgar/data/1350694/000117266124002257/xslForm13F_X02/primary_doc.xml" TargetMode="External"/><Relationship Id="rId277" Type="http://schemas.openxmlformats.org/officeDocument/2006/relationships/hyperlink" Target="https://www.sec.gov/Archives/edgar/data/1029160/000090266424005131/0000902664-24-005131-index.htm" TargetMode="External"/><Relationship Id="rId298" Type="http://schemas.openxmlformats.org/officeDocument/2006/relationships/hyperlink" Target="https://www.sec.gov/Archives/edgar/data/1747057/000117266124002322/xslForm13F_X02/primary_doc.xml" TargetMode="External"/><Relationship Id="rId400" Type="http://schemas.openxmlformats.org/officeDocument/2006/relationships/hyperlink" Target="https://www.sec.gov/Archives/edgar/data/1444043/000165495424010537/xslForm13F_X02/primary_doc.xml" TargetMode="External"/><Relationship Id="rId421" Type="http://schemas.openxmlformats.org/officeDocument/2006/relationships/hyperlink" Target="https://www.sec.gov/edgar/browse/?CIK=1569064" TargetMode="External"/><Relationship Id="rId442" Type="http://schemas.openxmlformats.org/officeDocument/2006/relationships/hyperlink" Target="https://www.sec.gov/Archives/edgar/data/1595888/000159588824000063/0001595888-24-000063-index.htm" TargetMode="External"/><Relationship Id="rId116" Type="http://schemas.openxmlformats.org/officeDocument/2006/relationships/hyperlink" Target="https://www.sec.gov/Archives/edgar/data/1167483/000091957424001349/xslForm13F_X02/primary_doc.xml" TargetMode="External"/><Relationship Id="rId137" Type="http://schemas.openxmlformats.org/officeDocument/2006/relationships/hyperlink" Target="https://www.sec.gov/Archives/edgar/data/1446194/000144619424000002/xslForm13F_X02/primary_doc.xml" TargetMode="External"/><Relationship Id="rId158" Type="http://schemas.openxmlformats.org/officeDocument/2006/relationships/hyperlink" Target="https://www.sec.gov/Archives/edgar/data/1103804/000110380422000003/xslForm13F_X01/primary_doc.xml" TargetMode="External"/><Relationship Id="rId302" Type="http://schemas.openxmlformats.org/officeDocument/2006/relationships/hyperlink" Target="https://www.sec.gov/Archives/edgar/data/1009258/000095015924000176/xslForm13F_X02/primary_doc.xml" TargetMode="External"/><Relationship Id="rId323" Type="http://schemas.openxmlformats.org/officeDocument/2006/relationships/hyperlink" Target="https://www.sec.gov/Archives/edgar/data/1856083/000185608324000001/xslForm13F_X02/primary_doc.xml" TargetMode="External"/><Relationship Id="rId344" Type="http://schemas.openxmlformats.org/officeDocument/2006/relationships/hyperlink" Target="https://www.sec.gov/Archives/edgar/data/1279150/000199937124010097/xslForm13F_X02/primary_doc.xml" TargetMode="External"/><Relationship Id="rId20" Type="http://schemas.openxmlformats.org/officeDocument/2006/relationships/hyperlink" Target="https://www.sec.gov/Archives/edgar/data/1273087/000127308722000070/0001273087-22-000070-index.htm" TargetMode="External"/><Relationship Id="rId41" Type="http://schemas.openxmlformats.org/officeDocument/2006/relationships/hyperlink" Target="https://www.sec.gov/edgar/browse/?CIK=1263508" TargetMode="External"/><Relationship Id="rId62" Type="http://schemas.openxmlformats.org/officeDocument/2006/relationships/hyperlink" Target="https://www.sec.gov/Archives/edgar/data/1067983/000095012322012275/0000950123-22-012275-index.htm" TargetMode="External"/><Relationship Id="rId83" Type="http://schemas.openxmlformats.org/officeDocument/2006/relationships/hyperlink" Target="https://www.sec.gov/Archives/edgar/data/1273087/000127308723000097/xslForm13F_X02/MLP_Filing_20221230_20230213.xml" TargetMode="External"/><Relationship Id="rId179" Type="http://schemas.openxmlformats.org/officeDocument/2006/relationships/hyperlink" Target="https://www.sec.gov/Archives/edgar/data/1410830/000117266124000852/xslForm13F_X02/primary_doc.xml" TargetMode="External"/><Relationship Id="rId365" Type="http://schemas.openxmlformats.org/officeDocument/2006/relationships/hyperlink" Target="https://www.sec.gov/edgar/browse/?CIK=1556921" TargetMode="External"/><Relationship Id="rId386" Type="http://schemas.openxmlformats.org/officeDocument/2006/relationships/hyperlink" Target="https://www.sec.gov/Archives/edgar/data/1831577/000166773124000065/xslForm13F_X02/primary_doc.xml" TargetMode="External"/><Relationship Id="rId190" Type="http://schemas.openxmlformats.org/officeDocument/2006/relationships/hyperlink" Target="https://www.sec.gov/cgi-bin/browse-edgar?action=getcompany&amp;CIK=0001009258&amp;owner=include&amp;count=40&amp;hidefilings=0" TargetMode="External"/><Relationship Id="rId204" Type="http://schemas.openxmlformats.org/officeDocument/2006/relationships/hyperlink" Target="https://www.sec.gov/cgi-bin/browse-edgar?action=getcompany&amp;CIK=0001390113&amp;owner=include&amp;count=40&amp;hidefilings=0" TargetMode="External"/><Relationship Id="rId225" Type="http://schemas.openxmlformats.org/officeDocument/2006/relationships/hyperlink" Target="https://www.sec.gov/Archives/edgar/data/1595888/000159588824000039/xslForm13F_X02/primary_doc.xml" TargetMode="External"/><Relationship Id="rId246" Type="http://schemas.openxmlformats.org/officeDocument/2006/relationships/hyperlink" Target="https://www.sec.gov/Archives/edgar/data/1478735/000091957424003134/xslForm13F_X02/primary_doc.xml" TargetMode="External"/><Relationship Id="rId267" Type="http://schemas.openxmlformats.org/officeDocument/2006/relationships/hyperlink" Target="https://www.sec.gov/Archives/edgar/data/1410830/000117266124003343/0001172661-24-003343-index.htm" TargetMode="External"/><Relationship Id="rId288" Type="http://schemas.openxmlformats.org/officeDocument/2006/relationships/hyperlink" Target="https://www.sec.gov/Archives/edgar/data/1040273/000108514624002645/xslForm13F_X02/primary_doc.xml" TargetMode="External"/><Relationship Id="rId411" Type="http://schemas.openxmlformats.org/officeDocument/2006/relationships/hyperlink" Target="https://www.sec.gov/edgar/browse/?CIK=1389507" TargetMode="External"/><Relationship Id="rId432" Type="http://schemas.openxmlformats.org/officeDocument/2006/relationships/hyperlink" Target="https://www.sec.gov/Archives/edgar/data/1647251/000164725124000007/0001647251-24-000007-index.htm" TargetMode="External"/><Relationship Id="rId106" Type="http://schemas.openxmlformats.org/officeDocument/2006/relationships/hyperlink" Target="https://www.sec.gov/Archives/edgar/data/1273087/000127308724000045/xslForm13F_X02/primary_doc.xml" TargetMode="External"/><Relationship Id="rId127" Type="http://schemas.openxmlformats.org/officeDocument/2006/relationships/hyperlink" Target="https://www.sec.gov/Archives/edgar/data/1079114/000117266124001512/xslForm13F_X02/primary_doc.xml" TargetMode="External"/><Relationship Id="rId313" Type="http://schemas.openxmlformats.org/officeDocument/2006/relationships/hyperlink" Target="https://www.sec.gov/Archives/edgar/data/1061768/000156761924000363/xslForm13F_X02/primary_doc.xml" TargetMode="External"/><Relationship Id="rId10" Type="http://schemas.openxmlformats.org/officeDocument/2006/relationships/hyperlink" Target="https://www.sec.gov/Archives/edgar/data/1603466/000156761922020123/0001567619-22-020123-index.htm" TargetMode="External"/><Relationship Id="rId31" Type="http://schemas.openxmlformats.org/officeDocument/2006/relationships/hyperlink" Target="https://www.sec.gov/Archives/edgar/data/1135730/000091957422006523/0000919574-22-006523-index.htm" TargetMode="External"/><Relationship Id="rId52" Type="http://schemas.openxmlformats.org/officeDocument/2006/relationships/hyperlink" Target="https://www.sec.gov/Archives/edgar/data/1336528/000117266122002568/0001172661-22-002568-index.htm" TargetMode="External"/><Relationship Id="rId73" Type="http://schemas.openxmlformats.org/officeDocument/2006/relationships/hyperlink" Target="https://www.sec.gov/edgar/browse/?CIK=1443689" TargetMode="External"/><Relationship Id="rId94" Type="http://schemas.openxmlformats.org/officeDocument/2006/relationships/hyperlink" Target="https://www.sec.gov/Archives/edgar/data/1423053/000095012323005271/xslForm13F_X02/22950.xml" TargetMode="External"/><Relationship Id="rId148" Type="http://schemas.openxmlformats.org/officeDocument/2006/relationships/hyperlink" Target="https://www.sec.gov/Archives/edgar/data/1135730/000091957423001190/xslForm13F_X02/primary_doc.xml" TargetMode="External"/><Relationship Id="rId169" Type="http://schemas.openxmlformats.org/officeDocument/2006/relationships/hyperlink" Target="https://www.sec.gov/Archives/edgar/data/1387322/000138732224000002/xslForm13F_X02/primary_doc.xml" TargetMode="External"/><Relationship Id="rId334" Type="http://schemas.openxmlformats.org/officeDocument/2006/relationships/hyperlink" Target="https://www.sec.gov/Archives/edgar/data/1306923/000130692324000010/xslForm13F_X02/primary_doc.xml" TargetMode="External"/><Relationship Id="rId355" Type="http://schemas.openxmlformats.org/officeDocument/2006/relationships/hyperlink" Target="https://www.sec.gov/Archives/edgar/data/1167557/000108514623003416/xslForm13F_X02/primary_doc.xml" TargetMode="External"/><Relationship Id="rId376" Type="http://schemas.openxmlformats.org/officeDocument/2006/relationships/hyperlink" Target="https://www.sec.gov/Archives/edgar/data/1595725/000117266124003467/xslForm13F_X02/primary_doc.xml" TargetMode="External"/><Relationship Id="rId397" Type="http://schemas.openxmlformats.org/officeDocument/2006/relationships/hyperlink" Target="https://www.sec.gov/Archives/edgar/data/1418814/000141881224000011/xslForm13F_X02/primary_doc.xml" TargetMode="External"/><Relationship Id="rId4" Type="http://schemas.openxmlformats.org/officeDocument/2006/relationships/hyperlink" Target="https://www.sec.gov/Archives/edgar/data/1037389/000103738922000225/0001037389-22-000225-index.htm" TargetMode="External"/><Relationship Id="rId180" Type="http://schemas.openxmlformats.org/officeDocument/2006/relationships/hyperlink" Target="https://www.sec.gov/cgi-bin/browse-edgar?action=getcompany&amp;CIK=0001736225&amp;owner=include&amp;count=40&amp;hidefilings=0" TargetMode="External"/><Relationship Id="rId215" Type="http://schemas.openxmlformats.org/officeDocument/2006/relationships/hyperlink" Target="https://www.sec.gov/Archives/edgar/data/1067983/000095012323010898/xslForm13F_X02/primary_doc.xml" TargetMode="External"/><Relationship Id="rId236" Type="http://schemas.openxmlformats.org/officeDocument/2006/relationships/hyperlink" Target="https://www.sec.gov/Archives/edgar/data/1037389/000103738923000124/xslForm13F_X02/primary_doc.xml" TargetMode="External"/><Relationship Id="rId257" Type="http://schemas.openxmlformats.org/officeDocument/2006/relationships/hyperlink" Target="https://www.sec.gov/Archives/edgar/data/909661/000090883424000200/0000908834-24-000200-index.htm" TargetMode="External"/><Relationship Id="rId278" Type="http://schemas.openxmlformats.org/officeDocument/2006/relationships/hyperlink" Target="https://www.sec.gov/Archives/edgar/data/1029160/000090266424003649/xslForm13F_X02/primary_doc.xml" TargetMode="External"/><Relationship Id="rId401" Type="http://schemas.openxmlformats.org/officeDocument/2006/relationships/hyperlink" Target="https://www.sec.gov/Archives/edgar/data/1444043/000165495424006308/xslForm13F_X02/primary_doc.xml" TargetMode="External"/><Relationship Id="rId422" Type="http://schemas.openxmlformats.org/officeDocument/2006/relationships/hyperlink" Target="https://www.sec.gov/Archives/edgar/data/1569064/000117266124003525/xslForm13F_X02/primary_doc.xml" TargetMode="External"/><Relationship Id="rId443" Type="http://schemas.openxmlformats.org/officeDocument/2006/relationships/hyperlink" Target="https://www.sec.gov/Archives/edgar/data/0001318757/000131875724000018/0001318757-24-000018-index.htm" TargetMode="External"/><Relationship Id="rId303" Type="http://schemas.openxmlformats.org/officeDocument/2006/relationships/hyperlink" Target="https://www.sec.gov/Archives/edgar/data/1421097/000091957424004698/xslForm13F_X02/primary_doc.xml" TargetMode="External"/><Relationship Id="rId42" Type="http://schemas.openxmlformats.org/officeDocument/2006/relationships/hyperlink" Target="https://www.sec.gov/Archives/edgar/data/1263508/000110465922118527/0001104659-22-118527-index.htm" TargetMode="External"/><Relationship Id="rId84" Type="http://schemas.openxmlformats.org/officeDocument/2006/relationships/hyperlink" Target="https://www.sec.gov/Archives/edgar/data/1009207/000110465923021555/xslForm13F_X02/infotable.xml" TargetMode="External"/><Relationship Id="rId138" Type="http://schemas.openxmlformats.org/officeDocument/2006/relationships/hyperlink" Target="https://www.sec.gov/cgi-bin/browse-edgar?action=getcompany&amp;CIK=0001446194&amp;owner=include&amp;count=40&amp;hidefilings=0" TargetMode="External"/><Relationship Id="rId345" Type="http://schemas.openxmlformats.org/officeDocument/2006/relationships/hyperlink" Target="https://www.sec.gov/Archives/edgar/data/1279150/000199937124006136/xslForm13F_X02/primary_doc.xml" TargetMode="External"/><Relationship Id="rId387" Type="http://schemas.openxmlformats.org/officeDocument/2006/relationships/hyperlink" Target="https://www.sec.gov/edgar/browse/?CIK=1595521" TargetMode="External"/><Relationship Id="rId191" Type="http://schemas.openxmlformats.org/officeDocument/2006/relationships/hyperlink" Target="https://www.sec.gov/Archives/edgar/data/1009258/000095015924000096/xslForm13F_X02/primary_doc.xml" TargetMode="External"/><Relationship Id="rId205" Type="http://schemas.openxmlformats.org/officeDocument/2006/relationships/hyperlink" Target="https://www.sec.gov/Archives/edgar/data/1390113/000108514624001258/xslForm13F_X02/primary_doc.xml" TargetMode="External"/><Relationship Id="rId247" Type="http://schemas.openxmlformats.org/officeDocument/2006/relationships/hyperlink" Target="https://www.sec.gov/Archives/edgar/data/1218710/000095012324008707/0000950123-24-008707-index.htm" TargetMode="External"/><Relationship Id="rId412" Type="http://schemas.openxmlformats.org/officeDocument/2006/relationships/hyperlink" Target="https://www.sec.gov/Archives/edgar/data/1389507/000091957424004460/xslForm13F_X02/primary_doc.xml" TargetMode="External"/><Relationship Id="rId107" Type="http://schemas.openxmlformats.org/officeDocument/2006/relationships/hyperlink" Target="https://www.sec.gov/Archives/edgar/data/1009207/000110465924023658/xslForm13F_X02/primary_doc.xml" TargetMode="External"/><Relationship Id="rId289" Type="http://schemas.openxmlformats.org/officeDocument/2006/relationships/hyperlink" Target="https://www.sec.gov/Archives/edgar/data/1346824/000110465924089629/xslForm13F_X02/primary_doc.xml" TargetMode="External"/><Relationship Id="rId11" Type="http://schemas.openxmlformats.org/officeDocument/2006/relationships/hyperlink" Target="https://www.sec.gov/Archives/edgar/data/1603466/000156761922016266/0001567619-22-016266-index.htm" TargetMode="External"/><Relationship Id="rId53" Type="http://schemas.openxmlformats.org/officeDocument/2006/relationships/hyperlink" Target="https://www.sec.gov/edgar/browse/?CIK=1079114" TargetMode="External"/><Relationship Id="rId149" Type="http://schemas.openxmlformats.org/officeDocument/2006/relationships/hyperlink" Target="https://www.sec.gov/Archives/edgar/data/1135730/000091957422004966/xslForm13F_X02/primary_doc.xml" TargetMode="External"/><Relationship Id="rId314" Type="http://schemas.openxmlformats.org/officeDocument/2006/relationships/hyperlink" Target="https://www.sec.gov/Archives/edgar/data/1061768/000156761924000317/xslForm13F_X02/primary_doc.xml" TargetMode="External"/><Relationship Id="rId356" Type="http://schemas.openxmlformats.org/officeDocument/2006/relationships/hyperlink" Target="https://www.sec.gov/Archives/edgar/data/1167557/000108514624002596/xslForm13F_X02/primary_doc.xml" TargetMode="External"/><Relationship Id="rId398" Type="http://schemas.openxmlformats.org/officeDocument/2006/relationships/hyperlink" Target="https://www.sec.gov/Archives/edgar/data/1418814/000141881224000003/xslForm13F_X02/primary_doc.xml" TargetMode="External"/><Relationship Id="rId95" Type="http://schemas.openxmlformats.org/officeDocument/2006/relationships/hyperlink" Target="https://www.sec.gov/Archives/edgar/data/1423053/000095012323002617/xslForm13F_X02/20792.xml" TargetMode="External"/><Relationship Id="rId160" Type="http://schemas.openxmlformats.org/officeDocument/2006/relationships/hyperlink" Target="https://www.sec.gov/Archives/edgar/data/1446194/000144619423000017/xslForm13F_X02/primary_doc.xml" TargetMode="External"/><Relationship Id="rId216" Type="http://schemas.openxmlformats.org/officeDocument/2006/relationships/hyperlink" Target="https://www.sec.gov/Archives/edgar/data/1067983/000095012324008740/xslForm13F_X02/primary_doc.xml" TargetMode="External"/><Relationship Id="rId423" Type="http://schemas.openxmlformats.org/officeDocument/2006/relationships/hyperlink" Target="https://www.sec.gov/Archives/edgar/data/1649339/000090514824002196/xslForm13F_X02/primary_doc.xml" TargetMode="External"/><Relationship Id="rId258" Type="http://schemas.openxmlformats.org/officeDocument/2006/relationships/hyperlink" Target="https://www.sec.gov/Archives/edgar/data/909661/000090883424000135/xslForm13F_X02/primary_doc.xml" TargetMode="External"/><Relationship Id="rId22" Type="http://schemas.openxmlformats.org/officeDocument/2006/relationships/hyperlink" Target="https://www.sec.gov/Archives/edgar/data/1218710/000095012322012462/0000950123-22-012462-index.htm" TargetMode="External"/><Relationship Id="rId64" Type="http://schemas.openxmlformats.org/officeDocument/2006/relationships/hyperlink" Target="https://www.sec.gov/Archives/edgar/data/1343781/000134378122000007/0001343781-22-000007-index.htm" TargetMode="External"/><Relationship Id="rId118" Type="http://schemas.openxmlformats.org/officeDocument/2006/relationships/hyperlink" Target="https://www.sec.gov/Archives/edgar/data/1135730/000091957424001118/xslForm13F_X02/primary_doc.xml" TargetMode="External"/><Relationship Id="rId325" Type="http://schemas.openxmlformats.org/officeDocument/2006/relationships/hyperlink" Target="https://www.sec.gov/Archives/edgar/data/1666335/000166633524000008/xslForm13F_X02/primary_doc.xml" TargetMode="External"/><Relationship Id="rId367" Type="http://schemas.openxmlformats.org/officeDocument/2006/relationships/hyperlink" Target="https://www.sec.gov/Archives/edgar/data/1556921/000121465924009322/xslForm13F_X02/primary_doc.xml" TargetMode="External"/><Relationship Id="rId171" Type="http://schemas.openxmlformats.org/officeDocument/2006/relationships/hyperlink" Target="https://www.sec.gov/Archives/edgar/data/1352851/000110465924017420/xslForm13F_X02/primary_doc.xml" TargetMode="External"/><Relationship Id="rId227" Type="http://schemas.openxmlformats.org/officeDocument/2006/relationships/hyperlink" Target="https://www.sec.gov/Archives/edgar/data/1595888/000159588823000043/xslForm13F_X02/primary_doc.xml" TargetMode="External"/><Relationship Id="rId269" Type="http://schemas.openxmlformats.org/officeDocument/2006/relationships/hyperlink" Target="https://www.sec.gov/Archives/edgar/data/1784547/000117266124003482/0001172661-24-003482-index.htm" TargetMode="External"/><Relationship Id="rId434" Type="http://schemas.openxmlformats.org/officeDocument/2006/relationships/hyperlink" Target="https://www.sec.gov/Archives/edgar/data/1610880/000090514824002231/0000905148-24-002231-index.htm" TargetMode="External"/><Relationship Id="rId33" Type="http://schemas.openxmlformats.org/officeDocument/2006/relationships/hyperlink" Target="https://www.sec.gov/Archives/edgar/data/1061165/000090266422004869/0000902664-22-004869-index.htm" TargetMode="External"/><Relationship Id="rId129" Type="http://schemas.openxmlformats.org/officeDocument/2006/relationships/hyperlink" Target="https://www.sec.gov/Archives/edgar/data/1443689/000144368924000003/xslForm13F_X02/primary_doc.xml" TargetMode="External"/><Relationship Id="rId280" Type="http://schemas.openxmlformats.org/officeDocument/2006/relationships/hyperlink" Target="https://www.sec.gov/Archives/edgar/data/1601086/000131586324000465/xslForm13F_X02/primary_doc.xml" TargetMode="External"/><Relationship Id="rId336" Type="http://schemas.openxmlformats.org/officeDocument/2006/relationships/hyperlink" Target="https://www.sec.gov/Archives/edgar/data/1817652/000181765224000004/xslForm13F_X02/primary_doc.xml" TargetMode="External"/><Relationship Id="rId75" Type="http://schemas.openxmlformats.org/officeDocument/2006/relationships/hyperlink" Target="https://www.sec.gov/edgar/browse/?CIK=1595888" TargetMode="External"/><Relationship Id="rId140" Type="http://schemas.openxmlformats.org/officeDocument/2006/relationships/hyperlink" Target="https://www.sec.gov/Archives/edgar/data/1666335/000166633524000002/xslForm13F_X02/primary_doc.xml" TargetMode="External"/><Relationship Id="rId182" Type="http://schemas.openxmlformats.org/officeDocument/2006/relationships/hyperlink" Target="https://www.sec.gov/cgi-bin/browse-edgar?action=getcompany&amp;CIK=0001633313&amp;owner=include&amp;count=40&amp;hidefilings=0" TargetMode="External"/><Relationship Id="rId378" Type="http://schemas.openxmlformats.org/officeDocument/2006/relationships/hyperlink" Target="https://www.sec.gov/Archives/edgar/data/1595725/000117266124001078/xslForm13F_X02/primary_doc.xml" TargetMode="External"/><Relationship Id="rId403" Type="http://schemas.openxmlformats.org/officeDocument/2006/relationships/hyperlink" Target="https://www.sec.gov/edgar/browse/?CIK=1632715" TargetMode="External"/><Relationship Id="rId6" Type="http://schemas.openxmlformats.org/officeDocument/2006/relationships/hyperlink" Target="https://www.sec.gov/Archives/edgar/data/1350694/000117266122002357/0001172661-22-002357-index.htm" TargetMode="External"/><Relationship Id="rId238" Type="http://schemas.openxmlformats.org/officeDocument/2006/relationships/hyperlink" Target="https://www.sec.gov/Archives/edgar/data/1037389/000103738923000121/xslForm13F_X02/primary_doc.xml" TargetMode="External"/><Relationship Id="rId445" Type="http://schemas.openxmlformats.org/officeDocument/2006/relationships/hyperlink" Target="https://www.sec.gov/Archives/edgar/data/1037389/000103738924000091/0001037389-24-000091-index.htm" TargetMode="External"/><Relationship Id="rId291" Type="http://schemas.openxmlformats.org/officeDocument/2006/relationships/hyperlink" Target="https://www.sec.gov/Archives/edgar/data/1493215/000149315224031911/xslForm13F_X02/primary_doc.xml" TargetMode="External"/><Relationship Id="rId305" Type="http://schemas.openxmlformats.org/officeDocument/2006/relationships/hyperlink" Target="https://www.sec.gov/Archives/edgar/data/1055951/000117266124003539/xslForm13F_X02/primary_doc.xml" TargetMode="External"/><Relationship Id="rId347" Type="http://schemas.openxmlformats.org/officeDocument/2006/relationships/hyperlink" Target="https://www.sec.gov/Archives/edgar/data/1541617/000154161724000007/xslForm13F_X02/primary_doc.xml" TargetMode="External"/><Relationship Id="rId44" Type="http://schemas.openxmlformats.org/officeDocument/2006/relationships/hyperlink" Target="https://www.sec.gov/Archives/edgar/data/1224962/000101297522000502/0001012975-22-000502-index.htm" TargetMode="External"/><Relationship Id="rId86" Type="http://schemas.openxmlformats.org/officeDocument/2006/relationships/hyperlink" Target="https://www.sec.gov/Archives/edgar/data/1478735/000091957423001469/0000919574-23-001469-index.htm" TargetMode="External"/><Relationship Id="rId151" Type="http://schemas.openxmlformats.org/officeDocument/2006/relationships/hyperlink" Target="https://www.sec.gov/Archives/edgar/data/1135730/000091957422001079/xslForm13F_X02/primary_doc.xml" TargetMode="External"/><Relationship Id="rId389" Type="http://schemas.openxmlformats.org/officeDocument/2006/relationships/hyperlink" Target="https://www.sec.gov/Archives/edgar/data/1595521/000159552124000004/xslForm13F_X02/primary_doc.xml" TargetMode="External"/><Relationship Id="rId193" Type="http://schemas.openxmlformats.org/officeDocument/2006/relationships/hyperlink" Target="https://www.sec.gov/Archives/edgar/data/1029160/000090266424001751/xslForm13F_X02/primary_doc.xml" TargetMode="External"/><Relationship Id="rId207" Type="http://schemas.openxmlformats.org/officeDocument/2006/relationships/hyperlink" Target="https://www.sec.gov/Archives/edgar/data/1608485/000091957424001085/xslForm13F_X02/primary_doc.xml" TargetMode="External"/><Relationship Id="rId249" Type="http://schemas.openxmlformats.org/officeDocument/2006/relationships/hyperlink" Target="https://www.sec.gov/Archives/edgar/data/1603466/000090266424005149/0000902664-24-005149-index.htm" TargetMode="External"/><Relationship Id="rId414" Type="http://schemas.openxmlformats.org/officeDocument/2006/relationships/hyperlink" Target="https://www.sec.gov/Archives/edgar/data/1920938/000142050624001566/xslForm13F_X02/primary_doc.xml" TargetMode="External"/><Relationship Id="rId13" Type="http://schemas.openxmlformats.org/officeDocument/2006/relationships/hyperlink" Target="https://www.sec.gov/Archives/edgar/data/1423053/000095012322012276/0000950123-22-012276-index.htm" TargetMode="External"/><Relationship Id="rId109" Type="http://schemas.openxmlformats.org/officeDocument/2006/relationships/hyperlink" Target="https://www.sec.gov/Archives/edgar/data/1218710/000095012324002330/xslForm13F_X02/primary_doc.xml" TargetMode="External"/><Relationship Id="rId260" Type="http://schemas.openxmlformats.org/officeDocument/2006/relationships/hyperlink" Target="https://www.sec.gov/Archives/edgar/data/1167483/000091957424003172/xslForm13F_X02/primary_doc.xml" TargetMode="External"/><Relationship Id="rId316" Type="http://schemas.openxmlformats.org/officeDocument/2006/relationships/hyperlink" Target="https://www.sec.gov/Archives/edgar/data/1595082/000159508224000032/xslForm13F_X02/primary_doc.xml" TargetMode="External"/><Relationship Id="rId55" Type="http://schemas.openxmlformats.org/officeDocument/2006/relationships/hyperlink" Target="https://www.sec.gov/edgar/browse/?CIK=1040273" TargetMode="External"/><Relationship Id="rId97" Type="http://schemas.openxmlformats.org/officeDocument/2006/relationships/hyperlink" Target="https://www.sec.gov/edgar/browse/?CIK=1061768" TargetMode="External"/><Relationship Id="rId120" Type="http://schemas.openxmlformats.org/officeDocument/2006/relationships/hyperlink" Target="https://www.sec.gov/Archives/edgar/data/1336528/000117266124001556/xslForm13F_X02/primary_doc.xml" TargetMode="External"/><Relationship Id="rId358" Type="http://schemas.openxmlformats.org/officeDocument/2006/relationships/hyperlink" Target="https://www.sec.gov/Archives/edgar/data/1425851/000114036124035138/0001140361-24-035138-index.htm" TargetMode="External"/><Relationship Id="rId162" Type="http://schemas.openxmlformats.org/officeDocument/2006/relationships/hyperlink" Target="https://www.sec.gov/Archives/edgar/data/1446194/000144619423000009/xslForm13F_X02/primary_doc.xml" TargetMode="External"/><Relationship Id="rId218" Type="http://schemas.openxmlformats.org/officeDocument/2006/relationships/hyperlink" Target="https://www.sec.gov/Archives/edgar/data/1067983/000095012323008074/xslForm13F_X02/primary_doc.xml" TargetMode="External"/><Relationship Id="rId425" Type="http://schemas.openxmlformats.org/officeDocument/2006/relationships/hyperlink" Target="https://www.sec.gov/edgar/browse/?CIK=1510281" TargetMode="External"/><Relationship Id="rId271" Type="http://schemas.openxmlformats.org/officeDocument/2006/relationships/hyperlink" Target="https://www.sec.gov/Archives/edgar/data/1791786/000101359424000660/0001013594-24-000660-index.htm" TargetMode="External"/><Relationship Id="rId24" Type="http://schemas.openxmlformats.org/officeDocument/2006/relationships/hyperlink" Target="https://www.sec.gov/Archives/edgar/data/1054587/000095012322012327/0000950123-22-012327-index.htm" TargetMode="External"/><Relationship Id="rId66" Type="http://schemas.openxmlformats.org/officeDocument/2006/relationships/hyperlink" Target="https://www.sec.gov/Archives/edgar/data/1279150/000121390022072102/0001213900-22-072102-index.htm" TargetMode="External"/><Relationship Id="rId131" Type="http://schemas.openxmlformats.org/officeDocument/2006/relationships/hyperlink" Target="https://www.sec.gov/Archives/edgar/data/1232621/000121465924002878/xslForm13F_X02/primary_doc.xml" TargetMode="External"/><Relationship Id="rId327" Type="http://schemas.openxmlformats.org/officeDocument/2006/relationships/hyperlink" Target="https://www.sec.gov/Archives/edgar/data/1443689/000144368924000005/xslForm13F_X02/primary_doc.xml" TargetMode="External"/><Relationship Id="rId369" Type="http://schemas.openxmlformats.org/officeDocument/2006/relationships/hyperlink" Target="https://www.sec.gov/edgar/browse/?CIK=1729829" TargetMode="External"/><Relationship Id="rId173" Type="http://schemas.openxmlformats.org/officeDocument/2006/relationships/hyperlink" Target="https://www.sec.gov/Archives/edgar/data/923093/000095012324002455/xslForm13F_X02/primary_doc.xml" TargetMode="External"/><Relationship Id="rId229" Type="http://schemas.openxmlformats.org/officeDocument/2006/relationships/hyperlink" Target="https://www.sec.gov/Archives/edgar/data/1595888/000159588824000051/0001595888-24-000051-index.htm" TargetMode="External"/><Relationship Id="rId380" Type="http://schemas.openxmlformats.org/officeDocument/2006/relationships/hyperlink" Target="https://www.sec.gov/Archives/edgar/data/1489933/000117266124003549/xslForm13F_X02/primary_doc.xml" TargetMode="External"/><Relationship Id="rId436" Type="http://schemas.openxmlformats.org/officeDocument/2006/relationships/hyperlink" Target="https://www.sec.gov/edgar/browse/?CIK=1481986" TargetMode="External"/><Relationship Id="rId240" Type="http://schemas.openxmlformats.org/officeDocument/2006/relationships/hyperlink" Target="https://www.sec.gov/Archives/edgar/data/1446194/000144619424000004/xslForm13F_X02/primary_doc.xml" TargetMode="External"/><Relationship Id="rId35" Type="http://schemas.openxmlformats.org/officeDocument/2006/relationships/hyperlink" Target="https://www.sec.gov/Archives/edgar/data/934639/000094787122001169/0000947871-22-001169-index.htm" TargetMode="External"/><Relationship Id="rId77" Type="http://schemas.openxmlformats.org/officeDocument/2006/relationships/hyperlink" Target="https://www.sec.gov/Archives/edgar/data/1061165/000090266422003974/0000902664-22-003974-index.htm" TargetMode="External"/><Relationship Id="rId100" Type="http://schemas.openxmlformats.org/officeDocument/2006/relationships/hyperlink" Target="https://www.sec.gov/Archives/edgar/data/1534261/000091957424001474/xslForm13F_X02/primary_doc.xml" TargetMode="External"/><Relationship Id="rId282" Type="http://schemas.openxmlformats.org/officeDocument/2006/relationships/hyperlink" Target="https://www.sec.gov/Archives/edgar/data/1633313/000110465924061613/xslForm13F_X02/primary_doc.xml" TargetMode="External"/><Relationship Id="rId338" Type="http://schemas.openxmlformats.org/officeDocument/2006/relationships/hyperlink" Target="https://www.sec.gov/Archives/edgar/data/1232621/000121465924014706/xslForm13F_X02/primary_doc.xml" TargetMode="External"/><Relationship Id="rId8" Type="http://schemas.openxmlformats.org/officeDocument/2006/relationships/hyperlink" Target="https://www.sec.gov/Archives/edgar/data/1350694/000117266122001289/0001172661-22-001289-index.htm" TargetMode="External"/><Relationship Id="rId142" Type="http://schemas.openxmlformats.org/officeDocument/2006/relationships/hyperlink" Target="https://www.sec.gov/Archives/edgar/data/1817652/000181765224000002/xslForm13F_X02/primary_doc.xml" TargetMode="External"/><Relationship Id="rId184" Type="http://schemas.openxmlformats.org/officeDocument/2006/relationships/hyperlink" Target="https://www.sec.gov/cgi-bin/browse-edgar?action=getcompany&amp;CIK=0001595082&amp;owner=include&amp;count=40&amp;hidefilings=0" TargetMode="External"/><Relationship Id="rId391" Type="http://schemas.openxmlformats.org/officeDocument/2006/relationships/hyperlink" Target="https://www.sec.gov/edgar/browse/?CIK=1453072" TargetMode="External"/><Relationship Id="rId405" Type="http://schemas.openxmlformats.org/officeDocument/2006/relationships/hyperlink" Target="https://www.sec.gov/Archives/edgar/data/1632715/000117266124002394/xslForm13F_X02/primary_doc.xml" TargetMode="External"/><Relationship Id="rId447" Type="http://schemas.openxmlformats.org/officeDocument/2006/relationships/vmlDrawing" Target="../drawings/vmlDrawing1.vml"/><Relationship Id="rId251" Type="http://schemas.openxmlformats.org/officeDocument/2006/relationships/hyperlink" Target="https://www.sec.gov/Archives/edgar/data/1103804/000090514824002226/xslForm13F_X02/primary_doc.xml" TargetMode="External"/><Relationship Id="rId46" Type="http://schemas.openxmlformats.org/officeDocument/2006/relationships/hyperlink" Target="https://www.sec.gov/Archives/edgar/data/1493215/000149315222032245/0001493152-22-032245-index.htm" TargetMode="External"/><Relationship Id="rId293" Type="http://schemas.openxmlformats.org/officeDocument/2006/relationships/hyperlink" Target="https://www.sec.gov/Archives/edgar/data/1448574/000144857424000003/xslForm13F_X02/primary_doc.xml" TargetMode="External"/><Relationship Id="rId307" Type="http://schemas.openxmlformats.org/officeDocument/2006/relationships/hyperlink" Target="https://www.sec.gov/Archives/edgar/data/934639/000094787124000690/xslForm13F_X02/primary_doc.xml" TargetMode="External"/><Relationship Id="rId349" Type="http://schemas.openxmlformats.org/officeDocument/2006/relationships/hyperlink" Target="https://www.sec.gov/Archives/edgar/data/1541617/000154161724000004/xslForm13F_X02/primary_doc.xml" TargetMode="External"/><Relationship Id="rId88" Type="http://schemas.openxmlformats.org/officeDocument/2006/relationships/hyperlink" Target="https://www.sec.gov/Archives/edgar/data/1603466/000089914023000429/0000899140-23-000429-index.htm" TargetMode="External"/><Relationship Id="rId111" Type="http://schemas.openxmlformats.org/officeDocument/2006/relationships/hyperlink" Target="https://www.sec.gov/Archives/edgar/data/1603466/000090266424001726/xslForm13F_X02/primary_doc.xml" TargetMode="External"/><Relationship Id="rId153" Type="http://schemas.openxmlformats.org/officeDocument/2006/relationships/hyperlink" Target="https://www.sec.gov/Archives/edgar/data/1135730/000091957421005102/xslForm13F_X02/primary_doc.xml" TargetMode="External"/><Relationship Id="rId195" Type="http://schemas.openxmlformats.org/officeDocument/2006/relationships/hyperlink" Target="https://www.sec.gov/Archives/edgar/data/1998597/000090266424001588/xslForm13F_X02/primary_doc.xml" TargetMode="External"/><Relationship Id="rId209" Type="http://schemas.openxmlformats.org/officeDocument/2006/relationships/hyperlink" Target="https://www.sec.gov/Archives/edgar/data/1512857/000090514824000687/xslForm13F_X02/primary_doc.xml" TargetMode="External"/><Relationship Id="rId360" Type="http://schemas.openxmlformats.org/officeDocument/2006/relationships/hyperlink" Target="https://www.sec.gov/Archives/edgar/data/1484972/000108514624003962/xslForm13F_X02/primary_doc.xml" TargetMode="External"/><Relationship Id="rId416" Type="http://schemas.openxmlformats.org/officeDocument/2006/relationships/hyperlink" Target="https://www.sec.gov/Archives/edgar/data/1920938/000142050624000478/xslForm13F_X02/primary_doc.xml" TargetMode="External"/><Relationship Id="rId220" Type="http://schemas.openxmlformats.org/officeDocument/2006/relationships/hyperlink" Target="https://www.sec.gov/Archives/edgar/data/1273087/000127308724000084/xslForm13F_X02/primary_doc.xml" TargetMode="External"/><Relationship Id="rId15" Type="http://schemas.openxmlformats.org/officeDocument/2006/relationships/hyperlink" Target="https://www.sec.gov/Archives/edgar/data/1423053/000095012322009440/0000950123-22-009440-index.htm" TargetMode="External"/><Relationship Id="rId57" Type="http://schemas.openxmlformats.org/officeDocument/2006/relationships/hyperlink" Target="https://www.sec.gov/edgar/browse/?CIK=1791786" TargetMode="External"/><Relationship Id="rId262" Type="http://schemas.openxmlformats.org/officeDocument/2006/relationships/hyperlink" Target="https://www.sec.gov/Archives/edgar/data/1061165/000090266424003638/xslForm13F_X02/primary_doc.xml" TargetMode="External"/><Relationship Id="rId318" Type="http://schemas.openxmlformats.org/officeDocument/2006/relationships/hyperlink" Target="https://www.sec.gov/Archives/edgar/data/1224962/000101297524000218/xslForm13F_X02/primary_doc.xml" TargetMode="External"/><Relationship Id="rId99" Type="http://schemas.openxmlformats.org/officeDocument/2006/relationships/hyperlink" Target="https://www.sec.gov/edgar/browse/?CIK=1534261" TargetMode="External"/><Relationship Id="rId122" Type="http://schemas.openxmlformats.org/officeDocument/2006/relationships/hyperlink" Target="https://www.sec.gov/Archives/edgar/data/1040273/000108514624001503/xslForm13F_X02/primary_doc.xml" TargetMode="External"/><Relationship Id="rId164" Type="http://schemas.openxmlformats.org/officeDocument/2006/relationships/hyperlink" Target="https://www.sec.gov/Archives/edgar/data/1446194/000144619422000004/xslForm13F_X01/primary_doc.xml" TargetMode="External"/><Relationship Id="rId371" Type="http://schemas.openxmlformats.org/officeDocument/2006/relationships/hyperlink" Target="https://www.sec.gov/Archives/edgar/data/1729829/000172982924000009/xslForm13F_X02/primary_doc.xml" TargetMode="External"/><Relationship Id="rId427" Type="http://schemas.openxmlformats.org/officeDocument/2006/relationships/hyperlink" Target="https://www.sec.gov/Archives/edgar/data/1587114/000093583624000519/xslForm13F_X02/primary_doc.xml" TargetMode="External"/><Relationship Id="rId26" Type="http://schemas.openxmlformats.org/officeDocument/2006/relationships/hyperlink" Target="https://www.sec.gov/Archives/edgar/data/1103804/000110380422000006/0001103804-22-000006-index.htm" TargetMode="External"/><Relationship Id="rId231" Type="http://schemas.openxmlformats.org/officeDocument/2006/relationships/hyperlink" Target="https://www.sec.gov/Archives/edgar/data/1009207/000110465923118137/xslForm13F_X02/primary_doc.xml" TargetMode="External"/><Relationship Id="rId273" Type="http://schemas.openxmlformats.org/officeDocument/2006/relationships/hyperlink" Target="https://www.sec.gov/Archives/edgar/data/1263508/000110465924089606/0001104659-24-089606-index.htm" TargetMode="External"/><Relationship Id="rId329" Type="http://schemas.openxmlformats.org/officeDocument/2006/relationships/hyperlink" Target="https://www.sec.gov/Archives/edgar/data/1290162/000095012324005532/xslForm13F_X02/primary_doc.xml" TargetMode="External"/><Relationship Id="rId68" Type="http://schemas.openxmlformats.org/officeDocument/2006/relationships/hyperlink" Target="https://www.sec.gov/Archives/edgar/data/1306923/000130692322000016/0001306923-22-000016-index.htm" TargetMode="External"/><Relationship Id="rId133" Type="http://schemas.openxmlformats.org/officeDocument/2006/relationships/hyperlink" Target="https://www.sec.gov/cgi-bin/browse-edgar?action=getcompany&amp;CIK=0001480532&amp;owner=include&amp;count=40&amp;hidefilings=0" TargetMode="External"/><Relationship Id="rId175" Type="http://schemas.openxmlformats.org/officeDocument/2006/relationships/hyperlink" Target="https://www.sec.gov/Archives/edgar/data/1448574/000144857424000001/xslForm13F_X02/primary_doc.xml" TargetMode="External"/><Relationship Id="rId340" Type="http://schemas.openxmlformats.org/officeDocument/2006/relationships/hyperlink" Target="https://www.sec.gov/Archives/edgar/data/1534261/000091957424004750/xslForm13F_X02/primary_doc.xml" TargetMode="External"/><Relationship Id="rId200" Type="http://schemas.openxmlformats.org/officeDocument/2006/relationships/hyperlink" Target="https://www.sec.gov/cgi-bin/browse-edgar?action=getcompany&amp;CIK=0001107310&amp;owner=include&amp;count=40&amp;hidefilings=0" TargetMode="External"/><Relationship Id="rId382" Type="http://schemas.openxmlformats.org/officeDocument/2006/relationships/hyperlink" Target="https://www.sec.gov/Archives/edgar/data/936944/000093694424000006/xslForm13F_X02/primary_doc.xml" TargetMode="External"/><Relationship Id="rId438" Type="http://schemas.openxmlformats.org/officeDocument/2006/relationships/hyperlink" Target="https://www.sec.gov/Archives/edgar/data/1454027/000145402724000003/0001454027-24-000003-index.htm" TargetMode="External"/><Relationship Id="rId242" Type="http://schemas.openxmlformats.org/officeDocument/2006/relationships/hyperlink" Target="https://www.sec.gov/Archives/edgar/data/1167557/000108514624002596/xslForm13F_X02/primary_doc.xml" TargetMode="External"/><Relationship Id="rId284" Type="http://schemas.openxmlformats.org/officeDocument/2006/relationships/hyperlink" Target="https://www.sec.gov/Archives/edgar/data/923093/000095012324005524/xslForm13F_X02/primary_doc.xml" TargetMode="External"/><Relationship Id="rId37" Type="http://schemas.openxmlformats.org/officeDocument/2006/relationships/hyperlink" Target="https://www.sec.gov/edgar/browse/?CIK=1478735" TargetMode="External"/><Relationship Id="rId79" Type="http://schemas.openxmlformats.org/officeDocument/2006/relationships/hyperlink" Target="https://reports.adviserinfo.sec.gov/reports/ADV/156602/PDF/156602.pdf" TargetMode="External"/><Relationship Id="rId102" Type="http://schemas.openxmlformats.org/officeDocument/2006/relationships/hyperlink" Target="https://www.sec.gov/Archives/edgar/data/1224962/000101297524000093/xslForm13F_X02/primary_doc.xml" TargetMode="External"/><Relationship Id="rId144" Type="http://schemas.openxmlformats.org/officeDocument/2006/relationships/hyperlink" Target="https://www.sec.gov/Archives/edgar/data/1318757/000131875724000002/xslForm13F_X02/primary_doc.xml" TargetMode="External"/><Relationship Id="rId90" Type="http://schemas.openxmlformats.org/officeDocument/2006/relationships/hyperlink" Target="https://www.sec.gov/Archives/edgar/data/1350694/000117266123000737/0001172661-23-000737-index.htm" TargetMode="External"/><Relationship Id="rId186" Type="http://schemas.openxmlformats.org/officeDocument/2006/relationships/hyperlink" Target="https://www.sec.gov/cgi-bin/browse-edgar?action=getcompany&amp;CIK=0000909661&amp;owner=include&amp;count=40&amp;hidefilings=0" TargetMode="External"/><Relationship Id="rId351" Type="http://schemas.openxmlformats.org/officeDocument/2006/relationships/hyperlink" Target="https://www.sec.gov/Archives/edgar/data/1583977/000158397724000003/xslForm13F_X02/primary_doc.xml" TargetMode="External"/><Relationship Id="rId393" Type="http://schemas.openxmlformats.org/officeDocument/2006/relationships/hyperlink" Target="https://www.sec.gov/Archives/edgar/data/1453072/000117266124002473/xslForm13F_X02/primary_doc.xml" TargetMode="External"/><Relationship Id="rId407" Type="http://schemas.openxmlformats.org/officeDocument/2006/relationships/hyperlink" Target="https://www.sec.gov/edgar/browse/?CIK=1138995" TargetMode="External"/><Relationship Id="rId449" Type="http://schemas.microsoft.com/office/2017/10/relationships/threadedComment" Target="../threadedComments/threadedComment1.xml"/><Relationship Id="rId211" Type="http://schemas.openxmlformats.org/officeDocument/2006/relationships/hyperlink" Target="https://www.sec.gov/Archives/edgar/data/1393825/000139382524000128/xslForm13F_X02/primary_doc.xml" TargetMode="External"/><Relationship Id="rId253" Type="http://schemas.openxmlformats.org/officeDocument/2006/relationships/hyperlink" Target="https://www.sec.gov/Archives/edgar/data/1135730/000091957424004594/xslForm13F_X02/primary_doc.xml" TargetMode="External"/><Relationship Id="rId295" Type="http://schemas.openxmlformats.org/officeDocument/2006/relationships/hyperlink" Target="https://www.sec.gov/Archives/edgar/data/1656456/000165645624000003/xslForm13F_X02/primary_doc.xml" TargetMode="External"/><Relationship Id="rId309" Type="http://schemas.openxmlformats.org/officeDocument/2006/relationships/hyperlink" Target="https://www.sec.gov/Archives/edgar/data/1054587/000095012324008753/xslForm13F_X02/primary_doc.xml" TargetMode="External"/><Relationship Id="rId48" Type="http://schemas.openxmlformats.org/officeDocument/2006/relationships/hyperlink" Target="https://www.sec.gov/Archives/edgar/data/1601086/000131586322000788/0001315863-22-000788-index.htm" TargetMode="External"/><Relationship Id="rId113" Type="http://schemas.openxmlformats.org/officeDocument/2006/relationships/hyperlink" Target="https://www.sec.gov/Archives/edgar/data/1350694/000117266124001126/xslForm13F_X02/primary_doc.xml" TargetMode="External"/><Relationship Id="rId320" Type="http://schemas.openxmlformats.org/officeDocument/2006/relationships/hyperlink" Target="https://www.sec.gov/Archives/edgar/data/1352851/000110465924061615/xslForm13F_X02/primary_doc.xml" TargetMode="External"/><Relationship Id="rId155" Type="http://schemas.openxmlformats.org/officeDocument/2006/relationships/hyperlink" Target="https://www.sec.gov/Archives/edgar/data/1103804/000110380423000009/xslForm13F_X02/primary_doc.xml" TargetMode="External"/><Relationship Id="rId197" Type="http://schemas.openxmlformats.org/officeDocument/2006/relationships/hyperlink" Target="https://www.sec.gov/Archives/edgar/data/1747057/000117266124000870/xslForm13F_X02/primary_doc.xml" TargetMode="External"/><Relationship Id="rId362" Type="http://schemas.openxmlformats.org/officeDocument/2006/relationships/hyperlink" Target="https://www.sec.gov/Archives/edgar/data/872573/000087257324000019/xslForm13F_X02/primary_doc.xml" TargetMode="External"/><Relationship Id="rId418" Type="http://schemas.openxmlformats.org/officeDocument/2006/relationships/hyperlink" Target="https://www.sec.gov/edgar/browse/?CIK=1503174" TargetMode="External"/><Relationship Id="rId222" Type="http://schemas.openxmlformats.org/officeDocument/2006/relationships/hyperlink" Target="https://www.sec.gov/Archives/edgar/data/1423053/000095012324008735/xslForm13F_X02/primary_doc.xml" TargetMode="External"/><Relationship Id="rId264" Type="http://schemas.openxmlformats.org/officeDocument/2006/relationships/hyperlink" Target="https://www.sec.gov/Archives/edgar/data/1393825/000139382524000131/xslForm13F_X02/primary_doc.xml" TargetMode="External"/><Relationship Id="rId17" Type="http://schemas.openxmlformats.org/officeDocument/2006/relationships/hyperlink" Target="https://www.sec.gov/edgar/browse/?CIK=1273087" TargetMode="External"/><Relationship Id="rId59" Type="http://schemas.openxmlformats.org/officeDocument/2006/relationships/hyperlink" Target="https://www.sec.gov/edgar/browse/?CIK=1009207" TargetMode="External"/><Relationship Id="rId124" Type="http://schemas.openxmlformats.org/officeDocument/2006/relationships/hyperlink" Target="https://www.sec.gov/Archives/edgar/data/1421097/000091957424001384/xslForm13F_X02/primary_doc.xml" TargetMode="External"/><Relationship Id="rId70" Type="http://schemas.openxmlformats.org/officeDocument/2006/relationships/hyperlink" Target="https://www.sec.gov/Archives/edgar/data/1232621/000121465922013682/0001214659-22-013682-index.htm" TargetMode="External"/><Relationship Id="rId166" Type="http://schemas.openxmlformats.org/officeDocument/2006/relationships/hyperlink" Target="https://www.sec.gov/cgi-bin/browse-edgar?action=getcompany&amp;CIK=0001167557&amp;owner=include&amp;count=40&amp;hidefilings=0" TargetMode="External"/><Relationship Id="rId331" Type="http://schemas.openxmlformats.org/officeDocument/2006/relationships/hyperlink" Target="https://www.sec.gov/Archives/edgar/data/1998597/000090266424003586/xslForm13F_X02/primary_doc.xml" TargetMode="External"/><Relationship Id="rId373" Type="http://schemas.openxmlformats.org/officeDocument/2006/relationships/hyperlink" Target="https://www.sec.gov/edgar/browse/?CIK=1509842" TargetMode="External"/><Relationship Id="rId429" Type="http://schemas.openxmlformats.org/officeDocument/2006/relationships/hyperlink" Target="https://www.sec.gov/edgar/browse/?CIK=1637460" TargetMode="External"/><Relationship Id="rId1" Type="http://schemas.openxmlformats.org/officeDocument/2006/relationships/hyperlink" Target="https://www.sec.gov/edgar/browse/?CIK=1037389" TargetMode="External"/><Relationship Id="rId233" Type="http://schemas.openxmlformats.org/officeDocument/2006/relationships/hyperlink" Target="https://www.sec.gov/Archives/edgar/data/1009207/000110465923060730/xslForm13F_X02/primary_doc.xml" TargetMode="External"/><Relationship Id="rId440" Type="http://schemas.openxmlformats.org/officeDocument/2006/relationships/hyperlink" Target="https://www.sec.gov/Archives/edgar/data/1273087/000127308724000118/0001273087-24-000118-index.htm" TargetMode="External"/><Relationship Id="rId28" Type="http://schemas.openxmlformats.org/officeDocument/2006/relationships/hyperlink" Target="https://www.sec.gov/edgar/browse/?CIK=1167483" TargetMode="External"/><Relationship Id="rId275" Type="http://schemas.openxmlformats.org/officeDocument/2006/relationships/hyperlink" Target="https://www.sec.gov/Archives/edgar/data/1736225/000173622524000008/0001736225-24-000008-index.htm" TargetMode="External"/><Relationship Id="rId300" Type="http://schemas.openxmlformats.org/officeDocument/2006/relationships/hyperlink" Target="https://www.sec.gov/Archives/edgar/data/1387322/000138732224000004/xslForm13F_X02/primary_doc.xml" TargetMode="External"/><Relationship Id="rId81" Type="http://schemas.openxmlformats.org/officeDocument/2006/relationships/hyperlink" Target="https://www.sec.gov/Archives/edgar/data/1067983/000095012323002585/0000950123-23-002585-index.htm" TargetMode="External"/><Relationship Id="rId135" Type="http://schemas.openxmlformats.org/officeDocument/2006/relationships/hyperlink" Target="https://www.sec.gov/Archives/edgar/data/1290162/000095012324002421/xslForm13F_X02/primary_doc.xml" TargetMode="External"/><Relationship Id="rId177" Type="http://schemas.openxmlformats.org/officeDocument/2006/relationships/hyperlink" Target="https://www.sec.gov/Archives/edgar/data/1218199/000095014224000421/xslForm13F_X02/primary_doc.xml" TargetMode="External"/><Relationship Id="rId342" Type="http://schemas.openxmlformats.org/officeDocument/2006/relationships/hyperlink" Target="https://www.sec.gov/Archives/edgar/data/1512857/000090514824002211/xslForm13F_X02/primary_doc.xml" TargetMode="External"/><Relationship Id="rId384" Type="http://schemas.openxmlformats.org/officeDocument/2006/relationships/hyperlink" Target="https://www.sec.gov/Archives/edgar/data/1831577/000166773124000469/xslForm13F_X02/primary_doc.xml" TargetMode="External"/><Relationship Id="rId202" Type="http://schemas.openxmlformats.org/officeDocument/2006/relationships/hyperlink" Target="https://www.sec.gov/cgi-bin/browse-edgar?action=getcompany&amp;CIK=0001784547&amp;owner=include&amp;count=40&amp;hidefilings=0" TargetMode="External"/><Relationship Id="rId244" Type="http://schemas.openxmlformats.org/officeDocument/2006/relationships/hyperlink" Target="https://www.sec.gov/Archives/edgar/data/1318757/000131875724000006/xslForm13F_X02/primary_doc.xml" TargetMode="External"/><Relationship Id="rId39" Type="http://schemas.openxmlformats.org/officeDocument/2006/relationships/hyperlink" Target="https://www.sec.gov/edgar/browse/?CIK=1421097" TargetMode="External"/><Relationship Id="rId286" Type="http://schemas.openxmlformats.org/officeDocument/2006/relationships/hyperlink" Target="https://www.sec.gov/Archives/edgar/data/1107310/000108514624002579/xslForm13F_X02/primary_doc.xml"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3" Type="http://schemas.openxmlformats.org/officeDocument/2006/relationships/hyperlink" Target="https://www.sec.gov/cgi-bin/browse-edgar?action=getcompany&amp;CIK=0000902219&amp;owner=include&amp;count=40&amp;hidefilings=0" TargetMode="External"/><Relationship Id="rId18" Type="http://schemas.openxmlformats.org/officeDocument/2006/relationships/hyperlink" Target="https://www.sec.gov/Archives/edgar/data/1214717/000126924124000004/xslForm13F_X02/primary_doc.xml" TargetMode="External"/><Relationship Id="rId26" Type="http://schemas.openxmlformats.org/officeDocument/2006/relationships/hyperlink" Target="https://www.sec.gov/cgi-bin/browse-edgar?action=getcompany&amp;CIK=0000354204&amp;type=&amp;dateb=&amp;owner=include&amp;start=440&amp;count=40" TargetMode="External"/><Relationship Id="rId39" Type="http://schemas.openxmlformats.org/officeDocument/2006/relationships/hyperlink" Target="https://www.sec.gov/edgar/browse/?CIK=1088875" TargetMode="External"/><Relationship Id="rId21" Type="http://schemas.openxmlformats.org/officeDocument/2006/relationships/hyperlink" Target="https://www.sec.gov/cgi-bin/browse-edgar?action=getcompany&amp;CIK=0001109448&amp;type=&amp;dateb=&amp;owner=include&amp;start=80&amp;count=40" TargetMode="External"/><Relationship Id="rId34" Type="http://schemas.openxmlformats.org/officeDocument/2006/relationships/hyperlink" Target="https://www.sec.gov/Archives/edgar/data/886982/000076999324000161/xslForm13F_X02/primary_doc.xml" TargetMode="External"/><Relationship Id="rId42" Type="http://schemas.openxmlformats.org/officeDocument/2006/relationships/hyperlink" Target="https://www.sec.gov/Archives/edgar/data/1274173/000108514624001304/xslForm13F_X02/primary_doc.xml" TargetMode="External"/><Relationship Id="rId47" Type="http://schemas.openxmlformats.org/officeDocument/2006/relationships/hyperlink" Target="https://www.sec.gov/edgar/browse/?CIK=200217" TargetMode="External"/><Relationship Id="rId50" Type="http://schemas.openxmlformats.org/officeDocument/2006/relationships/hyperlink" Target="https://www.sec.gov/Archives/edgar/data/1374170/000137417024000018/xslForm13F_X02/primary_doc.xml" TargetMode="External"/><Relationship Id="rId55" Type="http://schemas.openxmlformats.org/officeDocument/2006/relationships/hyperlink" Target="https://www.sec.gov/edgar/browse/?CIK=914208&amp;owner=exclude" TargetMode="External"/><Relationship Id="rId7" Type="http://schemas.openxmlformats.org/officeDocument/2006/relationships/hyperlink" Target="https://www.sec.gov/edgar/browse/?CIK=93751&amp;owner=exclude" TargetMode="External"/><Relationship Id="rId2" Type="http://schemas.openxmlformats.org/officeDocument/2006/relationships/hyperlink" Target="https://www.sec.gov/cgi-bin/browse-edgar?action=getcompany&amp;CIK=0001697748&amp;owner=include&amp;count=40&amp;hidefilings=0" TargetMode="External"/><Relationship Id="rId16" Type="http://schemas.openxmlformats.org/officeDocument/2006/relationships/hyperlink" Target="https://www.sec.gov/Archives/edgar/data/1056288/000162363224000202/xslForm13F_X02/primary_doc.xml" TargetMode="External"/><Relationship Id="rId29" Type="http://schemas.openxmlformats.org/officeDocument/2006/relationships/hyperlink" Target="https://www.sec.gov/edgar/browse/?CIK=73124&amp;owner=exclude" TargetMode="External"/><Relationship Id="rId11" Type="http://schemas.openxmlformats.org/officeDocument/2006/relationships/hyperlink" Target="https://www.sec.gov/cgi-bin/browse-edgar?action=getcompany&amp;CIK=0000895421&amp;type=13&amp;dateb=&amp;owner=include&amp;count=40&amp;search_text=" TargetMode="External"/><Relationship Id="rId24" Type="http://schemas.openxmlformats.org/officeDocument/2006/relationships/hyperlink" Target="https://www.sec.gov/edgar/browse/?CIK=315066" TargetMode="External"/><Relationship Id="rId32" Type="http://schemas.openxmlformats.org/officeDocument/2006/relationships/hyperlink" Target="https://www.sec.gov/Archives/edgar/data/1123274/000153560224000003/xslForm13F_X02/primary_doc.xml" TargetMode="External"/><Relationship Id="rId37" Type="http://schemas.openxmlformats.org/officeDocument/2006/relationships/hyperlink" Target="https://www.sec.gov/cgi-bin/browse-edgar?action=getcompany&amp;CIK=0001562230&amp;owner=include&amp;count=40&amp;hidefilings=0" TargetMode="External"/><Relationship Id="rId40" Type="http://schemas.openxmlformats.org/officeDocument/2006/relationships/hyperlink" Target="https://www.sec.gov/Archives/edgar/data/1088875/000108887524000015/xslForm13F_X02/primary_doc.xml" TargetMode="External"/><Relationship Id="rId45" Type="http://schemas.openxmlformats.org/officeDocument/2006/relationships/hyperlink" Target="https://www.sec.gov/cgi-bin/browse-edgar?action=getcompany&amp;CIK=0001418333&amp;owner=include&amp;count=40&amp;hidefilings=0" TargetMode="External"/><Relationship Id="rId53" Type="http://schemas.openxmlformats.org/officeDocument/2006/relationships/hyperlink" Target="https://www.sec.gov/edgar/browse/?CIK=38777&amp;owner=exclude" TargetMode="External"/><Relationship Id="rId5" Type="http://schemas.openxmlformats.org/officeDocument/2006/relationships/hyperlink" Target="https://www.sec.gov/cgi-bin/browse-edgar?action=getcompany&amp;CIK=0000102909&amp;owner=include&amp;count=40&amp;hidefilings=0" TargetMode="External"/><Relationship Id="rId10" Type="http://schemas.openxmlformats.org/officeDocument/2006/relationships/hyperlink" Target="https://www.sec.gov/Archives/edgar/data/1475365/000121465924001344/xslForm13F_X02/primary_doc.xml" TargetMode="External"/><Relationship Id="rId19" Type="http://schemas.openxmlformats.org/officeDocument/2006/relationships/hyperlink" Target="https://www.sec.gov/cgi-bin/browse-edgar?action=getcompany&amp;CIK=0000080255&amp;owner=include&amp;count=40&amp;hidefilings=0" TargetMode="External"/><Relationship Id="rId31" Type="http://schemas.openxmlformats.org/officeDocument/2006/relationships/hyperlink" Target="https://www.sec.gov/cgi-bin/browse-edgar?action=getcompany&amp;CIK=0001123274&amp;owner=include&amp;count=40&amp;hidefilings=0" TargetMode="External"/><Relationship Id="rId44" Type="http://schemas.openxmlformats.org/officeDocument/2006/relationships/hyperlink" Target="https://www.sec.gov/Archives/edgar/data/19617/000001961724000190/xslForm13F_X02/primary_doc.xml" TargetMode="External"/><Relationship Id="rId52" Type="http://schemas.openxmlformats.org/officeDocument/2006/relationships/hyperlink" Target="https://www.sec.gov/Archives/edgar/data/53417/000005341724000002/xslForm13F_X02/primary_doc.xml" TargetMode="External"/><Relationship Id="rId4" Type="http://schemas.openxmlformats.org/officeDocument/2006/relationships/hyperlink" Target="https://www.sec.gov/edgar/browse/?CIK=1364742&amp;owner=exclude" TargetMode="External"/><Relationship Id="rId9" Type="http://schemas.openxmlformats.org/officeDocument/2006/relationships/hyperlink" Target="https://www.sec.gov/edgar/browse/?CIK=1475365" TargetMode="External"/><Relationship Id="rId14" Type="http://schemas.openxmlformats.org/officeDocument/2006/relationships/hyperlink" Target="https://www.sec.gov/Archives/edgar/data/902219/000090221924000290/xslForm13F_X02/primary_doc.xml" TargetMode="External"/><Relationship Id="rId22" Type="http://schemas.openxmlformats.org/officeDocument/2006/relationships/hyperlink" Target="https://www.sec.gov/Archives/edgar/data/1109448/000153215524000008/xslForm13F_X02/primary_doc.xml" TargetMode="External"/><Relationship Id="rId27" Type="http://schemas.openxmlformats.org/officeDocument/2006/relationships/hyperlink" Target="https://www.sec.gov/cgi-bin/browse-edgar?action=getcompany&amp;CIK=0001462020&amp;owner=include&amp;count=40&amp;hidefilings=0" TargetMode="External"/><Relationship Id="rId30" Type="http://schemas.openxmlformats.org/officeDocument/2006/relationships/hyperlink" Target="https://www.sec.gov/Archives/edgar/data/73124/000125648424000002/xslForm13F_X02/primary_doc.xml" TargetMode="External"/><Relationship Id="rId35" Type="http://schemas.openxmlformats.org/officeDocument/2006/relationships/hyperlink" Target="https://www.sec.gov/edgar/browse/?CIK=1610520&amp;owner=exclude" TargetMode="External"/><Relationship Id="rId43" Type="http://schemas.openxmlformats.org/officeDocument/2006/relationships/hyperlink" Target="https://www.sec.gov/cgi-bin/browse-edgar?action=getcompany&amp;CIK=0000019617&amp;type=13&amp;dateb=&amp;owner=include&amp;count=40&amp;search_text=" TargetMode="External"/><Relationship Id="rId48" Type="http://schemas.openxmlformats.org/officeDocument/2006/relationships/hyperlink" Target="https://www.sec.gov/Archives/edgar/data/200217/000095012324002669/xslForm13F_X02/primary_doc.xml" TargetMode="External"/><Relationship Id="rId56" Type="http://schemas.openxmlformats.org/officeDocument/2006/relationships/hyperlink" Target="https://www.sec.gov/Archives/edgar/data/914208/000091420824000213/xslForm13F_X02/primary_doc.xml" TargetMode="External"/><Relationship Id="rId8" Type="http://schemas.openxmlformats.org/officeDocument/2006/relationships/hyperlink" Target="https://www.sec.gov/Archives/edgar/data/93751/000009375124000484/xslForm13F_X02/primary_doc.xml" TargetMode="External"/><Relationship Id="rId51" Type="http://schemas.openxmlformats.org/officeDocument/2006/relationships/hyperlink" Target="https://www.sec.gov/edgar/browse/?CIK=53417" TargetMode="External"/><Relationship Id="rId3" Type="http://schemas.openxmlformats.org/officeDocument/2006/relationships/hyperlink" Target="https://www.sec.gov/Archives/edgar/data/1364742/000108636424006999/xslForm13F_X02/primary_doc.xml" TargetMode="External"/><Relationship Id="rId12" Type="http://schemas.openxmlformats.org/officeDocument/2006/relationships/hyperlink" Target="https://www.sec.gov/Archives/edgar/data/895421/000089542124000245/xslForm13F_X02/primary_doc.xml" TargetMode="External"/><Relationship Id="rId17" Type="http://schemas.openxmlformats.org/officeDocument/2006/relationships/hyperlink" Target="https://www.sec.gov/edgar/browse/?CIK=1214717" TargetMode="External"/><Relationship Id="rId25" Type="http://schemas.openxmlformats.org/officeDocument/2006/relationships/hyperlink" Target="https://www.sec.gov/Archives/edgar/data/354204/000035420424001740/xslForm13F_X02/primary_doc.xml" TargetMode="External"/><Relationship Id="rId33" Type="http://schemas.openxmlformats.org/officeDocument/2006/relationships/hyperlink" Target="https://www.sec.gov/cgi-bin/browse-edgar?action=getcompany&amp;CIK=0000886982&amp;owner=include&amp;count=40&amp;hidefilings=0" TargetMode="External"/><Relationship Id="rId38" Type="http://schemas.openxmlformats.org/officeDocument/2006/relationships/hyperlink" Target="https://www.sec.gov/Archives/edgar/data/1562230/000001728324000011/xslForm13F_X02/primary_doc.xml" TargetMode="External"/><Relationship Id="rId46" Type="http://schemas.openxmlformats.org/officeDocument/2006/relationships/hyperlink" Target="https://www.sec.gov/Archives/edgar/data/1418333/000095012324002158/xslForm13F_X02/primary_doc.xml" TargetMode="External"/><Relationship Id="rId20" Type="http://schemas.openxmlformats.org/officeDocument/2006/relationships/hyperlink" Target="https://www.sec.gov/Archives/edgar/data/80255/000008025524000820/xslForm13F_X02/primary_doc.xml" TargetMode="External"/><Relationship Id="rId41" Type="http://schemas.openxmlformats.org/officeDocument/2006/relationships/hyperlink" Target="https://www.sec.gov/edgar/browse/?CIK=1274173&amp;owner=exclude" TargetMode="External"/><Relationship Id="rId54" Type="http://schemas.openxmlformats.org/officeDocument/2006/relationships/hyperlink" Target="https://www.sec.gov/Archives/edgar/data/38777/000003877724000028/xslForm13F_X02/primary_doc.xml" TargetMode="External"/><Relationship Id="rId1" Type="http://schemas.openxmlformats.org/officeDocument/2006/relationships/hyperlink" Target="https://www.sec.gov/Archives/edgar/data/1697748/000110465924004517/xslForm13F_X02/primary_doc.xml" TargetMode="External"/><Relationship Id="rId6" Type="http://schemas.openxmlformats.org/officeDocument/2006/relationships/hyperlink" Target="https://www.sec.gov/Archives/edgar/data/102909/000110465924023150/xslForm13F_X02/primary_doc.xml" TargetMode="External"/><Relationship Id="rId15" Type="http://schemas.openxmlformats.org/officeDocument/2006/relationships/hyperlink" Target="https://www.sec.gov/edgar/browse/?CIK=1056288&amp;owner=exclude" TargetMode="External"/><Relationship Id="rId23" Type="http://schemas.openxmlformats.org/officeDocument/2006/relationships/hyperlink" Target="https://www.sec.gov/Archives/edgar/data/315066/000031506624001639/xslForm13F_X02/primary_doc.xml" TargetMode="External"/><Relationship Id="rId28" Type="http://schemas.openxmlformats.org/officeDocument/2006/relationships/hyperlink" Target="https://www.sec.gov/Archives/edgar/data/1462020/000108514624000448/xslForm13F_X02/primary_doc.xml" TargetMode="External"/><Relationship Id="rId36" Type="http://schemas.openxmlformats.org/officeDocument/2006/relationships/hyperlink" Target="https://www.sec.gov/Archives/edgar/data/1610520/000095012324001214/xslForm13F_X02/primary_doc.xml" TargetMode="External"/><Relationship Id="rId49" Type="http://schemas.openxmlformats.org/officeDocument/2006/relationships/hyperlink" Target="https://www.sec.gov/edgar/browse/?CIK=1374170"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loxham1@bloomberg.net" TargetMode="External"/><Relationship Id="rId18" Type="http://schemas.openxmlformats.org/officeDocument/2006/relationships/hyperlink" Target="mailto:makay0@bloomberg.net" TargetMode="External"/><Relationship Id="rId26" Type="http://schemas.openxmlformats.org/officeDocument/2006/relationships/hyperlink" Target="mailto:des.conway@mlp.com" TargetMode="External"/><Relationship Id="rId21" Type="http://schemas.openxmlformats.org/officeDocument/2006/relationships/hyperlink" Target="mailto:mferrucci12@bloomberg.net" TargetMode="External"/><Relationship Id="rId34" Type="http://schemas.openxmlformats.org/officeDocument/2006/relationships/hyperlink" Target="mailto:janderson282@bloomberg.net" TargetMode="External"/><Relationship Id="rId7" Type="http://schemas.openxmlformats.org/officeDocument/2006/relationships/hyperlink" Target="mailto:krussell85@bloomberg.net" TargetMode="External"/><Relationship Id="rId12" Type="http://schemas.openxmlformats.org/officeDocument/2006/relationships/hyperlink" Target="mailto:vikesh.kotecha@mlp.com" TargetMode="External"/><Relationship Id="rId17" Type="http://schemas.openxmlformats.org/officeDocument/2006/relationships/hyperlink" Target="mailto:mus.akay@uk.mlp.com" TargetMode="External"/><Relationship Id="rId25" Type="http://schemas.openxmlformats.org/officeDocument/2006/relationships/hyperlink" Target="mailto:mkahn58@bloomberg.net" TargetMode="External"/><Relationship Id="rId33" Type="http://schemas.openxmlformats.org/officeDocument/2006/relationships/hyperlink" Target="mailto:john.anderson@uk.mlp.com" TargetMode="External"/><Relationship Id="rId38" Type="http://schemas.openxmlformats.org/officeDocument/2006/relationships/hyperlink" Target="mailto:okuboka@bloomberg.net" TargetMode="External"/><Relationship Id="rId2" Type="http://schemas.openxmlformats.org/officeDocument/2006/relationships/hyperlink" Target="mailto:jgmelich1@bloomberg.net" TargetMode="External"/><Relationship Id="rId16" Type="http://schemas.openxmlformats.org/officeDocument/2006/relationships/hyperlink" Target="mailto:ecooper68@bloomberg.net" TargetMode="External"/><Relationship Id="rId20" Type="http://schemas.openxmlformats.org/officeDocument/2006/relationships/hyperlink" Target="mailto:dgoldenber22@bloomberg.net" TargetMode="External"/><Relationship Id="rId29" Type="http://schemas.openxmlformats.org/officeDocument/2006/relationships/hyperlink" Target="mailto:aagarwal272@bloomberg.net" TargetMode="External"/><Relationship Id="rId1" Type="http://schemas.openxmlformats.org/officeDocument/2006/relationships/hyperlink" Target="mailto:englanderi@bloomberg.net" TargetMode="External"/><Relationship Id="rId6" Type="http://schemas.openxmlformats.org/officeDocument/2006/relationships/hyperlink" Target="mailto:psantoro12@bloomberg.net" TargetMode="External"/><Relationship Id="rId11" Type="http://schemas.openxmlformats.org/officeDocument/2006/relationships/hyperlink" Target="mailto:dflowerdew3@bloomberg.net" TargetMode="External"/><Relationship Id="rId24" Type="http://schemas.openxmlformats.org/officeDocument/2006/relationships/hyperlink" Target="mailto:ybenomar8@bloomberg.net" TargetMode="External"/><Relationship Id="rId32" Type="http://schemas.openxmlformats.org/officeDocument/2006/relationships/hyperlink" Target="mailto:cisilp@bloomberg.net" TargetMode="External"/><Relationship Id="rId37" Type="http://schemas.openxmlformats.org/officeDocument/2006/relationships/hyperlink" Target="mailto:santiago.falconi@mlp.com" TargetMode="External"/><Relationship Id="rId5" Type="http://schemas.openxmlformats.org/officeDocument/2006/relationships/hyperlink" Target="mailto:dfriedman104@bloomberg.net" TargetMode="External"/><Relationship Id="rId15" Type="http://schemas.openxmlformats.org/officeDocument/2006/relationships/hyperlink" Target="mailto:edward.cooper@mlp.com" TargetMode="External"/><Relationship Id="rId23" Type="http://schemas.openxmlformats.org/officeDocument/2006/relationships/hyperlink" Target="mailto:cloftus14@bloomberg.net" TargetMode="External"/><Relationship Id="rId28" Type="http://schemas.openxmlformats.org/officeDocument/2006/relationships/hyperlink" Target="mailto:anshul.agarwal@mlp.com" TargetMode="External"/><Relationship Id="rId36" Type="http://schemas.openxmlformats.org/officeDocument/2006/relationships/hyperlink" Target="mailto:jsinghaneja2@bloomberg.net" TargetMode="External"/><Relationship Id="rId10" Type="http://schemas.openxmlformats.org/officeDocument/2006/relationships/hyperlink" Target="mailto:gscheinberg2@bloomberg.net" TargetMode="External"/><Relationship Id="rId19" Type="http://schemas.openxmlformats.org/officeDocument/2006/relationships/hyperlink" Target="mailto:darren.goldenberg@mlp.com" TargetMode="External"/><Relationship Id="rId31" Type="http://schemas.openxmlformats.org/officeDocument/2006/relationships/hyperlink" Target="mailto:mdeshpande17@bloomberg.net" TargetMode="External"/><Relationship Id="rId4" Type="http://schemas.openxmlformats.org/officeDocument/2006/relationships/hyperlink" Target="mailto:dfriedman@mlp.com" TargetMode="External"/><Relationship Id="rId9" Type="http://schemas.openxmlformats.org/officeDocument/2006/relationships/hyperlink" Target="mailto:jeff.verschleiser@mlp.com" TargetMode="External"/><Relationship Id="rId14" Type="http://schemas.openxmlformats.org/officeDocument/2006/relationships/hyperlink" Target="mailto:daluk@bloomberg.net" TargetMode="External"/><Relationship Id="rId22" Type="http://schemas.openxmlformats.org/officeDocument/2006/relationships/hyperlink" Target="mailto:craig.loftus@uk.mlp.com" TargetMode="External"/><Relationship Id="rId27" Type="http://schemas.openxmlformats.org/officeDocument/2006/relationships/hyperlink" Target="mailto:dconway4@bloomberg.net" TargetMode="External"/><Relationship Id="rId30" Type="http://schemas.openxmlformats.org/officeDocument/2006/relationships/hyperlink" Target="mailto:nkaranam2@bloomberg.net" TargetMode="External"/><Relationship Id="rId35" Type="http://schemas.openxmlformats.org/officeDocument/2006/relationships/hyperlink" Target="mailto:jasdeep.singh@uk.mlp.com" TargetMode="External"/><Relationship Id="rId8" Type="http://schemas.openxmlformats.org/officeDocument/2006/relationships/hyperlink" Target="mailto:mtsesarsky@bloomberg.net" TargetMode="External"/><Relationship Id="rId3" Type="http://schemas.openxmlformats.org/officeDocument/2006/relationships/hyperlink" Target="mailto:jfeasey5@bloomberg.ne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001A6-1B33-4EEE-B2A7-E66E0A0975B5}">
  <dimension ref="A1:BN241"/>
  <sheetViews>
    <sheetView tabSelected="1" zoomScale="160" zoomScaleNormal="160" workbookViewId="0">
      <pane xSplit="2" ySplit="2" topLeftCell="AD3" activePane="bottomRight" state="frozen"/>
      <selection pane="topRight" activeCell="C1" sqref="C1"/>
      <selection pane="bottomLeft" activeCell="A3" sqref="A3"/>
      <selection pane="bottomRight" activeCell="AH17" sqref="AH17"/>
    </sheetView>
  </sheetViews>
  <sheetFormatPr defaultColWidth="8.77734375" defaultRowHeight="13.2" x14ac:dyDescent="0.25"/>
  <cols>
    <col min="1" max="1" width="5.21875" customWidth="1"/>
    <col min="2" max="2" width="17.21875" customWidth="1"/>
    <col min="3" max="3" width="17.44140625" customWidth="1"/>
    <col min="4" max="4" width="10.77734375" style="3" customWidth="1"/>
    <col min="5" max="8" width="9.21875" style="1"/>
    <col min="9" max="14" width="9.21875" style="3"/>
    <col min="15" max="15" width="8.77734375" style="3"/>
    <col min="16" max="16" width="9.21875" style="3" bestFit="1" customWidth="1"/>
    <col min="17" max="19" width="9.21875" style="3" customWidth="1"/>
    <col min="20" max="20" width="12" style="6" customWidth="1"/>
    <col min="21" max="21" width="10.5546875" style="6" customWidth="1"/>
    <col min="22" max="22" width="12" style="8" customWidth="1"/>
    <col min="24" max="25" width="10.77734375" customWidth="1"/>
  </cols>
  <sheetData>
    <row r="1" spans="1:66" x14ac:dyDescent="0.25">
      <c r="Y1">
        <f>SUM(Y3:Y275)</f>
        <v>30724</v>
      </c>
    </row>
    <row r="2" spans="1:66" x14ac:dyDescent="0.25">
      <c r="B2" t="s">
        <v>0</v>
      </c>
      <c r="C2" t="s">
        <v>15</v>
      </c>
      <c r="D2" s="3" t="s">
        <v>17</v>
      </c>
      <c r="E2" s="1" t="s">
        <v>7</v>
      </c>
      <c r="F2" s="1" t="s">
        <v>8</v>
      </c>
      <c r="G2" s="1" t="s">
        <v>9</v>
      </c>
      <c r="H2" s="1" t="s">
        <v>10</v>
      </c>
      <c r="I2" s="3" t="s">
        <v>11</v>
      </c>
      <c r="J2" s="3" t="s">
        <v>13</v>
      </c>
      <c r="K2" s="3" t="s">
        <v>12</v>
      </c>
      <c r="L2" s="3" t="s">
        <v>14</v>
      </c>
      <c r="M2" s="3" t="s">
        <v>234</v>
      </c>
      <c r="N2" s="3" t="s">
        <v>235</v>
      </c>
      <c r="O2" s="3" t="s">
        <v>651</v>
      </c>
      <c r="P2" s="3" t="s">
        <v>652</v>
      </c>
      <c r="Q2" s="3" t="s">
        <v>1113</v>
      </c>
      <c r="R2" s="3" t="s">
        <v>1114</v>
      </c>
      <c r="S2" s="3" t="s">
        <v>1115</v>
      </c>
      <c r="T2" s="5" t="s">
        <v>98</v>
      </c>
      <c r="U2" s="5" t="s">
        <v>214</v>
      </c>
      <c r="V2" s="7" t="s">
        <v>215</v>
      </c>
      <c r="W2" t="s">
        <v>226</v>
      </c>
      <c r="X2" t="s">
        <v>227</v>
      </c>
      <c r="Y2" t="s">
        <v>724</v>
      </c>
      <c r="Z2" t="s">
        <v>230</v>
      </c>
      <c r="AA2" t="s">
        <v>229</v>
      </c>
      <c r="AB2" t="s">
        <v>715</v>
      </c>
      <c r="AC2" t="s">
        <v>716</v>
      </c>
      <c r="AD2" t="s">
        <v>714</v>
      </c>
      <c r="AE2">
        <v>2024</v>
      </c>
      <c r="AF2">
        <v>2023</v>
      </c>
      <c r="AG2">
        <v>2022</v>
      </c>
      <c r="AH2">
        <v>2021</v>
      </c>
      <c r="AI2">
        <v>2020</v>
      </c>
      <c r="AJ2">
        <v>2019</v>
      </c>
      <c r="AK2">
        <v>2018</v>
      </c>
      <c r="AL2">
        <v>2017</v>
      </c>
      <c r="AM2">
        <v>2016</v>
      </c>
      <c r="AN2">
        <v>2015</v>
      </c>
      <c r="AO2">
        <v>2014</v>
      </c>
      <c r="AP2">
        <v>2013</v>
      </c>
      <c r="AQ2">
        <v>2012</v>
      </c>
      <c r="AR2">
        <v>2011</v>
      </c>
      <c r="AS2">
        <f>+AR2-1</f>
        <v>2010</v>
      </c>
      <c r="AT2">
        <f t="shared" ref="AT2:BH2" si="0">+AS2-1</f>
        <v>2009</v>
      </c>
      <c r="AU2">
        <f t="shared" si="0"/>
        <v>2008</v>
      </c>
      <c r="AV2">
        <f t="shared" si="0"/>
        <v>2007</v>
      </c>
      <c r="AW2">
        <f t="shared" si="0"/>
        <v>2006</v>
      </c>
      <c r="AX2">
        <f t="shared" si="0"/>
        <v>2005</v>
      </c>
      <c r="AY2">
        <f t="shared" si="0"/>
        <v>2004</v>
      </c>
      <c r="AZ2">
        <f t="shared" si="0"/>
        <v>2003</v>
      </c>
      <c r="BA2">
        <f t="shared" si="0"/>
        <v>2002</v>
      </c>
      <c r="BB2">
        <f t="shared" si="0"/>
        <v>2001</v>
      </c>
      <c r="BC2">
        <f t="shared" si="0"/>
        <v>2000</v>
      </c>
      <c r="BD2">
        <f t="shared" si="0"/>
        <v>1999</v>
      </c>
      <c r="BE2">
        <f t="shared" si="0"/>
        <v>1998</v>
      </c>
      <c r="BF2">
        <f t="shared" si="0"/>
        <v>1997</v>
      </c>
      <c r="BG2">
        <f t="shared" si="0"/>
        <v>1996</v>
      </c>
      <c r="BH2">
        <f t="shared" si="0"/>
        <v>1995</v>
      </c>
      <c r="BI2">
        <v>1994</v>
      </c>
      <c r="BJ2">
        <v>1993</v>
      </c>
      <c r="BK2">
        <v>1992</v>
      </c>
      <c r="BL2">
        <v>1991</v>
      </c>
    </row>
    <row r="3" spans="1:66" x14ac:dyDescent="0.25">
      <c r="A3">
        <v>1</v>
      </c>
      <c r="B3" s="2" t="s">
        <v>40</v>
      </c>
      <c r="C3" t="s">
        <v>71</v>
      </c>
      <c r="D3" s="3" t="s">
        <v>237</v>
      </c>
      <c r="K3" s="4">
        <v>296096.64000000001</v>
      </c>
      <c r="L3" s="4">
        <v>299007.62211900001</v>
      </c>
      <c r="M3" s="4">
        <v>325108.75269200001</v>
      </c>
      <c r="N3" s="4">
        <v>348194.05555200001</v>
      </c>
      <c r="O3" s="4">
        <v>313257.308189</v>
      </c>
      <c r="P3" s="4">
        <v>347358.07446099998</v>
      </c>
      <c r="Q3" s="4">
        <v>331680.40633199998</v>
      </c>
      <c r="R3" s="4">
        <v>279969.06234300003</v>
      </c>
      <c r="S3" s="4">
        <v>266378.90050300001</v>
      </c>
      <c r="T3" s="6" t="s">
        <v>100</v>
      </c>
      <c r="U3" s="6" t="s">
        <v>219</v>
      </c>
      <c r="V3" s="8" t="s">
        <v>218</v>
      </c>
    </row>
    <row r="4" spans="1:66" x14ac:dyDescent="0.25">
      <c r="A4">
        <f>+A3+1</f>
        <v>2</v>
      </c>
      <c r="B4" s="2" t="s">
        <v>5</v>
      </c>
      <c r="C4" t="s">
        <v>20</v>
      </c>
      <c r="D4" s="3">
        <v>67467</v>
      </c>
      <c r="I4" s="4">
        <v>188637.96799999999</v>
      </c>
      <c r="J4" s="4">
        <v>161186.951</v>
      </c>
      <c r="K4" s="4">
        <v>169100.285</v>
      </c>
      <c r="L4" s="4">
        <v>180744.155</v>
      </c>
      <c r="M4" s="4">
        <v>174392.11</v>
      </c>
      <c r="N4" s="4">
        <v>202791.98027</v>
      </c>
      <c r="O4" s="4">
        <v>198144.28681300001</v>
      </c>
      <c r="P4" s="4">
        <v>105515.79195499999</v>
      </c>
      <c r="Q4" s="4">
        <v>117785.99912399999</v>
      </c>
      <c r="R4" s="4">
        <v>121270.279276</v>
      </c>
      <c r="S4" s="4">
        <v>115422.52081099999</v>
      </c>
      <c r="T4" s="6" t="s">
        <v>99</v>
      </c>
      <c r="U4" s="6" t="s">
        <v>217</v>
      </c>
      <c r="V4" s="8" t="s">
        <v>225</v>
      </c>
      <c r="W4">
        <v>1989</v>
      </c>
      <c r="Y4">
        <v>5500</v>
      </c>
      <c r="AB4" t="s">
        <v>723</v>
      </c>
      <c r="AE4" s="9">
        <v>0.15</v>
      </c>
      <c r="AF4" s="9">
        <v>0.1</v>
      </c>
      <c r="AG4" s="9">
        <v>0.12</v>
      </c>
      <c r="AH4" s="9">
        <v>0.1361</v>
      </c>
      <c r="AI4" s="9">
        <v>0.25800000000000001</v>
      </c>
      <c r="AJ4" s="9">
        <v>9.8000000000000004E-2</v>
      </c>
      <c r="AK4" s="9">
        <v>4.9000000000000002E-2</v>
      </c>
      <c r="AL4" s="9">
        <v>7.1199999999999999E-2</v>
      </c>
      <c r="AM4" s="9">
        <v>3.3799999999999997E-2</v>
      </c>
      <c r="AN4" s="9">
        <v>0.12540000000000001</v>
      </c>
      <c r="AO4" s="9">
        <v>0.12089999999999999</v>
      </c>
      <c r="AP4" s="9">
        <v>0.13270000000000001</v>
      </c>
      <c r="AQ4" s="9">
        <v>6.3200000000000006E-2</v>
      </c>
      <c r="AR4" s="9">
        <v>8.3900000000000002E-2</v>
      </c>
      <c r="AS4" s="9">
        <v>0.13400000000000001</v>
      </c>
      <c r="AT4" s="9">
        <v>0.17199999999999999</v>
      </c>
      <c r="AU4" s="9">
        <v>-0.03</v>
      </c>
      <c r="AV4" s="9"/>
      <c r="AW4" s="9">
        <v>0.17</v>
      </c>
      <c r="AX4" s="9">
        <v>0.08</v>
      </c>
      <c r="AY4" s="9">
        <v>0.35</v>
      </c>
    </row>
    <row r="5" spans="1:66" x14ac:dyDescent="0.25">
      <c r="A5">
        <f t="shared" ref="A5:A84" si="1">+A4+1</f>
        <v>3</v>
      </c>
      <c r="B5" s="2" t="s">
        <v>4</v>
      </c>
      <c r="C5" t="s">
        <v>19</v>
      </c>
      <c r="D5" s="3">
        <v>62000</v>
      </c>
      <c r="I5" s="4">
        <v>484452.99400000001</v>
      </c>
      <c r="J5" s="4">
        <v>389708.92099999997</v>
      </c>
      <c r="K5" s="4">
        <v>438754.84399999998</v>
      </c>
      <c r="L5" s="4">
        <v>428086.473329</v>
      </c>
      <c r="M5" s="4">
        <v>454693.68748800003</v>
      </c>
      <c r="N5" s="4">
        <v>483744.58313300001</v>
      </c>
      <c r="O5" s="4">
        <v>466500.24296800001</v>
      </c>
      <c r="P5" s="4">
        <v>99349.033796999996</v>
      </c>
      <c r="Q5" s="4">
        <v>95807.315038000001</v>
      </c>
      <c r="R5" s="4">
        <v>101629.05224400001</v>
      </c>
      <c r="S5" s="4">
        <v>95807.315038000001</v>
      </c>
      <c r="T5" s="6" t="s">
        <v>99</v>
      </c>
      <c r="U5" s="6" t="s">
        <v>217</v>
      </c>
      <c r="V5" s="8" t="s">
        <v>216</v>
      </c>
      <c r="W5">
        <v>1990</v>
      </c>
      <c r="X5" t="s">
        <v>236</v>
      </c>
      <c r="Y5">
        <v>2932</v>
      </c>
      <c r="AE5" s="9">
        <v>0.15</v>
      </c>
      <c r="AF5" s="9">
        <v>0.153</v>
      </c>
      <c r="AG5" s="9">
        <v>0.38</v>
      </c>
      <c r="AH5" s="9">
        <v>0.26</v>
      </c>
      <c r="AI5" s="9">
        <v>0.24399999999999999</v>
      </c>
      <c r="AJ5" s="9">
        <v>0.19400000000000001</v>
      </c>
      <c r="AK5" s="9">
        <v>9.0999999999999998E-2</v>
      </c>
      <c r="AL5" s="9">
        <v>0.13100000000000001</v>
      </c>
      <c r="AM5" s="9">
        <v>5.0999999999999997E-2</v>
      </c>
      <c r="AN5" s="9">
        <v>0.14299999999999999</v>
      </c>
      <c r="AO5" s="9">
        <v>0.17899999999999999</v>
      </c>
      <c r="AP5" s="9">
        <v>0.19400000000000001</v>
      </c>
      <c r="AQ5" s="9">
        <v>0.25900000000000001</v>
      </c>
      <c r="AR5" s="9">
        <v>0.2</v>
      </c>
      <c r="AS5" s="9">
        <v>0.1</v>
      </c>
      <c r="AT5" s="9">
        <v>0.62</v>
      </c>
      <c r="AU5" s="9">
        <v>-0.55000000000000004</v>
      </c>
      <c r="AV5" s="9">
        <v>0.3</v>
      </c>
      <c r="AW5" s="9">
        <v>0.3</v>
      </c>
      <c r="AX5" s="9">
        <v>7.0000000000000007E-2</v>
      </c>
      <c r="BD5" s="9">
        <v>0.45</v>
      </c>
      <c r="BI5" s="9">
        <v>-4.2999999999999997E-2</v>
      </c>
      <c r="BK5" s="9">
        <v>0.4</v>
      </c>
      <c r="BL5" s="9">
        <v>0.43</v>
      </c>
      <c r="BN5" t="s">
        <v>1499</v>
      </c>
    </row>
    <row r="6" spans="1:66" x14ac:dyDescent="0.25">
      <c r="A6">
        <f t="shared" si="1"/>
        <v>4</v>
      </c>
      <c r="B6" s="2" t="s">
        <v>63</v>
      </c>
      <c r="C6" t="s">
        <v>238</v>
      </c>
      <c r="K6" s="4">
        <v>228575.18799999999</v>
      </c>
      <c r="L6" s="4">
        <v>216242.23104099999</v>
      </c>
      <c r="M6" s="4">
        <v>244158.51699500001</v>
      </c>
      <c r="N6" s="4">
        <v>297289.67</v>
      </c>
      <c r="O6" s="4">
        <v>309412.15297</v>
      </c>
      <c r="P6" s="4">
        <v>82241.397056000002</v>
      </c>
      <c r="Q6" s="4">
        <v>77298.736441000001</v>
      </c>
      <c r="R6" s="4">
        <v>92120.731828999997</v>
      </c>
      <c r="S6" s="4">
        <v>62065.156290999999</v>
      </c>
      <c r="T6" s="6" t="s">
        <v>101</v>
      </c>
      <c r="U6" s="6" t="s">
        <v>1478</v>
      </c>
      <c r="V6" s="8" t="s">
        <v>225</v>
      </c>
      <c r="W6">
        <v>2000</v>
      </c>
      <c r="Y6">
        <v>2600</v>
      </c>
    </row>
    <row r="7" spans="1:66" x14ac:dyDescent="0.25">
      <c r="A7">
        <f t="shared" si="1"/>
        <v>5</v>
      </c>
      <c r="B7" s="2" t="s">
        <v>112</v>
      </c>
      <c r="C7" t="s">
        <v>713</v>
      </c>
      <c r="D7" s="3">
        <v>64000</v>
      </c>
      <c r="P7" s="4">
        <v>52354.782071000001</v>
      </c>
      <c r="Q7" s="4">
        <v>65665.817502999998</v>
      </c>
      <c r="R7" s="4">
        <v>70720.779125999994</v>
      </c>
      <c r="S7" s="4">
        <v>77020.914902000004</v>
      </c>
      <c r="T7" s="6" t="s">
        <v>99</v>
      </c>
      <c r="U7" s="6" t="s">
        <v>1477</v>
      </c>
      <c r="V7" s="8" t="s">
        <v>674</v>
      </c>
      <c r="W7">
        <v>1997</v>
      </c>
      <c r="Y7">
        <v>650</v>
      </c>
      <c r="AB7" t="s">
        <v>718</v>
      </c>
      <c r="AC7" t="s">
        <v>717</v>
      </c>
      <c r="AD7" t="s">
        <v>1488</v>
      </c>
      <c r="AF7" s="36">
        <v>7.5999999999999998E-2</v>
      </c>
      <c r="AQ7" s="36">
        <v>6.83E-2</v>
      </c>
    </row>
    <row r="8" spans="1:66" x14ac:dyDescent="0.25">
      <c r="A8">
        <f t="shared" si="1"/>
        <v>6</v>
      </c>
      <c r="B8" s="2" t="s">
        <v>107</v>
      </c>
      <c r="C8" t="s">
        <v>1119</v>
      </c>
      <c r="M8" s="4">
        <v>58730.562142000002</v>
      </c>
      <c r="N8" s="4">
        <v>47045.929705000002</v>
      </c>
      <c r="O8" s="4">
        <v>41021.421000000002</v>
      </c>
      <c r="P8" s="4">
        <v>53127.589083999999</v>
      </c>
      <c r="Q8" s="4">
        <v>58730.562142000002</v>
      </c>
      <c r="R8" s="4">
        <v>65239.904583000003</v>
      </c>
      <c r="S8" s="4">
        <v>72440.303948000001</v>
      </c>
      <c r="T8" s="6" t="s">
        <v>101</v>
      </c>
      <c r="U8" s="6" t="s">
        <v>940</v>
      </c>
      <c r="V8" s="8" t="s">
        <v>1479</v>
      </c>
      <c r="Y8">
        <v>573</v>
      </c>
      <c r="AN8" s="9">
        <v>0.14699999999999999</v>
      </c>
      <c r="AO8" s="9">
        <v>5.8000000000000003E-2</v>
      </c>
    </row>
    <row r="9" spans="1:66" x14ac:dyDescent="0.25">
      <c r="A9">
        <f t="shared" si="1"/>
        <v>7</v>
      </c>
      <c r="B9" s="2" t="s">
        <v>1</v>
      </c>
      <c r="I9" s="4">
        <v>85212.489000000001</v>
      </c>
      <c r="J9" s="4">
        <v>84467.48</v>
      </c>
      <c r="K9" s="4">
        <v>70684.472999999998</v>
      </c>
      <c r="L9" s="4">
        <v>73088.126000000004</v>
      </c>
      <c r="M9" s="4">
        <v>75351.763000000006</v>
      </c>
      <c r="N9" s="4">
        <v>69385.941999999995</v>
      </c>
      <c r="O9" s="4">
        <v>58653.432999999997</v>
      </c>
      <c r="P9" s="4">
        <v>64606.784</v>
      </c>
      <c r="Q9" s="4">
        <v>63623.686999999998</v>
      </c>
      <c r="R9" s="4">
        <v>58958.710563000001</v>
      </c>
      <c r="S9" s="4">
        <v>66497.322887999995</v>
      </c>
      <c r="T9" s="6" t="s">
        <v>101</v>
      </c>
      <c r="U9" s="6" t="s">
        <v>220</v>
      </c>
      <c r="V9" s="8" t="s">
        <v>225</v>
      </c>
      <c r="Y9">
        <v>310</v>
      </c>
      <c r="AT9" s="9">
        <v>0.38</v>
      </c>
      <c r="AY9" s="9">
        <v>0.25</v>
      </c>
    </row>
    <row r="10" spans="1:66" x14ac:dyDescent="0.25">
      <c r="A10">
        <f t="shared" si="1"/>
        <v>8</v>
      </c>
      <c r="B10" s="2" t="s">
        <v>68</v>
      </c>
      <c r="C10" t="s">
        <v>680</v>
      </c>
      <c r="I10" s="4">
        <v>578333.429</v>
      </c>
      <c r="J10" s="4">
        <v>404340.20899999997</v>
      </c>
      <c r="K10" s="4">
        <v>386869.95699999999</v>
      </c>
      <c r="L10" s="4">
        <v>395433.01293099998</v>
      </c>
      <c r="M10" s="4">
        <v>470246.70751500002</v>
      </c>
      <c r="N10" s="4">
        <v>491756.19189800002</v>
      </c>
      <c r="O10" s="4">
        <v>480508.32573799998</v>
      </c>
      <c r="P10" s="4">
        <v>59033.251529000001</v>
      </c>
      <c r="Q10" s="4">
        <v>575882.47876500001</v>
      </c>
      <c r="R10" s="4">
        <v>57447.307000000001</v>
      </c>
      <c r="S10" s="4"/>
      <c r="T10" s="6" t="s">
        <v>101</v>
      </c>
      <c r="U10" s="6" t="s">
        <v>1131</v>
      </c>
      <c r="V10" s="8" t="s">
        <v>665</v>
      </c>
      <c r="Y10">
        <v>3000</v>
      </c>
    </row>
    <row r="11" spans="1:66" x14ac:dyDescent="0.25">
      <c r="A11">
        <f t="shared" si="1"/>
        <v>9</v>
      </c>
      <c r="B11" s="2" t="s">
        <v>1299</v>
      </c>
      <c r="P11" s="4">
        <v>51374.067665000002</v>
      </c>
      <c r="Q11" s="4">
        <v>63076.372130999996</v>
      </c>
      <c r="R11" s="4">
        <v>54159.039364999997</v>
      </c>
      <c r="S11" s="4"/>
      <c r="T11" s="6" t="s">
        <v>101</v>
      </c>
      <c r="U11" s="6" t="s">
        <v>220</v>
      </c>
      <c r="Y11">
        <v>1100</v>
      </c>
    </row>
    <row r="12" spans="1:66" x14ac:dyDescent="0.25">
      <c r="A12">
        <f t="shared" si="1"/>
        <v>10</v>
      </c>
      <c r="B12" s="2" t="s">
        <v>26</v>
      </c>
      <c r="C12" t="s">
        <v>46</v>
      </c>
      <c r="D12" s="3">
        <v>58000</v>
      </c>
      <c r="K12" s="4">
        <v>34543.49</v>
      </c>
      <c r="L12" s="4">
        <v>35814.526356000002</v>
      </c>
      <c r="M12" s="4"/>
      <c r="N12" s="4"/>
      <c r="O12" s="4"/>
      <c r="P12" s="4">
        <v>42709.667178000003</v>
      </c>
      <c r="Q12" s="4">
        <v>43170.283873</v>
      </c>
      <c r="R12" s="4">
        <v>44847.616123</v>
      </c>
      <c r="S12" s="4"/>
      <c r="T12" s="6" t="s">
        <v>101</v>
      </c>
      <c r="U12" s="6" t="s">
        <v>220</v>
      </c>
      <c r="V12" s="8" t="s">
        <v>225</v>
      </c>
      <c r="Y12">
        <v>2100</v>
      </c>
      <c r="AF12" s="9">
        <v>0.12</v>
      </c>
      <c r="AN12" s="9">
        <v>0.15</v>
      </c>
      <c r="AO12" s="9">
        <v>0.10100000000000001</v>
      </c>
      <c r="AT12" s="9">
        <v>0.20230000000000001</v>
      </c>
      <c r="AU12" s="9"/>
      <c r="AV12" s="9"/>
      <c r="AW12" s="9"/>
      <c r="AX12" s="9"/>
    </row>
    <row r="13" spans="1:66" x14ac:dyDescent="0.25">
      <c r="A13">
        <f t="shared" si="1"/>
        <v>11</v>
      </c>
      <c r="B13" s="2" t="s">
        <v>38</v>
      </c>
      <c r="C13" t="s">
        <v>67</v>
      </c>
      <c r="K13" s="4">
        <v>83732.203999999998</v>
      </c>
      <c r="L13" s="4">
        <v>90480.696330999999</v>
      </c>
      <c r="M13" s="4">
        <v>93405.171845000004</v>
      </c>
      <c r="N13" s="4">
        <v>97896.666289000001</v>
      </c>
      <c r="O13" s="4">
        <v>95783.606945000007</v>
      </c>
      <c r="P13" s="4">
        <v>69304.616848999998</v>
      </c>
      <c r="Q13" s="4">
        <v>116847.160617</v>
      </c>
      <c r="R13" s="4">
        <v>43768.194000000003</v>
      </c>
      <c r="S13" s="4"/>
      <c r="T13" s="6" t="s">
        <v>101</v>
      </c>
      <c r="U13" s="6" t="s">
        <v>220</v>
      </c>
      <c r="V13" s="8" t="s">
        <v>225</v>
      </c>
      <c r="Y13">
        <v>2500</v>
      </c>
      <c r="AF13" s="9">
        <v>9.6000000000000002E-2</v>
      </c>
      <c r="AH13" s="9">
        <v>0.185</v>
      </c>
      <c r="AN13" s="9">
        <v>0.14299999999999999</v>
      </c>
      <c r="AO13" s="9">
        <v>0.16400000000000001</v>
      </c>
      <c r="AT13" s="9"/>
      <c r="AU13" s="9"/>
      <c r="AV13" s="9">
        <v>7.3999999999999996E-2</v>
      </c>
      <c r="AW13" s="9"/>
      <c r="AX13" s="9"/>
      <c r="BN13" t="s">
        <v>1500</v>
      </c>
    </row>
    <row r="14" spans="1:66" x14ac:dyDescent="0.25">
      <c r="A14">
        <f t="shared" si="1"/>
        <v>12</v>
      </c>
      <c r="B14" s="2" t="s">
        <v>113</v>
      </c>
      <c r="C14" t="s">
        <v>1496</v>
      </c>
      <c r="K14" s="4"/>
      <c r="L14" s="4"/>
      <c r="M14" s="4"/>
      <c r="N14" s="4"/>
      <c r="O14" s="4"/>
      <c r="P14" s="4"/>
      <c r="Q14" s="4"/>
      <c r="R14" s="4">
        <v>40924.384465000003</v>
      </c>
      <c r="S14" s="4"/>
      <c r="Y14">
        <v>82</v>
      </c>
      <c r="AE14" s="9">
        <v>0.15</v>
      </c>
      <c r="AF14" s="9">
        <v>0.33</v>
      </c>
      <c r="AG14" s="9">
        <v>-0.18</v>
      </c>
      <c r="AH14" s="9"/>
      <c r="AM14" s="9">
        <v>0.13500000000000001</v>
      </c>
      <c r="AN14" s="9">
        <v>0.14399999999999999</v>
      </c>
      <c r="AO14" s="9">
        <v>8.1000000000000003E-2</v>
      </c>
      <c r="AP14" s="9">
        <v>0.47220000000000001</v>
      </c>
      <c r="AQ14" s="9">
        <v>0.29520000000000002</v>
      </c>
      <c r="AT14" s="9"/>
      <c r="AU14" s="9">
        <v>-0.43</v>
      </c>
      <c r="AV14" s="9"/>
      <c r="AW14" s="9"/>
      <c r="AX14" s="9"/>
    </row>
    <row r="15" spans="1:66" x14ac:dyDescent="0.25">
      <c r="A15">
        <f t="shared" si="1"/>
        <v>13</v>
      </c>
      <c r="B15" s="2" t="s">
        <v>6</v>
      </c>
      <c r="C15" t="s">
        <v>21</v>
      </c>
      <c r="K15" s="4">
        <v>32595.472000000002</v>
      </c>
      <c r="L15" s="4">
        <v>36529.064118000002</v>
      </c>
      <c r="M15" s="4"/>
      <c r="N15" s="4"/>
      <c r="O15" s="4"/>
      <c r="P15" s="4">
        <v>36081.330501999997</v>
      </c>
      <c r="Q15" s="4">
        <v>57247.892304000001</v>
      </c>
      <c r="R15" s="4">
        <v>38693.14183</v>
      </c>
      <c r="S15" s="4"/>
      <c r="T15" s="6" t="s">
        <v>99</v>
      </c>
      <c r="U15" s="6" t="s">
        <v>217</v>
      </c>
      <c r="V15" s="8" t="s">
        <v>224</v>
      </c>
      <c r="Y15">
        <v>1900</v>
      </c>
      <c r="AH15" s="9">
        <v>7.0000000000000001E-3</v>
      </c>
      <c r="AP15" s="9"/>
      <c r="AT15" s="9">
        <v>8.6400000000000005E-2</v>
      </c>
      <c r="AU15" s="9">
        <v>4.5999999999999999E-3</v>
      </c>
      <c r="AV15" s="9"/>
      <c r="AW15" s="9"/>
      <c r="AX15" s="9"/>
    </row>
    <row r="16" spans="1:66" x14ac:dyDescent="0.25">
      <c r="A16">
        <f t="shared" si="1"/>
        <v>14</v>
      </c>
      <c r="B16" s="2" t="s">
        <v>1480</v>
      </c>
      <c r="R16" s="4">
        <v>37928.012926000003</v>
      </c>
      <c r="S16" s="4"/>
      <c r="Y16">
        <v>1787</v>
      </c>
      <c r="AP16" s="10" t="s">
        <v>1497</v>
      </c>
      <c r="AT16" s="9"/>
      <c r="AU16" s="9" t="s">
        <v>1502</v>
      </c>
      <c r="AV16" s="9"/>
      <c r="AW16" s="9"/>
      <c r="AX16" s="9"/>
    </row>
    <row r="17" spans="1:63" x14ac:dyDescent="0.25">
      <c r="A17">
        <f t="shared" si="1"/>
        <v>15</v>
      </c>
      <c r="B17" s="2" t="s">
        <v>3</v>
      </c>
      <c r="C17" t="s">
        <v>18</v>
      </c>
      <c r="D17" s="3">
        <v>27200</v>
      </c>
      <c r="I17" s="4">
        <v>25186.491999999998</v>
      </c>
      <c r="J17" s="4">
        <v>23701.54</v>
      </c>
      <c r="K17" s="4">
        <v>25036.834999999999</v>
      </c>
      <c r="L17" s="4">
        <v>29421.581450000001</v>
      </c>
      <c r="M17" s="4"/>
      <c r="N17" s="4"/>
      <c r="O17" s="4"/>
      <c r="P17" s="4">
        <v>33034.349569999998</v>
      </c>
      <c r="Q17" s="4">
        <v>41259.345416999997</v>
      </c>
      <c r="R17" s="4">
        <v>30941.3</v>
      </c>
      <c r="S17" s="4"/>
      <c r="T17" s="6" t="s">
        <v>99</v>
      </c>
      <c r="U17" s="6" t="s">
        <v>217</v>
      </c>
      <c r="V17" s="8" t="s">
        <v>223</v>
      </c>
      <c r="W17">
        <v>1992</v>
      </c>
      <c r="Y17">
        <v>2800</v>
      </c>
      <c r="AE17" s="9">
        <v>0.19</v>
      </c>
      <c r="AF17" s="9">
        <v>0.106</v>
      </c>
      <c r="AG17" s="9">
        <v>0.1</v>
      </c>
      <c r="AH17" s="9">
        <v>0.09</v>
      </c>
      <c r="AP17" s="9"/>
      <c r="AQ17" s="9">
        <v>0.14000000000000001</v>
      </c>
      <c r="AT17" s="9"/>
      <c r="AU17" s="9">
        <v>-0.18529999999999999</v>
      </c>
      <c r="AV17" s="9">
        <v>0.13</v>
      </c>
      <c r="AW17" s="9">
        <v>0.34</v>
      </c>
      <c r="AX17" s="9"/>
    </row>
    <row r="18" spans="1:63" x14ac:dyDescent="0.25">
      <c r="A18">
        <f t="shared" si="1"/>
        <v>16</v>
      </c>
      <c r="B18" s="2" t="s">
        <v>1297</v>
      </c>
      <c r="D18" s="3">
        <v>9000</v>
      </c>
      <c r="P18" s="4">
        <v>25379.597540999999</v>
      </c>
      <c r="Q18" s="4">
        <v>27378.361098000001</v>
      </c>
      <c r="R18" s="4">
        <v>26906.515388</v>
      </c>
      <c r="S18" s="4"/>
      <c r="T18" s="6" t="s">
        <v>101</v>
      </c>
      <c r="Y18">
        <v>119</v>
      </c>
      <c r="AA18">
        <v>2009</v>
      </c>
      <c r="AP18" s="9"/>
      <c r="AT18" s="9"/>
      <c r="AU18" s="9"/>
      <c r="AV18" s="9"/>
      <c r="AW18" s="9"/>
      <c r="AX18" s="9"/>
    </row>
    <row r="19" spans="1:63" x14ac:dyDescent="0.25">
      <c r="A19">
        <f t="shared" si="1"/>
        <v>17</v>
      </c>
      <c r="B19" s="2" t="s">
        <v>22</v>
      </c>
      <c r="C19" t="s">
        <v>35</v>
      </c>
      <c r="I19" s="4">
        <v>24735.085999999999</v>
      </c>
      <c r="J19" s="4">
        <v>21862.785</v>
      </c>
      <c r="K19" s="4">
        <v>21658.496999999999</v>
      </c>
      <c r="L19" s="4">
        <v>19975.826558000001</v>
      </c>
      <c r="M19" s="4">
        <v>21307.508398000002</v>
      </c>
      <c r="N19" s="4">
        <v>24426.457264000001</v>
      </c>
      <c r="O19" s="4">
        <v>24642.289392999999</v>
      </c>
      <c r="P19" s="4">
        <v>27301.507781</v>
      </c>
      <c r="Q19" s="4">
        <v>26859.637108999999</v>
      </c>
      <c r="R19" s="4">
        <v>26019.824561000001</v>
      </c>
      <c r="S19" s="4"/>
      <c r="T19" s="6" t="s">
        <v>102</v>
      </c>
      <c r="U19" s="6" t="s">
        <v>221</v>
      </c>
      <c r="V19" s="8" t="s">
        <v>223</v>
      </c>
      <c r="Y19">
        <v>275</v>
      </c>
      <c r="AF19" s="9">
        <v>0.13800000000000001</v>
      </c>
      <c r="AG19" s="9">
        <v>-2.4E-2</v>
      </c>
      <c r="AP19" s="9">
        <v>0.22500000000000001</v>
      </c>
      <c r="AT19" s="9">
        <v>0.18890000000000001</v>
      </c>
      <c r="AU19" s="9">
        <v>0.1</v>
      </c>
      <c r="AV19" s="9"/>
      <c r="AW19" s="9"/>
      <c r="AX19" s="9"/>
    </row>
    <row r="20" spans="1:63" x14ac:dyDescent="0.25">
      <c r="A20">
        <f t="shared" si="1"/>
        <v>18</v>
      </c>
      <c r="B20" s="2" t="s">
        <v>23</v>
      </c>
      <c r="C20" t="s">
        <v>44</v>
      </c>
      <c r="E20" s="4">
        <v>18240.300999999999</v>
      </c>
      <c r="F20" s="4">
        <v>25519.863000000001</v>
      </c>
      <c r="G20" s="4">
        <v>24582.581999999999</v>
      </c>
      <c r="H20" s="4">
        <v>22551.366999999998</v>
      </c>
      <c r="I20" s="4">
        <v>13671.043</v>
      </c>
      <c r="J20" s="4">
        <v>8263.3940000000002</v>
      </c>
      <c r="K20" s="4">
        <v>8612.6959999999999</v>
      </c>
      <c r="L20" s="4">
        <v>8915.153198</v>
      </c>
      <c r="M20" s="4">
        <v>15041.674139000001</v>
      </c>
      <c r="N20" s="4">
        <v>20413.638491999998</v>
      </c>
      <c r="O20" s="4">
        <v>19710.129654</v>
      </c>
      <c r="P20" s="4">
        <v>23844.679154000001</v>
      </c>
      <c r="Q20" s="4">
        <v>25495.400873999999</v>
      </c>
      <c r="R20" s="4">
        <v>25688.066436000001</v>
      </c>
      <c r="S20" s="4"/>
      <c r="T20" s="6" t="s">
        <v>105</v>
      </c>
      <c r="U20" s="6" t="s">
        <v>221</v>
      </c>
      <c r="V20" s="8" t="s">
        <v>225</v>
      </c>
      <c r="Y20">
        <v>157</v>
      </c>
      <c r="AF20" s="9">
        <v>0.215</v>
      </c>
      <c r="AN20" s="9">
        <v>0.111</v>
      </c>
      <c r="AO20" s="9">
        <v>-2.4E-2</v>
      </c>
      <c r="AP20" s="9"/>
    </row>
    <row r="21" spans="1:63" x14ac:dyDescent="0.25">
      <c r="A21">
        <f t="shared" si="1"/>
        <v>19</v>
      </c>
      <c r="B21" s="2" t="s">
        <v>42</v>
      </c>
      <c r="C21" t="s">
        <v>41</v>
      </c>
      <c r="D21" s="3">
        <v>58000</v>
      </c>
      <c r="K21" s="4">
        <v>10893.232</v>
      </c>
      <c r="L21" s="4">
        <v>8163.3474310000001</v>
      </c>
      <c r="M21" s="4"/>
      <c r="N21" s="4"/>
      <c r="O21" s="4"/>
      <c r="P21" s="4">
        <v>14053.201713</v>
      </c>
      <c r="Q21" s="4">
        <v>18296.276054999998</v>
      </c>
      <c r="R21" s="4">
        <v>21626.366513000001</v>
      </c>
      <c r="S21" s="4"/>
      <c r="T21" s="6" t="s">
        <v>105</v>
      </c>
      <c r="U21" s="6" t="s">
        <v>221</v>
      </c>
      <c r="V21" s="8" t="s">
        <v>225</v>
      </c>
      <c r="Y21">
        <v>162</v>
      </c>
      <c r="AF21" s="9">
        <v>0.28499999999999998</v>
      </c>
      <c r="AG21" s="9">
        <v>-0.56000000000000005</v>
      </c>
      <c r="AP21" s="9">
        <v>0.14000000000000001</v>
      </c>
    </row>
    <row r="22" spans="1:63" x14ac:dyDescent="0.25">
      <c r="A22">
        <f t="shared" si="1"/>
        <v>20</v>
      </c>
      <c r="B22" s="2" t="s">
        <v>2</v>
      </c>
      <c r="C22" t="s">
        <v>16</v>
      </c>
      <c r="D22" s="3">
        <f>97400+45300</f>
        <v>142700</v>
      </c>
      <c r="I22" s="4">
        <v>24807.125</v>
      </c>
      <c r="J22" s="4">
        <v>23598.117999999999</v>
      </c>
      <c r="K22" s="4">
        <v>19754.886999999999</v>
      </c>
      <c r="L22" s="4">
        <v>18319.724929</v>
      </c>
      <c r="M22" s="4"/>
      <c r="N22" s="4"/>
      <c r="O22" s="4"/>
      <c r="P22" s="4">
        <v>17864.337112000001</v>
      </c>
      <c r="Q22" s="4">
        <v>19775.432137</v>
      </c>
      <c r="R22" s="4">
        <v>19152.850231</v>
      </c>
      <c r="S22" s="4"/>
      <c r="T22" s="6" t="s">
        <v>103</v>
      </c>
      <c r="V22" s="8" t="s">
        <v>239</v>
      </c>
      <c r="Y22">
        <v>1300</v>
      </c>
      <c r="AA22">
        <v>1975</v>
      </c>
      <c r="AD22" t="s">
        <v>1487</v>
      </c>
      <c r="AE22" s="9">
        <v>-0.14000000000000001</v>
      </c>
      <c r="AF22" s="9" t="s">
        <v>1501</v>
      </c>
      <c r="AG22" s="9">
        <v>0.1</v>
      </c>
      <c r="AH22" s="9">
        <v>-0.05</v>
      </c>
      <c r="AI22" s="9">
        <v>-0.05</v>
      </c>
      <c r="AJ22" s="9">
        <v>0</v>
      </c>
      <c r="AK22" s="27">
        <v>0.14599999999999999</v>
      </c>
      <c r="AM22" t="s">
        <v>1506</v>
      </c>
      <c r="AN22" t="s">
        <v>1504</v>
      </c>
      <c r="AO22" t="s">
        <v>1505</v>
      </c>
      <c r="AQ22" t="s">
        <v>1503</v>
      </c>
      <c r="AU22" s="27">
        <v>9.4E-2</v>
      </c>
      <c r="AV22" t="s">
        <v>1498</v>
      </c>
    </row>
    <row r="23" spans="1:63" x14ac:dyDescent="0.25">
      <c r="A23">
        <f t="shared" si="1"/>
        <v>21</v>
      </c>
      <c r="B23" s="2" t="s">
        <v>1489</v>
      </c>
      <c r="R23" s="4">
        <v>18282.342143000002</v>
      </c>
      <c r="S23" s="4"/>
      <c r="Y23">
        <v>350</v>
      </c>
    </row>
    <row r="24" spans="1:63" x14ac:dyDescent="0.25">
      <c r="A24">
        <f t="shared" si="1"/>
        <v>22</v>
      </c>
      <c r="B24" s="2" t="s">
        <v>1121</v>
      </c>
      <c r="P24" s="4">
        <v>15091.672815</v>
      </c>
      <c r="Q24" s="4">
        <v>16247.976191</v>
      </c>
      <c r="R24" s="4">
        <v>17284.337379000001</v>
      </c>
      <c r="S24" s="4"/>
      <c r="Y24">
        <v>56</v>
      </c>
    </row>
    <row r="25" spans="1:63" x14ac:dyDescent="0.25">
      <c r="A25">
        <f t="shared" si="1"/>
        <v>23</v>
      </c>
      <c r="B25" s="2" t="s">
        <v>115</v>
      </c>
      <c r="P25" s="4">
        <v>14279.722572000001</v>
      </c>
      <c r="Q25" s="4">
        <v>22113.553148999999</v>
      </c>
      <c r="R25" s="4">
        <v>14830.040267</v>
      </c>
      <c r="S25" s="4"/>
      <c r="T25" s="6" t="s">
        <v>99</v>
      </c>
      <c r="Y25">
        <v>230</v>
      </c>
      <c r="AV25" s="36">
        <v>0.14799999999999999</v>
      </c>
    </row>
    <row r="26" spans="1:63" x14ac:dyDescent="0.25">
      <c r="A26">
        <f t="shared" si="1"/>
        <v>24</v>
      </c>
      <c r="B26" s="2" t="s">
        <v>120</v>
      </c>
      <c r="P26" s="4">
        <v>11407.010893999999</v>
      </c>
      <c r="Q26" s="4">
        <v>18034.949485000001</v>
      </c>
      <c r="R26" s="4">
        <v>13305.426729999999</v>
      </c>
      <c r="S26" s="4"/>
      <c r="T26" s="6" t="s">
        <v>101</v>
      </c>
      <c r="Y26">
        <v>241</v>
      </c>
      <c r="AH26" s="9">
        <v>0.13500000000000001</v>
      </c>
    </row>
    <row r="27" spans="1:63" x14ac:dyDescent="0.25">
      <c r="A27">
        <f t="shared" si="1"/>
        <v>25</v>
      </c>
      <c r="B27" s="2" t="s">
        <v>76</v>
      </c>
      <c r="P27" s="4">
        <v>9715.8169170000001</v>
      </c>
      <c r="Q27" s="4">
        <v>10765.194</v>
      </c>
      <c r="R27" s="4">
        <v>13137.112999999999</v>
      </c>
      <c r="S27" s="4"/>
      <c r="T27" s="6" t="s">
        <v>105</v>
      </c>
      <c r="U27" s="6" t="s">
        <v>221</v>
      </c>
      <c r="AN27" s="9">
        <v>0.16200000000000001</v>
      </c>
      <c r="AO27" s="9">
        <v>1.4999999999999999E-2</v>
      </c>
      <c r="AP27" s="9">
        <v>0.56000000000000005</v>
      </c>
    </row>
    <row r="28" spans="1:63" x14ac:dyDescent="0.25">
      <c r="A28">
        <f t="shared" si="1"/>
        <v>26</v>
      </c>
      <c r="B28" s="2" t="s">
        <v>24</v>
      </c>
      <c r="C28" t="s">
        <v>231</v>
      </c>
      <c r="D28" s="4">
        <v>28673.846799999999</v>
      </c>
      <c r="I28" s="4">
        <v>16809.736000000001</v>
      </c>
      <c r="J28" s="4">
        <v>10609.466</v>
      </c>
      <c r="K28" s="4">
        <v>10613.116</v>
      </c>
      <c r="L28" s="4">
        <v>10475.619064</v>
      </c>
      <c r="M28" s="4"/>
      <c r="N28" s="4"/>
      <c r="O28" s="4"/>
      <c r="P28" s="4">
        <v>11558.848096</v>
      </c>
      <c r="Q28" s="4">
        <v>12671.43044</v>
      </c>
      <c r="R28" s="4">
        <v>12329.311691000001</v>
      </c>
      <c r="S28" s="4"/>
      <c r="T28" s="6" t="s">
        <v>102</v>
      </c>
      <c r="U28" s="6" t="s">
        <v>221</v>
      </c>
      <c r="V28" s="8" t="s">
        <v>223</v>
      </c>
      <c r="W28">
        <v>1997</v>
      </c>
      <c r="X28" t="s">
        <v>228</v>
      </c>
      <c r="Z28" s="9">
        <f>RATE(2022-1998,0,-1,13.71)</f>
        <v>0.11526111596972678</v>
      </c>
      <c r="AA28" s="9">
        <f>1*(1+BE$28)*(1+BD28)*(1+BC28)*(1+BB28)*(1+BA28)*(1+AZ28)*(1+AY28)*(1+AX28)*(1+AW28)*(1+AV28)*(1+AU28)*(1+AT28)*(1+AS28)*(1+AR28)*(1+AQ28)*(1+AP28)*(1+AO28)*(1+AN28)*(1+AM28)*(1+AL28)*(1+AK28)*(1+AJ28)*(1+AI28)*(1+AH28)*(1+AG28)-1</f>
        <v>13.713492129281141</v>
      </c>
      <c r="AB28" s="9"/>
      <c r="AC28" s="9"/>
      <c r="AD28" s="9"/>
      <c r="AE28" s="9"/>
      <c r="AF28" s="9">
        <v>0.19</v>
      </c>
      <c r="AG28" s="10">
        <v>-0.33</v>
      </c>
      <c r="AH28" s="9">
        <v>-7.0000000000000007E-2</v>
      </c>
      <c r="AI28" s="9">
        <v>0.23</v>
      </c>
      <c r="AJ28" s="9">
        <v>0.29899999999999999</v>
      </c>
      <c r="AK28" s="9">
        <v>-0.05</v>
      </c>
      <c r="AL28" s="9">
        <v>8.2000000000000003E-2</v>
      </c>
      <c r="AM28" s="9">
        <v>-2.7E-2</v>
      </c>
      <c r="AN28" s="9">
        <v>8.7999999999999995E-2</v>
      </c>
      <c r="AO28" s="9">
        <v>4.0000000000000001E-3</v>
      </c>
      <c r="AP28" s="9">
        <v>0.14199999999999999</v>
      </c>
      <c r="AQ28" s="9">
        <v>0.193</v>
      </c>
      <c r="AR28" s="9">
        <v>8.0000000000000002E-3</v>
      </c>
      <c r="AS28" s="9">
        <v>0.126</v>
      </c>
      <c r="AT28" s="9">
        <v>0.14000000000000001</v>
      </c>
      <c r="AU28" s="9">
        <v>-0.32900000000000001</v>
      </c>
      <c r="AV28" s="9">
        <v>0.46200000000000002</v>
      </c>
      <c r="AW28" s="9">
        <v>0.13700000000000001</v>
      </c>
      <c r="AX28" s="9">
        <v>0.25900000000000001</v>
      </c>
      <c r="AY28" s="9">
        <v>0.14599999999999999</v>
      </c>
      <c r="AZ28" s="9">
        <v>8.2000000000000003E-2</v>
      </c>
      <c r="BA28" s="9">
        <v>0.14599999999999999</v>
      </c>
      <c r="BB28" s="9">
        <v>0.40400000000000003</v>
      </c>
      <c r="BC28" s="9">
        <v>0.73399999999999999</v>
      </c>
      <c r="BD28" s="9">
        <v>0.46800000000000003</v>
      </c>
      <c r="BE28" s="9">
        <v>7.5999999999999998E-2</v>
      </c>
      <c r="BF28" s="9"/>
      <c r="BG28" s="9"/>
      <c r="BH28" s="9"/>
      <c r="BI28" s="9"/>
      <c r="BJ28" s="9"/>
      <c r="BK28" s="9"/>
    </row>
    <row r="29" spans="1:63" x14ac:dyDescent="0.25">
      <c r="A29">
        <f t="shared" si="1"/>
        <v>27</v>
      </c>
      <c r="B29" s="2" t="s">
        <v>706</v>
      </c>
      <c r="P29" s="4">
        <v>9195.4703219999992</v>
      </c>
      <c r="Q29" s="4">
        <v>10864.610456</v>
      </c>
      <c r="R29" s="4">
        <v>10428.664277</v>
      </c>
      <c r="S29" s="4"/>
      <c r="AU29" s="9"/>
      <c r="AV29" s="9"/>
    </row>
    <row r="30" spans="1:63" x14ac:dyDescent="0.25">
      <c r="A30">
        <f t="shared" si="1"/>
        <v>28</v>
      </c>
      <c r="B30" s="2" t="s">
        <v>34</v>
      </c>
      <c r="C30" t="s">
        <v>59</v>
      </c>
      <c r="K30" s="4">
        <v>7877.0450000000001</v>
      </c>
      <c r="P30" s="4">
        <v>10396.017618</v>
      </c>
      <c r="Q30" s="4">
        <v>10761.092092999999</v>
      </c>
      <c r="R30" s="4">
        <v>10411.823</v>
      </c>
      <c r="S30" s="4"/>
      <c r="T30" s="6" t="s">
        <v>100</v>
      </c>
      <c r="AF30" s="9">
        <v>0.26300000000000001</v>
      </c>
      <c r="AG30" s="9">
        <v>-8.7999999999999995E-2</v>
      </c>
      <c r="AT30" s="9">
        <v>0.41210000000000002</v>
      </c>
      <c r="AU30" s="9">
        <v>-0.11899999999999999</v>
      </c>
      <c r="AV30" s="9"/>
    </row>
    <row r="31" spans="1:63" x14ac:dyDescent="0.25">
      <c r="A31">
        <f t="shared" si="1"/>
        <v>29</v>
      </c>
      <c r="B31" s="2" t="s">
        <v>37</v>
      </c>
      <c r="C31" t="s">
        <v>66</v>
      </c>
      <c r="K31" s="4">
        <v>9662.6350000000002</v>
      </c>
      <c r="P31" s="4">
        <v>9098.0169999999998</v>
      </c>
      <c r="Q31" s="4">
        <v>16121.624497999999</v>
      </c>
      <c r="R31" s="4">
        <v>10403.976000000001</v>
      </c>
      <c r="S31" s="4"/>
      <c r="T31" s="6" t="s">
        <v>99</v>
      </c>
      <c r="V31" s="8" t="s">
        <v>225</v>
      </c>
      <c r="AF31" s="9">
        <v>4.7E-2</v>
      </c>
      <c r="AM31" s="9">
        <v>0.13100000000000001</v>
      </c>
      <c r="AN31" s="9">
        <v>2.7E-2</v>
      </c>
      <c r="AT31" s="9">
        <v>0.307</v>
      </c>
      <c r="AU31" s="9">
        <v>-0.03</v>
      </c>
      <c r="AV31" s="9"/>
    </row>
    <row r="32" spans="1:63" x14ac:dyDescent="0.25">
      <c r="A32">
        <f t="shared" si="1"/>
        <v>30</v>
      </c>
      <c r="B32" s="2" t="s">
        <v>124</v>
      </c>
      <c r="P32" s="4">
        <v>8039.3069999999998</v>
      </c>
      <c r="Q32" s="4">
        <v>13105.837</v>
      </c>
      <c r="R32" s="4">
        <v>9124.2090000000007</v>
      </c>
      <c r="S32" s="4"/>
      <c r="AH32" s="9">
        <v>5.5E-2</v>
      </c>
      <c r="AT32" s="9"/>
      <c r="AU32" s="9"/>
      <c r="AV32" s="9"/>
    </row>
    <row r="33" spans="1:48" x14ac:dyDescent="0.25">
      <c r="A33">
        <f t="shared" si="1"/>
        <v>31</v>
      </c>
      <c r="B33" s="2" t="s">
        <v>127</v>
      </c>
      <c r="P33" s="4">
        <v>7226.6135880000002</v>
      </c>
      <c r="Q33" s="4">
        <v>15722.796598999999</v>
      </c>
      <c r="R33" s="4">
        <v>8920.1430419999997</v>
      </c>
      <c r="S33" s="4"/>
      <c r="T33" s="6" t="s">
        <v>99</v>
      </c>
      <c r="AT33" s="9"/>
      <c r="AU33" s="9"/>
      <c r="AV33" s="9"/>
    </row>
    <row r="34" spans="1:48" x14ac:dyDescent="0.25">
      <c r="A34">
        <f t="shared" si="1"/>
        <v>32</v>
      </c>
      <c r="B34" s="2" t="s">
        <v>28</v>
      </c>
      <c r="C34" t="s">
        <v>49</v>
      </c>
      <c r="K34" s="4">
        <v>15269.446</v>
      </c>
      <c r="L34" s="4">
        <v>16651.382602000001</v>
      </c>
      <c r="M34" s="4"/>
      <c r="N34" s="4"/>
      <c r="O34" s="4"/>
      <c r="P34" s="4">
        <v>8788.6</v>
      </c>
      <c r="Q34" s="4">
        <v>7971.7070219999996</v>
      </c>
      <c r="R34" s="4">
        <v>7825.0776640000004</v>
      </c>
      <c r="S34" s="4"/>
      <c r="T34" s="6" t="s">
        <v>104</v>
      </c>
      <c r="U34" s="6" t="s">
        <v>219</v>
      </c>
      <c r="V34" s="8" t="s">
        <v>225</v>
      </c>
      <c r="W34">
        <v>2000</v>
      </c>
      <c r="AT34" s="9"/>
      <c r="AU34" s="9"/>
      <c r="AV34" s="9"/>
    </row>
    <row r="35" spans="1:48" x14ac:dyDescent="0.25">
      <c r="A35">
        <f t="shared" si="1"/>
        <v>33</v>
      </c>
      <c r="B35" s="2" t="s">
        <v>195</v>
      </c>
      <c r="P35" s="4">
        <v>6022.7922609999996</v>
      </c>
      <c r="Q35" s="4">
        <v>6509.2613659999997</v>
      </c>
      <c r="R35" s="4">
        <v>6731.5987759999998</v>
      </c>
      <c r="S35" s="4"/>
      <c r="AT35" s="9"/>
    </row>
    <row r="36" spans="1:48" x14ac:dyDescent="0.25">
      <c r="A36">
        <f t="shared" si="1"/>
        <v>34</v>
      </c>
      <c r="B36" s="2" t="s">
        <v>1266</v>
      </c>
      <c r="C36" t="s">
        <v>1267</v>
      </c>
      <c r="R36" s="4">
        <v>4624.241779</v>
      </c>
      <c r="S36" s="4"/>
      <c r="T36" s="6" t="s">
        <v>1268</v>
      </c>
      <c r="V36" s="8" t="s">
        <v>224</v>
      </c>
      <c r="AT36" s="9"/>
    </row>
    <row r="37" spans="1:48" x14ac:dyDescent="0.25">
      <c r="A37">
        <f t="shared" si="1"/>
        <v>35</v>
      </c>
      <c r="B37" s="2" t="s">
        <v>701</v>
      </c>
      <c r="C37" t="s">
        <v>702</v>
      </c>
      <c r="P37" s="4">
        <v>7646.3701709999996</v>
      </c>
      <c r="Q37" s="4">
        <v>6015.3861489999999</v>
      </c>
      <c r="R37" s="4">
        <v>4445.503232</v>
      </c>
      <c r="S37" s="4"/>
      <c r="AT37" s="9">
        <v>0.29020000000000001</v>
      </c>
      <c r="AU37" s="9">
        <v>0.08</v>
      </c>
    </row>
    <row r="38" spans="1:48" x14ac:dyDescent="0.25">
      <c r="A38">
        <f t="shared" si="1"/>
        <v>36</v>
      </c>
      <c r="B38" s="2" t="s">
        <v>31</v>
      </c>
      <c r="C38" t="s">
        <v>55</v>
      </c>
      <c r="K38" s="4">
        <v>5764.9269999999997</v>
      </c>
      <c r="P38" s="4">
        <v>7325.2073769999997</v>
      </c>
      <c r="Q38" s="4">
        <v>7540.5650059999998</v>
      </c>
      <c r="R38" s="4">
        <f>7947.899974-1947.744-2122.458</f>
        <v>3877.6979740000002</v>
      </c>
      <c r="S38" s="4"/>
      <c r="T38" s="6" t="s">
        <v>104</v>
      </c>
      <c r="U38" s="6" t="s">
        <v>222</v>
      </c>
      <c r="V38" s="8" t="s">
        <v>225</v>
      </c>
    </row>
    <row r="39" spans="1:48" x14ac:dyDescent="0.25">
      <c r="A39">
        <f t="shared" si="1"/>
        <v>37</v>
      </c>
      <c r="B39" s="2" t="s">
        <v>685</v>
      </c>
      <c r="C39" t="s">
        <v>686</v>
      </c>
      <c r="P39" s="4">
        <v>7239.756496</v>
      </c>
      <c r="Q39" s="4">
        <v>8573.5128289999993</v>
      </c>
      <c r="R39" s="4">
        <v>7508.4004830000003</v>
      </c>
      <c r="S39" s="4"/>
      <c r="T39" s="6" t="s">
        <v>104</v>
      </c>
      <c r="U39" s="6" t="s">
        <v>222</v>
      </c>
      <c r="V39" s="8" t="s">
        <v>225</v>
      </c>
    </row>
    <row r="40" spans="1:48" x14ac:dyDescent="0.25">
      <c r="A40">
        <f t="shared" si="1"/>
        <v>38</v>
      </c>
      <c r="B40" s="2" t="s">
        <v>148</v>
      </c>
      <c r="P40" s="4">
        <v>6657.7015229999997</v>
      </c>
      <c r="Q40" s="4">
        <v>7055.741</v>
      </c>
      <c r="R40" s="4">
        <v>6200.2780000000002</v>
      </c>
      <c r="S40" s="4"/>
    </row>
    <row r="41" spans="1:48" x14ac:dyDescent="0.25">
      <c r="A41">
        <f t="shared" si="1"/>
        <v>39</v>
      </c>
      <c r="B41" s="2" t="s">
        <v>110</v>
      </c>
      <c r="P41" s="4">
        <v>994.40635199999997</v>
      </c>
      <c r="Q41" s="4">
        <v>11097.710771</v>
      </c>
      <c r="R41" s="4">
        <v>11191.824216999999</v>
      </c>
      <c r="S41" s="4"/>
    </row>
    <row r="42" spans="1:48" x14ac:dyDescent="0.25">
      <c r="A42">
        <f t="shared" si="1"/>
        <v>40</v>
      </c>
      <c r="B42" s="2" t="s">
        <v>36</v>
      </c>
      <c r="C42" t="s">
        <v>65</v>
      </c>
      <c r="K42" s="4">
        <v>5534.759</v>
      </c>
      <c r="P42" s="4">
        <v>6638.1859999999997</v>
      </c>
      <c r="Q42" s="4">
        <v>7847.317</v>
      </c>
      <c r="R42" s="4">
        <v>8737.3967329999996</v>
      </c>
      <c r="S42" s="4"/>
      <c r="T42" s="6" t="s">
        <v>102</v>
      </c>
      <c r="U42" s="6" t="s">
        <v>222</v>
      </c>
      <c r="V42" s="8" t="s">
        <v>225</v>
      </c>
      <c r="AP42" s="36">
        <v>0.2525</v>
      </c>
      <c r="AQ42" s="36">
        <v>0.215</v>
      </c>
    </row>
    <row r="43" spans="1:48" x14ac:dyDescent="0.25">
      <c r="A43">
        <f t="shared" si="1"/>
        <v>41</v>
      </c>
      <c r="B43" s="2" t="s">
        <v>52</v>
      </c>
      <c r="C43" t="s">
        <v>75</v>
      </c>
      <c r="K43" s="4">
        <v>4687.527</v>
      </c>
      <c r="P43" s="4">
        <v>6402.4992599999996</v>
      </c>
      <c r="Q43" s="4">
        <v>7798.7951620000003</v>
      </c>
      <c r="R43" s="4">
        <v>7560.7666689999996</v>
      </c>
      <c r="S43" s="4"/>
      <c r="T43" s="6" t="s">
        <v>104</v>
      </c>
      <c r="V43" s="8" t="s">
        <v>1207</v>
      </c>
    </row>
    <row r="44" spans="1:48" x14ac:dyDescent="0.25">
      <c r="A44">
        <f t="shared" si="1"/>
        <v>42</v>
      </c>
      <c r="B44" s="2" t="s">
        <v>1316</v>
      </c>
      <c r="C44" t="s">
        <v>1317</v>
      </c>
      <c r="R44" s="4">
        <v>7347.2569720000001</v>
      </c>
      <c r="S44" s="4"/>
      <c r="W44">
        <v>2007</v>
      </c>
      <c r="AF44" s="9">
        <v>0.254</v>
      </c>
    </row>
    <row r="45" spans="1:48" x14ac:dyDescent="0.25">
      <c r="A45">
        <f t="shared" si="1"/>
        <v>43</v>
      </c>
      <c r="B45" s="2" t="s">
        <v>30</v>
      </c>
      <c r="C45" t="s">
        <v>54</v>
      </c>
      <c r="K45" s="4">
        <v>4337.6009999999997</v>
      </c>
      <c r="P45" s="4">
        <v>6401.9011270000001</v>
      </c>
      <c r="Q45" s="4">
        <v>6774.5774160000001</v>
      </c>
      <c r="R45" s="4">
        <v>6459.1653580000002</v>
      </c>
      <c r="S45" s="4"/>
      <c r="T45" s="6" t="s">
        <v>104</v>
      </c>
      <c r="U45" s="6" t="s">
        <v>222</v>
      </c>
      <c r="V45" s="8" t="s">
        <v>225</v>
      </c>
    </row>
    <row r="46" spans="1:48" x14ac:dyDescent="0.25">
      <c r="A46">
        <f t="shared" si="1"/>
        <v>44</v>
      </c>
      <c r="B46" s="2" t="s">
        <v>188</v>
      </c>
      <c r="P46" s="4">
        <v>5804.0060729999996</v>
      </c>
      <c r="Q46" s="4">
        <v>6264.9441550000001</v>
      </c>
      <c r="R46" s="4">
        <v>5762.68912</v>
      </c>
      <c r="S46" s="4"/>
      <c r="T46" s="6" t="s">
        <v>99</v>
      </c>
    </row>
    <row r="47" spans="1:48" x14ac:dyDescent="0.25">
      <c r="A47">
        <f t="shared" si="1"/>
        <v>45</v>
      </c>
      <c r="B47" s="2" t="s">
        <v>1318</v>
      </c>
      <c r="R47" s="4">
        <v>5962.9456989999999</v>
      </c>
      <c r="S47" s="4"/>
    </row>
    <row r="48" spans="1:48" x14ac:dyDescent="0.25">
      <c r="A48">
        <f t="shared" si="1"/>
        <v>46</v>
      </c>
      <c r="B48" s="2" t="s">
        <v>1295</v>
      </c>
      <c r="R48" s="4">
        <v>6493.7931159999998</v>
      </c>
      <c r="S48" s="4"/>
    </row>
    <row r="49" spans="1:43" x14ac:dyDescent="0.25">
      <c r="A49">
        <f t="shared" si="1"/>
        <v>47</v>
      </c>
      <c r="B49" s="2" t="s">
        <v>70</v>
      </c>
      <c r="C49" t="s">
        <v>700</v>
      </c>
      <c r="P49" s="4">
        <v>5790.9848439999996</v>
      </c>
      <c r="Q49" s="4">
        <v>6754.8326580000003</v>
      </c>
      <c r="R49" s="4">
        <v>6175.3697439999996</v>
      </c>
      <c r="S49" s="4"/>
      <c r="AE49" s="9"/>
      <c r="AF49" s="9">
        <v>0.18</v>
      </c>
      <c r="AN49" s="9">
        <v>0.11</v>
      </c>
      <c r="AO49" s="9">
        <v>2.1999999999999999E-2</v>
      </c>
      <c r="AP49" s="9"/>
      <c r="AQ49" s="9">
        <v>0.29270000000000002</v>
      </c>
    </row>
    <row r="50" spans="1:43" x14ac:dyDescent="0.25">
      <c r="A50">
        <f t="shared" si="1"/>
        <v>48</v>
      </c>
      <c r="B50" s="2" t="s">
        <v>117</v>
      </c>
      <c r="P50" s="4">
        <v>5690.6374500000002</v>
      </c>
      <c r="Q50" s="4">
        <v>6575.6770040000001</v>
      </c>
      <c r="R50" s="4">
        <v>5928.6970179999998</v>
      </c>
      <c r="S50" s="4"/>
    </row>
    <row r="51" spans="1:43" x14ac:dyDescent="0.25">
      <c r="A51">
        <f t="shared" si="1"/>
        <v>49</v>
      </c>
      <c r="B51" s="2" t="s">
        <v>77</v>
      </c>
      <c r="P51" s="4">
        <v>5594.1384889999999</v>
      </c>
      <c r="Q51" s="4">
        <v>6729.0528919999997</v>
      </c>
      <c r="R51" s="4">
        <v>7054.8539330000003</v>
      </c>
      <c r="S51" s="4"/>
    </row>
    <row r="52" spans="1:43" x14ac:dyDescent="0.25">
      <c r="A52">
        <f t="shared" si="1"/>
        <v>50</v>
      </c>
      <c r="B52" s="2" t="s">
        <v>154</v>
      </c>
      <c r="C52" t="s">
        <v>1326</v>
      </c>
      <c r="R52" s="4">
        <v>6014.5163499999999</v>
      </c>
      <c r="S52" s="4"/>
      <c r="T52" s="6" t="s">
        <v>1327</v>
      </c>
    </row>
    <row r="53" spans="1:43" x14ac:dyDescent="0.25">
      <c r="A53">
        <f t="shared" si="1"/>
        <v>51</v>
      </c>
      <c r="B53" s="2" t="s">
        <v>152</v>
      </c>
      <c r="C53" t="s">
        <v>1208</v>
      </c>
      <c r="P53" s="4">
        <v>5415.6385790000004</v>
      </c>
      <c r="Q53" s="4">
        <v>5748.0698949999996</v>
      </c>
      <c r="R53" s="4">
        <v>6010.5106290000003</v>
      </c>
      <c r="S53" s="4"/>
      <c r="T53" s="6" t="s">
        <v>106</v>
      </c>
    </row>
    <row r="54" spans="1:43" x14ac:dyDescent="0.25">
      <c r="A54">
        <f t="shared" si="1"/>
        <v>52</v>
      </c>
      <c r="B54" s="2" t="s">
        <v>27</v>
      </c>
      <c r="C54" t="s">
        <v>47</v>
      </c>
      <c r="K54" s="4">
        <v>5379.8770000000004</v>
      </c>
      <c r="P54" s="4">
        <v>5022.5581860000002</v>
      </c>
      <c r="Q54" s="4">
        <v>5972.2947789999998</v>
      </c>
      <c r="R54" s="4">
        <v>6007.4277890000003</v>
      </c>
      <c r="S54" s="4"/>
      <c r="T54" s="6" t="s">
        <v>102</v>
      </c>
      <c r="U54" s="6" t="s">
        <v>217</v>
      </c>
    </row>
    <row r="55" spans="1:43" x14ac:dyDescent="0.25">
      <c r="A55">
        <f t="shared" si="1"/>
        <v>53</v>
      </c>
      <c r="B55" s="2" t="s">
        <v>32</v>
      </c>
      <c r="C55" t="s">
        <v>58</v>
      </c>
      <c r="K55" s="4">
        <v>5387</v>
      </c>
      <c r="P55" s="4">
        <v>5007.2440530000003</v>
      </c>
      <c r="Q55" s="4">
        <v>5459.959793</v>
      </c>
      <c r="R55" s="4">
        <v>5064.5262670000002</v>
      </c>
      <c r="S55" s="4"/>
      <c r="T55" s="6" t="s">
        <v>106</v>
      </c>
      <c r="U55" s="6" t="s">
        <v>99</v>
      </c>
    </row>
    <row r="56" spans="1:43" x14ac:dyDescent="0.25">
      <c r="A56">
        <f t="shared" si="1"/>
        <v>54</v>
      </c>
      <c r="B56" s="2" t="s">
        <v>25</v>
      </c>
      <c r="C56" t="s">
        <v>45</v>
      </c>
      <c r="J56" s="4">
        <v>4050.0909999999999</v>
      </c>
      <c r="K56" s="4">
        <v>4439.2</v>
      </c>
      <c r="P56" s="4">
        <v>4979.7658250000004</v>
      </c>
      <c r="Q56" s="4">
        <v>5321.4750329999997</v>
      </c>
      <c r="R56" s="4">
        <v>5272.5897709999999</v>
      </c>
      <c r="S56" s="4"/>
      <c r="T56" s="6" t="s">
        <v>102</v>
      </c>
      <c r="U56" s="6" t="s">
        <v>221</v>
      </c>
    </row>
    <row r="57" spans="1:43" x14ac:dyDescent="0.25">
      <c r="A57">
        <f t="shared" si="1"/>
        <v>55</v>
      </c>
      <c r="B57" s="2" t="s">
        <v>1304</v>
      </c>
      <c r="P57" s="4">
        <v>3025.7837439999998</v>
      </c>
      <c r="Q57" s="4">
        <v>3653</v>
      </c>
      <c r="R57" s="4">
        <v>5004.8059999999996</v>
      </c>
      <c r="S57" s="4"/>
    </row>
    <row r="58" spans="1:43" x14ac:dyDescent="0.25">
      <c r="A58">
        <f t="shared" si="1"/>
        <v>56</v>
      </c>
      <c r="B58" s="2" t="s">
        <v>1310</v>
      </c>
      <c r="C58" t="s">
        <v>1311</v>
      </c>
      <c r="R58" s="4">
        <v>5080.8122750000002</v>
      </c>
      <c r="S58" s="4"/>
      <c r="AF58" s="36">
        <v>0.17399999999999999</v>
      </c>
      <c r="AP58" s="9">
        <v>1.0174000000000001</v>
      </c>
      <c r="AQ58" s="9">
        <v>0.53800000000000003</v>
      </c>
    </row>
    <row r="59" spans="1:43" x14ac:dyDescent="0.25">
      <c r="A59">
        <f t="shared" si="1"/>
        <v>57</v>
      </c>
      <c r="B59" s="2" t="s">
        <v>39</v>
      </c>
      <c r="C59" t="s">
        <v>33</v>
      </c>
      <c r="K59" s="4">
        <v>8031.8270000000002</v>
      </c>
      <c r="P59" s="4">
        <v>4723.1373450000001</v>
      </c>
      <c r="Q59" s="4">
        <v>5131.2977549999996</v>
      </c>
      <c r="R59" s="4">
        <v>5303.7028410000003</v>
      </c>
      <c r="S59" s="4"/>
      <c r="T59" s="6" t="s">
        <v>99</v>
      </c>
    </row>
    <row r="60" spans="1:43" x14ac:dyDescent="0.25">
      <c r="A60">
        <f>+A63+1</f>
        <v>61</v>
      </c>
      <c r="B60" s="2" t="s">
        <v>111</v>
      </c>
      <c r="P60" s="4">
        <v>4370.8550519999999</v>
      </c>
      <c r="Q60" s="4">
        <v>5836.1265380000004</v>
      </c>
      <c r="R60" s="4">
        <v>4883.5933199999999</v>
      </c>
      <c r="S60" s="4"/>
    </row>
    <row r="61" spans="1:43" x14ac:dyDescent="0.25">
      <c r="A61">
        <f>+A59+1</f>
        <v>58</v>
      </c>
      <c r="B61" s="2" t="s">
        <v>210</v>
      </c>
      <c r="R61" s="4">
        <v>4601.3203059999996</v>
      </c>
      <c r="S61" s="4"/>
    </row>
    <row r="62" spans="1:43" x14ac:dyDescent="0.25">
      <c r="A62">
        <f t="shared" si="1"/>
        <v>59</v>
      </c>
      <c r="B62" s="2" t="s">
        <v>704</v>
      </c>
      <c r="C62" t="s">
        <v>705</v>
      </c>
      <c r="P62" s="4">
        <v>4655.038055</v>
      </c>
      <c r="Q62" s="4">
        <v>5053.8065829999996</v>
      </c>
      <c r="R62" s="4">
        <v>4019.1749329999998</v>
      </c>
      <c r="S62" s="4"/>
    </row>
    <row r="63" spans="1:43" x14ac:dyDescent="0.25">
      <c r="A63">
        <f t="shared" si="1"/>
        <v>60</v>
      </c>
      <c r="B63" s="2" t="s">
        <v>109</v>
      </c>
      <c r="C63" t="s">
        <v>654</v>
      </c>
      <c r="P63" s="4">
        <v>4585.0370000000003</v>
      </c>
      <c r="Q63" s="4">
        <v>3650.7759999999998</v>
      </c>
      <c r="R63" s="4">
        <v>3634.1010000000001</v>
      </c>
      <c r="S63" s="4"/>
      <c r="T63" s="6" t="s">
        <v>99</v>
      </c>
      <c r="U63" s="6" t="s">
        <v>222</v>
      </c>
    </row>
    <row r="64" spans="1:43" x14ac:dyDescent="0.25">
      <c r="A64">
        <f>+A60+1</f>
        <v>62</v>
      </c>
      <c r="B64" s="2" t="s">
        <v>29</v>
      </c>
      <c r="C64" t="s">
        <v>53</v>
      </c>
      <c r="K64" s="4">
        <v>3445.66</v>
      </c>
      <c r="P64" s="4">
        <v>4481.9567360000001</v>
      </c>
      <c r="Q64" s="4">
        <v>5757.9581449999996</v>
      </c>
      <c r="R64" s="4">
        <v>4199.4415429999999</v>
      </c>
      <c r="S64" s="4"/>
      <c r="T64" s="6" t="s">
        <v>104</v>
      </c>
      <c r="U64" s="6" t="s">
        <v>222</v>
      </c>
      <c r="AF64" s="9">
        <v>0.26</v>
      </c>
      <c r="AG64" s="9">
        <v>-0.26</v>
      </c>
      <c r="AH64" s="9">
        <v>-0.21</v>
      </c>
      <c r="AN64" s="9">
        <v>0.51800000000000002</v>
      </c>
      <c r="AO64" s="9">
        <v>0.189</v>
      </c>
    </row>
    <row r="65" spans="1:47" x14ac:dyDescent="0.25">
      <c r="A65">
        <f t="shared" si="1"/>
        <v>63</v>
      </c>
      <c r="B65" s="2" t="s">
        <v>78</v>
      </c>
      <c r="P65" s="4">
        <v>3938.719184</v>
      </c>
      <c r="Q65" s="4">
        <v>4466.283023</v>
      </c>
      <c r="R65" s="4">
        <v>4796.3262439999999</v>
      </c>
      <c r="S65" s="4"/>
    </row>
    <row r="66" spans="1:47" x14ac:dyDescent="0.25">
      <c r="A66">
        <f t="shared" si="1"/>
        <v>64</v>
      </c>
      <c r="B66" s="2" t="s">
        <v>650</v>
      </c>
      <c r="C66" t="s">
        <v>653</v>
      </c>
      <c r="P66" s="4">
        <v>2994.3490000000002</v>
      </c>
      <c r="Q66" s="4">
        <v>3491.0940839999998</v>
      </c>
      <c r="R66" s="4">
        <v>3350.3836879999999</v>
      </c>
      <c r="S66" s="4"/>
      <c r="T66" s="6" t="s">
        <v>104</v>
      </c>
    </row>
    <row r="67" spans="1:47" x14ac:dyDescent="0.25">
      <c r="A67">
        <f t="shared" si="1"/>
        <v>65</v>
      </c>
      <c r="B67" s="2" t="s">
        <v>189</v>
      </c>
      <c r="P67" s="4">
        <v>4995.9489999999996</v>
      </c>
      <c r="Q67" s="4">
        <v>4543.0252979999996</v>
      </c>
      <c r="R67" s="4">
        <v>3556.2966700000002</v>
      </c>
      <c r="S67" s="4"/>
      <c r="T67" s="6" t="s">
        <v>1306</v>
      </c>
    </row>
    <row r="68" spans="1:47" x14ac:dyDescent="0.25">
      <c r="A68">
        <f t="shared" si="1"/>
        <v>66</v>
      </c>
      <c r="B68" s="2" t="s">
        <v>668</v>
      </c>
      <c r="C68" t="s">
        <v>669</v>
      </c>
      <c r="P68" s="4">
        <v>3284.2082740000001</v>
      </c>
      <c r="Q68" s="4">
        <v>18987.033237</v>
      </c>
      <c r="R68" s="4">
        <v>15970.332716000001</v>
      </c>
      <c r="S68" s="4"/>
      <c r="T68" s="6" t="s">
        <v>99</v>
      </c>
      <c r="AF68" s="36">
        <v>8.7999999999999995E-2</v>
      </c>
    </row>
    <row r="69" spans="1:47" x14ac:dyDescent="0.25">
      <c r="A69">
        <f t="shared" si="1"/>
        <v>67</v>
      </c>
      <c r="B69" t="s">
        <v>1303</v>
      </c>
      <c r="R69" s="4">
        <v>4625</v>
      </c>
      <c r="S69" s="4"/>
    </row>
    <row r="70" spans="1:47" x14ac:dyDescent="0.25">
      <c r="A70">
        <f t="shared" si="1"/>
        <v>68</v>
      </c>
      <c r="B70" t="s">
        <v>1494</v>
      </c>
      <c r="R70" s="4"/>
      <c r="S70" s="4"/>
    </row>
    <row r="71" spans="1:47" x14ac:dyDescent="0.25">
      <c r="A71">
        <f t="shared" si="1"/>
        <v>69</v>
      </c>
      <c r="B71" t="s">
        <v>1492</v>
      </c>
      <c r="C71" t="s">
        <v>1493</v>
      </c>
      <c r="R71" s="4"/>
      <c r="S71" s="4"/>
    </row>
    <row r="72" spans="1:47" x14ac:dyDescent="0.25">
      <c r="A72">
        <f t="shared" si="1"/>
        <v>70</v>
      </c>
      <c r="B72" s="2" t="s">
        <v>683</v>
      </c>
      <c r="P72" s="4">
        <v>4062.169985</v>
      </c>
      <c r="Q72" s="4">
        <v>3938.8463550000001</v>
      </c>
      <c r="R72" s="4">
        <v>3322.3777700000001</v>
      </c>
      <c r="S72" s="4"/>
      <c r="T72" s="6" t="s">
        <v>106</v>
      </c>
    </row>
    <row r="73" spans="1:47" x14ac:dyDescent="0.25">
      <c r="A73">
        <f t="shared" si="1"/>
        <v>71</v>
      </c>
      <c r="B73" s="2" t="s">
        <v>1329</v>
      </c>
      <c r="C73" t="s">
        <v>1330</v>
      </c>
      <c r="R73" s="4">
        <v>3268.8816240000001</v>
      </c>
      <c r="S73" s="4"/>
    </row>
    <row r="74" spans="1:47" x14ac:dyDescent="0.25">
      <c r="A74">
        <f t="shared" si="1"/>
        <v>72</v>
      </c>
      <c r="B74" s="2" t="s">
        <v>56</v>
      </c>
      <c r="K74" s="4">
        <v>1100.212</v>
      </c>
      <c r="P74" s="4">
        <v>2334.1559999999999</v>
      </c>
      <c r="Q74" s="4">
        <v>2197.568025</v>
      </c>
      <c r="R74" s="4">
        <v>2050.2866260000001</v>
      </c>
      <c r="S74" s="4"/>
      <c r="T74" s="6" t="s">
        <v>102</v>
      </c>
    </row>
    <row r="75" spans="1:47" x14ac:dyDescent="0.25">
      <c r="A75">
        <f t="shared" si="1"/>
        <v>73</v>
      </c>
      <c r="B75" s="2" t="s">
        <v>1137</v>
      </c>
      <c r="C75" t="s">
        <v>1138</v>
      </c>
      <c r="P75" s="4">
        <v>3923.913</v>
      </c>
      <c r="Q75" s="4">
        <v>4080.4180000000001</v>
      </c>
      <c r="R75" s="4">
        <v>3613.4749999999999</v>
      </c>
      <c r="S75" s="4"/>
    </row>
    <row r="76" spans="1:47" x14ac:dyDescent="0.25">
      <c r="A76">
        <f t="shared" si="1"/>
        <v>74</v>
      </c>
      <c r="B76" s="2" t="s">
        <v>1314</v>
      </c>
      <c r="C76" t="s">
        <v>1315</v>
      </c>
      <c r="P76" s="4">
        <v>2722.6707569999999</v>
      </c>
      <c r="Q76" s="4">
        <v>3102.7736410000002</v>
      </c>
      <c r="R76" s="4">
        <v>3187.7679090000001</v>
      </c>
      <c r="S76" s="4"/>
      <c r="T76" s="6" t="s">
        <v>106</v>
      </c>
    </row>
    <row r="77" spans="1:47" x14ac:dyDescent="0.25">
      <c r="A77">
        <f t="shared" si="1"/>
        <v>75</v>
      </c>
      <c r="B77" s="2" t="s">
        <v>203</v>
      </c>
      <c r="R77" s="4">
        <v>2925.13985</v>
      </c>
      <c r="S77" s="4"/>
    </row>
    <row r="78" spans="1:47" x14ac:dyDescent="0.25">
      <c r="A78">
        <f t="shared" si="1"/>
        <v>76</v>
      </c>
      <c r="B78" s="2" t="s">
        <v>1312</v>
      </c>
      <c r="R78" s="4">
        <v>2919.2836120000002</v>
      </c>
      <c r="S78" s="4"/>
    </row>
    <row r="79" spans="1:47" x14ac:dyDescent="0.25">
      <c r="A79">
        <f t="shared" si="1"/>
        <v>77</v>
      </c>
      <c r="B79" s="2" t="s">
        <v>1319</v>
      </c>
      <c r="C79" t="s">
        <v>1320</v>
      </c>
      <c r="R79" s="4">
        <v>2722.2935520000001</v>
      </c>
      <c r="S79" s="4"/>
      <c r="W79">
        <v>2011</v>
      </c>
    </row>
    <row r="80" spans="1:47" x14ac:dyDescent="0.25">
      <c r="A80">
        <f t="shared" si="1"/>
        <v>78</v>
      </c>
      <c r="B80" s="2" t="s">
        <v>1301</v>
      </c>
      <c r="C80" t="s">
        <v>64</v>
      </c>
      <c r="K80" s="4">
        <v>1412.152</v>
      </c>
      <c r="P80" s="4">
        <v>2047.9987269999999</v>
      </c>
      <c r="Q80" s="4"/>
      <c r="R80" s="4">
        <v>2044.4063249999999</v>
      </c>
      <c r="S80" s="4"/>
      <c r="T80" s="6" t="s">
        <v>102</v>
      </c>
      <c r="U80" s="6" t="s">
        <v>222</v>
      </c>
      <c r="AN80" s="9">
        <v>-0.2</v>
      </c>
      <c r="AU80" s="9">
        <v>-0.23</v>
      </c>
    </row>
    <row r="81" spans="1:47" x14ac:dyDescent="0.25">
      <c r="A81">
        <f t="shared" si="1"/>
        <v>79</v>
      </c>
      <c r="B81" s="2" t="s">
        <v>60</v>
      </c>
      <c r="P81" s="4">
        <v>1765.235518</v>
      </c>
      <c r="Q81" s="4">
        <v>1182.369925</v>
      </c>
      <c r="R81" s="4">
        <v>1063.3875740000001</v>
      </c>
      <c r="S81" s="4"/>
      <c r="T81" s="6" t="s">
        <v>99</v>
      </c>
    </row>
    <row r="82" spans="1:47" x14ac:dyDescent="0.25">
      <c r="A82">
        <f t="shared" si="1"/>
        <v>80</v>
      </c>
      <c r="B82" t="s">
        <v>1300</v>
      </c>
      <c r="R82" s="4">
        <v>2709.2641100000001</v>
      </c>
      <c r="S82" s="4"/>
    </row>
    <row r="83" spans="1:47" x14ac:dyDescent="0.25">
      <c r="A83">
        <f t="shared" si="1"/>
        <v>81</v>
      </c>
      <c r="B83" s="2" t="s">
        <v>1482</v>
      </c>
      <c r="R83" s="4">
        <v>2521.5995160000002</v>
      </c>
      <c r="S83" s="4"/>
    </row>
    <row r="84" spans="1:47" x14ac:dyDescent="0.25">
      <c r="A84">
        <f t="shared" si="1"/>
        <v>82</v>
      </c>
      <c r="B84" s="2" t="s">
        <v>187</v>
      </c>
      <c r="P84" s="4">
        <v>1549.0588190000001</v>
      </c>
      <c r="Q84" s="4">
        <v>1829.5737349999999</v>
      </c>
      <c r="R84" s="4">
        <v>1709.7065090000001</v>
      </c>
      <c r="S84" s="4"/>
    </row>
    <row r="85" spans="1:47" x14ac:dyDescent="0.25">
      <c r="A85">
        <f t="shared" ref="A85:A120" si="2">+A84+1</f>
        <v>83</v>
      </c>
      <c r="B85" s="2" t="s">
        <v>97</v>
      </c>
      <c r="P85" s="4">
        <v>1339.16731</v>
      </c>
      <c r="Q85" s="4">
        <v>1523.792498</v>
      </c>
      <c r="R85" s="4">
        <v>1259.015003</v>
      </c>
      <c r="S85" s="4"/>
    </row>
    <row r="86" spans="1:47" x14ac:dyDescent="0.25">
      <c r="A86">
        <f t="shared" si="2"/>
        <v>84</v>
      </c>
      <c r="B86" s="2" t="s">
        <v>50</v>
      </c>
      <c r="K86" s="4">
        <v>1264.742</v>
      </c>
      <c r="P86" s="4">
        <v>1106.539</v>
      </c>
      <c r="Q86" s="4">
        <v>886.72607700000003</v>
      </c>
      <c r="R86" s="4">
        <v>862.98003200000005</v>
      </c>
      <c r="S86" s="4"/>
      <c r="T86" s="6" t="s">
        <v>104</v>
      </c>
    </row>
    <row r="87" spans="1:47" x14ac:dyDescent="0.25">
      <c r="A87">
        <f t="shared" si="2"/>
        <v>85</v>
      </c>
      <c r="B87" s="2" t="s">
        <v>671</v>
      </c>
      <c r="P87" s="4">
        <v>1101.3968339999999</v>
      </c>
      <c r="Q87" s="4">
        <v>1333.7237869999999</v>
      </c>
      <c r="R87" s="4">
        <v>1412.847262</v>
      </c>
      <c r="S87" s="4"/>
      <c r="V87" s="8" t="s">
        <v>672</v>
      </c>
    </row>
    <row r="88" spans="1:47" x14ac:dyDescent="0.25">
      <c r="A88">
        <f t="shared" si="2"/>
        <v>86</v>
      </c>
      <c r="B88" s="2" t="s">
        <v>51</v>
      </c>
      <c r="C88" t="s">
        <v>73</v>
      </c>
      <c r="K88" s="4">
        <v>815.42100000000005</v>
      </c>
      <c r="P88" s="4">
        <v>1082.240147</v>
      </c>
      <c r="Q88" s="4">
        <v>960.44607399999995</v>
      </c>
      <c r="R88" s="4">
        <v>981.87468000000001</v>
      </c>
      <c r="S88" s="4"/>
      <c r="T88" s="6" t="s">
        <v>104</v>
      </c>
      <c r="U88" s="6" t="s">
        <v>222</v>
      </c>
    </row>
    <row r="89" spans="1:47" x14ac:dyDescent="0.25">
      <c r="A89">
        <f t="shared" si="2"/>
        <v>87</v>
      </c>
      <c r="B89" s="2" t="s">
        <v>207</v>
      </c>
      <c r="C89" t="s">
        <v>1209</v>
      </c>
      <c r="P89" s="4">
        <v>2093.868226</v>
      </c>
      <c r="Q89" s="4">
        <v>2279.648201</v>
      </c>
      <c r="R89" s="4">
        <v>1731.086869</v>
      </c>
      <c r="S89" s="4"/>
      <c r="T89" s="6" t="s">
        <v>104</v>
      </c>
    </row>
    <row r="90" spans="1:47" x14ac:dyDescent="0.25">
      <c r="A90">
        <f t="shared" si="2"/>
        <v>88</v>
      </c>
      <c r="B90" s="2" t="s">
        <v>1481</v>
      </c>
      <c r="R90" s="4">
        <v>1717.144172</v>
      </c>
      <c r="S90" s="4"/>
    </row>
    <row r="91" spans="1:47" x14ac:dyDescent="0.25">
      <c r="A91">
        <f t="shared" si="2"/>
        <v>89</v>
      </c>
      <c r="B91" s="2" t="s">
        <v>656</v>
      </c>
      <c r="C91" t="s">
        <v>657</v>
      </c>
      <c r="P91" s="4">
        <v>1018.739</v>
      </c>
      <c r="Q91" s="4">
        <v>1345.1919969999999</v>
      </c>
      <c r="R91" s="4">
        <v>1304.5958989999999</v>
      </c>
      <c r="S91" s="4"/>
      <c r="T91" s="6" t="s">
        <v>104</v>
      </c>
    </row>
    <row r="92" spans="1:47" x14ac:dyDescent="0.25">
      <c r="A92">
        <f t="shared" si="2"/>
        <v>90</v>
      </c>
      <c r="B92" s="2" t="s">
        <v>1309</v>
      </c>
      <c r="P92" s="4">
        <v>1150.712</v>
      </c>
      <c r="Q92" s="4">
        <v>1225.489343</v>
      </c>
      <c r="R92" s="4">
        <v>1211.5763959999999</v>
      </c>
      <c r="S92" s="4"/>
    </row>
    <row r="93" spans="1:47" x14ac:dyDescent="0.25">
      <c r="A93">
        <f t="shared" si="2"/>
        <v>91</v>
      </c>
      <c r="B93" s="2" t="s">
        <v>1269</v>
      </c>
      <c r="R93" s="4">
        <v>840.39369999999997</v>
      </c>
      <c r="S93" s="4"/>
    </row>
    <row r="94" spans="1:47" x14ac:dyDescent="0.25">
      <c r="A94">
        <f t="shared" si="2"/>
        <v>92</v>
      </c>
      <c r="B94" s="2" t="s">
        <v>199</v>
      </c>
      <c r="C94" t="s">
        <v>1313</v>
      </c>
      <c r="R94" s="4">
        <v>778.69210999999996</v>
      </c>
      <c r="S94" s="4"/>
      <c r="AE94" s="9">
        <v>0.52</v>
      </c>
      <c r="AF94" s="9">
        <v>0.48</v>
      </c>
      <c r="AU94" s="36">
        <v>-0.33300000000000002</v>
      </c>
    </row>
    <row r="95" spans="1:47" x14ac:dyDescent="0.25">
      <c r="A95">
        <f t="shared" si="2"/>
        <v>93</v>
      </c>
      <c r="B95" s="2" t="s">
        <v>48</v>
      </c>
      <c r="K95" s="4">
        <v>1092.9059999999999</v>
      </c>
      <c r="P95" s="4">
        <v>808.65300000000002</v>
      </c>
      <c r="Q95" s="4">
        <v>913.78966700000001</v>
      </c>
      <c r="R95" s="4">
        <v>675.32564400000001</v>
      </c>
      <c r="S95" s="4"/>
      <c r="T95" s="6" t="s">
        <v>102</v>
      </c>
    </row>
    <row r="96" spans="1:47" x14ac:dyDescent="0.25">
      <c r="A96">
        <f t="shared" si="2"/>
        <v>94</v>
      </c>
      <c r="B96" t="s">
        <v>1302</v>
      </c>
      <c r="R96" s="4">
        <v>529.70181100000002</v>
      </c>
      <c r="S96" s="4"/>
    </row>
    <row r="97" spans="1:22" x14ac:dyDescent="0.25">
      <c r="A97">
        <f t="shared" si="2"/>
        <v>95</v>
      </c>
      <c r="B97" s="2" t="s">
        <v>1305</v>
      </c>
      <c r="P97" s="4">
        <v>273.69799999999998</v>
      </c>
      <c r="Q97" s="4">
        <v>272.0761</v>
      </c>
      <c r="R97" s="4">
        <v>353.461074</v>
      </c>
      <c r="S97" s="4"/>
    </row>
    <row r="98" spans="1:22" x14ac:dyDescent="0.25">
      <c r="A98">
        <f t="shared" si="2"/>
        <v>96</v>
      </c>
      <c r="B98" s="2" t="s">
        <v>1324</v>
      </c>
      <c r="C98" t="s">
        <v>1325</v>
      </c>
      <c r="R98" s="4">
        <v>52</v>
      </c>
      <c r="S98" s="4"/>
    </row>
    <row r="99" spans="1:22" x14ac:dyDescent="0.25">
      <c r="A99">
        <f t="shared" si="2"/>
        <v>97</v>
      </c>
      <c r="B99" s="2" t="s">
        <v>142</v>
      </c>
      <c r="P99" s="4">
        <v>741.80454199999997</v>
      </c>
      <c r="Q99" s="4"/>
      <c r="R99" s="4"/>
      <c r="S99" s="4"/>
    </row>
    <row r="100" spans="1:22" x14ac:dyDescent="0.25">
      <c r="A100">
        <f t="shared" si="2"/>
        <v>98</v>
      </c>
      <c r="B100" s="2" t="s">
        <v>57</v>
      </c>
      <c r="P100" s="4">
        <v>332.71594900000002</v>
      </c>
      <c r="Q100" s="4"/>
      <c r="R100" s="4"/>
      <c r="S100" s="4"/>
      <c r="T100" s="6" t="s">
        <v>664</v>
      </c>
    </row>
    <row r="101" spans="1:22" x14ac:dyDescent="0.25">
      <c r="A101">
        <f t="shared" si="2"/>
        <v>99</v>
      </c>
      <c r="B101" s="2" t="s">
        <v>43</v>
      </c>
      <c r="C101" t="s">
        <v>72</v>
      </c>
      <c r="K101" s="4">
        <v>799.58</v>
      </c>
      <c r="P101" s="4">
        <v>109.111527</v>
      </c>
      <c r="Q101" s="4"/>
      <c r="R101" s="4"/>
      <c r="S101" s="4"/>
      <c r="T101" s="6" t="s">
        <v>106</v>
      </c>
      <c r="U101" s="6" t="s">
        <v>221</v>
      </c>
      <c r="V101" s="8" t="s">
        <v>655</v>
      </c>
    </row>
    <row r="102" spans="1:22" x14ac:dyDescent="0.25">
      <c r="A102">
        <f t="shared" si="2"/>
        <v>100</v>
      </c>
      <c r="B102" s="2" t="s">
        <v>130</v>
      </c>
      <c r="P102" s="4">
        <v>70.898508000000007</v>
      </c>
      <c r="Q102" s="4"/>
      <c r="R102" s="4"/>
      <c r="S102" s="4"/>
    </row>
    <row r="103" spans="1:22" x14ac:dyDescent="0.25">
      <c r="A103">
        <f t="shared" si="2"/>
        <v>101</v>
      </c>
      <c r="B103" t="s">
        <v>61</v>
      </c>
      <c r="T103" s="6" t="s">
        <v>658</v>
      </c>
    </row>
    <row r="104" spans="1:22" x14ac:dyDescent="0.25">
      <c r="A104">
        <f t="shared" si="2"/>
        <v>102</v>
      </c>
      <c r="B104" t="s">
        <v>108</v>
      </c>
    </row>
    <row r="105" spans="1:22" x14ac:dyDescent="0.25">
      <c r="A105">
        <f t="shared" si="2"/>
        <v>103</v>
      </c>
      <c r="B105" t="s">
        <v>113</v>
      </c>
    </row>
    <row r="106" spans="1:22" x14ac:dyDescent="0.25">
      <c r="A106">
        <f t="shared" si="2"/>
        <v>104</v>
      </c>
      <c r="B106" t="s">
        <v>114</v>
      </c>
    </row>
    <row r="107" spans="1:22" x14ac:dyDescent="0.25">
      <c r="A107">
        <f t="shared" si="2"/>
        <v>105</v>
      </c>
      <c r="B107" t="s">
        <v>69</v>
      </c>
      <c r="C107" t="s">
        <v>699</v>
      </c>
    </row>
    <row r="108" spans="1:22" x14ac:dyDescent="0.25">
      <c r="A108">
        <f t="shared" si="2"/>
        <v>106</v>
      </c>
      <c r="B108" t="s">
        <v>1328</v>
      </c>
    </row>
    <row r="109" spans="1:22" x14ac:dyDescent="0.25">
      <c r="A109">
        <f>+A107+1</f>
        <v>106</v>
      </c>
      <c r="B109" t="s">
        <v>74</v>
      </c>
    </row>
    <row r="110" spans="1:22" x14ac:dyDescent="0.25">
      <c r="A110">
        <f t="shared" si="2"/>
        <v>107</v>
      </c>
      <c r="B110" t="s">
        <v>116</v>
      </c>
    </row>
    <row r="111" spans="1:22" x14ac:dyDescent="0.25">
      <c r="A111">
        <f t="shared" si="2"/>
        <v>108</v>
      </c>
      <c r="B111" t="s">
        <v>681</v>
      </c>
    </row>
    <row r="112" spans="1:22" x14ac:dyDescent="0.25">
      <c r="A112">
        <f t="shared" si="2"/>
        <v>109</v>
      </c>
      <c r="B112" t="s">
        <v>118</v>
      </c>
    </row>
    <row r="113" spans="1:2" x14ac:dyDescent="0.25">
      <c r="A113">
        <f t="shared" si="2"/>
        <v>110</v>
      </c>
      <c r="B113" t="s">
        <v>119</v>
      </c>
    </row>
    <row r="114" spans="1:2" x14ac:dyDescent="0.25">
      <c r="A114">
        <f t="shared" si="2"/>
        <v>111</v>
      </c>
      <c r="B114" t="s">
        <v>121</v>
      </c>
    </row>
    <row r="115" spans="1:2" x14ac:dyDescent="0.25">
      <c r="A115">
        <f t="shared" si="2"/>
        <v>112</v>
      </c>
      <c r="B115" t="s">
        <v>122</v>
      </c>
    </row>
    <row r="116" spans="1:2" x14ac:dyDescent="0.25">
      <c r="A116">
        <f t="shared" si="2"/>
        <v>113</v>
      </c>
      <c r="B116" t="s">
        <v>1331</v>
      </c>
    </row>
    <row r="117" spans="1:2" x14ac:dyDescent="0.25">
      <c r="A117">
        <f t="shared" si="2"/>
        <v>114</v>
      </c>
      <c r="B117" t="s">
        <v>1332</v>
      </c>
    </row>
    <row r="118" spans="1:2" x14ac:dyDescent="0.25">
      <c r="A118">
        <f t="shared" si="2"/>
        <v>115</v>
      </c>
      <c r="B118" t="s">
        <v>123</v>
      </c>
    </row>
    <row r="119" spans="1:2" x14ac:dyDescent="0.25">
      <c r="A119">
        <f t="shared" si="2"/>
        <v>116</v>
      </c>
      <c r="B119" t="s">
        <v>125</v>
      </c>
    </row>
    <row r="120" spans="1:2" x14ac:dyDescent="0.25">
      <c r="A120">
        <f t="shared" si="2"/>
        <v>117</v>
      </c>
      <c r="B120" t="s">
        <v>126</v>
      </c>
    </row>
    <row r="121" spans="1:2" x14ac:dyDescent="0.25">
      <c r="A121">
        <f t="shared" ref="A121:A187" si="3">+A120+1</f>
        <v>118</v>
      </c>
      <c r="B121" t="s">
        <v>128</v>
      </c>
    </row>
    <row r="122" spans="1:2" x14ac:dyDescent="0.25">
      <c r="A122">
        <f t="shared" si="3"/>
        <v>119</v>
      </c>
      <c r="B122" t="s">
        <v>129</v>
      </c>
    </row>
    <row r="123" spans="1:2" x14ac:dyDescent="0.25">
      <c r="A123">
        <f t="shared" si="3"/>
        <v>120</v>
      </c>
      <c r="B123" t="s">
        <v>131</v>
      </c>
    </row>
    <row r="124" spans="1:2" x14ac:dyDescent="0.25">
      <c r="A124">
        <f t="shared" si="3"/>
        <v>121</v>
      </c>
      <c r="B124" t="s">
        <v>132</v>
      </c>
    </row>
    <row r="125" spans="1:2" x14ac:dyDescent="0.25">
      <c r="A125">
        <f t="shared" si="3"/>
        <v>122</v>
      </c>
      <c r="B125" t="s">
        <v>1323</v>
      </c>
    </row>
    <row r="126" spans="1:2" x14ac:dyDescent="0.25">
      <c r="A126">
        <f t="shared" si="3"/>
        <v>123</v>
      </c>
      <c r="B126" t="s">
        <v>133</v>
      </c>
    </row>
    <row r="127" spans="1:2" x14ac:dyDescent="0.25">
      <c r="A127">
        <f t="shared" si="3"/>
        <v>124</v>
      </c>
      <c r="B127" t="s">
        <v>134</v>
      </c>
    </row>
    <row r="128" spans="1:2" x14ac:dyDescent="0.25">
      <c r="A128">
        <f t="shared" si="3"/>
        <v>125</v>
      </c>
      <c r="B128" t="s">
        <v>135</v>
      </c>
    </row>
    <row r="129" spans="1:2" x14ac:dyDescent="0.25">
      <c r="A129">
        <f t="shared" si="3"/>
        <v>126</v>
      </c>
      <c r="B129" t="s">
        <v>136</v>
      </c>
    </row>
    <row r="130" spans="1:2" x14ac:dyDescent="0.25">
      <c r="A130">
        <f t="shared" si="3"/>
        <v>127</v>
      </c>
      <c r="B130" t="s">
        <v>137</v>
      </c>
    </row>
    <row r="131" spans="1:2" x14ac:dyDescent="0.25">
      <c r="A131">
        <f t="shared" si="3"/>
        <v>128</v>
      </c>
      <c r="B131" t="s">
        <v>138</v>
      </c>
    </row>
    <row r="132" spans="1:2" x14ac:dyDescent="0.25">
      <c r="A132">
        <f t="shared" si="3"/>
        <v>129</v>
      </c>
      <c r="B132" t="s">
        <v>139</v>
      </c>
    </row>
    <row r="133" spans="1:2" x14ac:dyDescent="0.25">
      <c r="A133">
        <f t="shared" si="3"/>
        <v>130</v>
      </c>
      <c r="B133" t="s">
        <v>140</v>
      </c>
    </row>
    <row r="134" spans="1:2" x14ac:dyDescent="0.25">
      <c r="A134">
        <f t="shared" si="3"/>
        <v>131</v>
      </c>
      <c r="B134" t="s">
        <v>141</v>
      </c>
    </row>
    <row r="135" spans="1:2" x14ac:dyDescent="0.25">
      <c r="A135">
        <f t="shared" si="3"/>
        <v>132</v>
      </c>
      <c r="B135" t="s">
        <v>143</v>
      </c>
    </row>
    <row r="136" spans="1:2" x14ac:dyDescent="0.25">
      <c r="A136">
        <f t="shared" si="3"/>
        <v>133</v>
      </c>
      <c r="B136" t="s">
        <v>144</v>
      </c>
    </row>
    <row r="137" spans="1:2" x14ac:dyDescent="0.25">
      <c r="A137">
        <f t="shared" si="3"/>
        <v>134</v>
      </c>
      <c r="B137" t="s">
        <v>1296</v>
      </c>
    </row>
    <row r="138" spans="1:2" x14ac:dyDescent="0.25">
      <c r="A138">
        <f t="shared" si="3"/>
        <v>135</v>
      </c>
      <c r="B138" t="s">
        <v>145</v>
      </c>
    </row>
    <row r="139" spans="1:2" x14ac:dyDescent="0.25">
      <c r="A139">
        <f t="shared" si="3"/>
        <v>136</v>
      </c>
      <c r="B139" t="s">
        <v>146</v>
      </c>
    </row>
    <row r="140" spans="1:2" x14ac:dyDescent="0.25">
      <c r="A140">
        <f t="shared" si="3"/>
        <v>137</v>
      </c>
      <c r="B140" t="s">
        <v>147</v>
      </c>
    </row>
    <row r="141" spans="1:2" x14ac:dyDescent="0.25">
      <c r="A141">
        <f t="shared" si="3"/>
        <v>138</v>
      </c>
      <c r="B141" t="s">
        <v>149</v>
      </c>
    </row>
    <row r="142" spans="1:2" x14ac:dyDescent="0.25">
      <c r="A142">
        <f t="shared" si="3"/>
        <v>139</v>
      </c>
      <c r="B142" t="s">
        <v>150</v>
      </c>
    </row>
    <row r="143" spans="1:2" x14ac:dyDescent="0.25">
      <c r="A143">
        <f t="shared" si="3"/>
        <v>140</v>
      </c>
      <c r="B143" t="s">
        <v>151</v>
      </c>
    </row>
    <row r="144" spans="1:2" x14ac:dyDescent="0.25">
      <c r="A144">
        <f t="shared" si="3"/>
        <v>141</v>
      </c>
      <c r="B144" t="s">
        <v>153</v>
      </c>
    </row>
    <row r="145" spans="1:2" x14ac:dyDescent="0.25">
      <c r="A145">
        <f t="shared" si="3"/>
        <v>142</v>
      </c>
      <c r="B145" t="s">
        <v>155</v>
      </c>
    </row>
    <row r="146" spans="1:2" x14ac:dyDescent="0.25">
      <c r="A146">
        <f t="shared" si="3"/>
        <v>143</v>
      </c>
      <c r="B146" t="s">
        <v>156</v>
      </c>
    </row>
    <row r="147" spans="1:2" x14ac:dyDescent="0.25">
      <c r="A147">
        <f t="shared" si="3"/>
        <v>144</v>
      </c>
      <c r="B147" t="s">
        <v>157</v>
      </c>
    </row>
    <row r="148" spans="1:2" x14ac:dyDescent="0.25">
      <c r="A148">
        <f t="shared" si="3"/>
        <v>145</v>
      </c>
      <c r="B148" t="s">
        <v>158</v>
      </c>
    </row>
    <row r="149" spans="1:2" x14ac:dyDescent="0.25">
      <c r="A149">
        <f t="shared" si="3"/>
        <v>146</v>
      </c>
      <c r="B149" t="s">
        <v>159</v>
      </c>
    </row>
    <row r="150" spans="1:2" x14ac:dyDescent="0.25">
      <c r="A150">
        <f t="shared" si="3"/>
        <v>147</v>
      </c>
      <c r="B150" t="s">
        <v>160</v>
      </c>
    </row>
    <row r="151" spans="1:2" x14ac:dyDescent="0.25">
      <c r="A151">
        <f t="shared" si="3"/>
        <v>148</v>
      </c>
      <c r="B151" t="s">
        <v>161</v>
      </c>
    </row>
    <row r="152" spans="1:2" x14ac:dyDescent="0.25">
      <c r="A152">
        <f t="shared" si="3"/>
        <v>149</v>
      </c>
      <c r="B152" t="s">
        <v>162</v>
      </c>
    </row>
    <row r="153" spans="1:2" x14ac:dyDescent="0.25">
      <c r="A153">
        <f t="shared" si="3"/>
        <v>150</v>
      </c>
      <c r="B153" t="s">
        <v>163</v>
      </c>
    </row>
    <row r="154" spans="1:2" x14ac:dyDescent="0.25">
      <c r="A154">
        <f t="shared" si="3"/>
        <v>151</v>
      </c>
      <c r="B154" t="s">
        <v>164</v>
      </c>
    </row>
    <row r="155" spans="1:2" x14ac:dyDescent="0.25">
      <c r="A155">
        <f t="shared" si="3"/>
        <v>152</v>
      </c>
      <c r="B155" t="s">
        <v>165</v>
      </c>
    </row>
    <row r="156" spans="1:2" x14ac:dyDescent="0.25">
      <c r="A156">
        <f t="shared" si="3"/>
        <v>153</v>
      </c>
      <c r="B156" t="s">
        <v>1495</v>
      </c>
    </row>
    <row r="157" spans="1:2" x14ac:dyDescent="0.25">
      <c r="A157">
        <f t="shared" si="3"/>
        <v>154</v>
      </c>
      <c r="B157" t="s">
        <v>166</v>
      </c>
    </row>
    <row r="158" spans="1:2" x14ac:dyDescent="0.25">
      <c r="A158">
        <f t="shared" si="3"/>
        <v>155</v>
      </c>
      <c r="B158" t="s">
        <v>167</v>
      </c>
    </row>
    <row r="159" spans="1:2" x14ac:dyDescent="0.25">
      <c r="A159">
        <f t="shared" si="3"/>
        <v>156</v>
      </c>
      <c r="B159" t="s">
        <v>1334</v>
      </c>
    </row>
    <row r="160" spans="1:2" x14ac:dyDescent="0.25">
      <c r="A160">
        <f t="shared" si="3"/>
        <v>157</v>
      </c>
      <c r="B160" t="s">
        <v>168</v>
      </c>
    </row>
    <row r="161" spans="1:3" x14ac:dyDescent="0.25">
      <c r="A161">
        <f>+A159+1</f>
        <v>157</v>
      </c>
      <c r="B161" t="s">
        <v>169</v>
      </c>
    </row>
    <row r="162" spans="1:3" x14ac:dyDescent="0.25">
      <c r="A162">
        <f t="shared" si="3"/>
        <v>158</v>
      </c>
      <c r="B162" t="s">
        <v>170</v>
      </c>
    </row>
    <row r="163" spans="1:3" x14ac:dyDescent="0.25">
      <c r="A163">
        <f t="shared" si="3"/>
        <v>159</v>
      </c>
      <c r="B163" t="s">
        <v>1117</v>
      </c>
      <c r="C163" t="s">
        <v>1118</v>
      </c>
    </row>
    <row r="164" spans="1:3" x14ac:dyDescent="0.25">
      <c r="A164">
        <f t="shared" si="3"/>
        <v>160</v>
      </c>
      <c r="B164" t="s">
        <v>171</v>
      </c>
    </row>
    <row r="165" spans="1:3" x14ac:dyDescent="0.25">
      <c r="A165">
        <f t="shared" si="3"/>
        <v>161</v>
      </c>
      <c r="B165" t="s">
        <v>172</v>
      </c>
    </row>
    <row r="166" spans="1:3" x14ac:dyDescent="0.25">
      <c r="A166">
        <f t="shared" si="3"/>
        <v>162</v>
      </c>
      <c r="B166" t="s">
        <v>173</v>
      </c>
    </row>
    <row r="167" spans="1:3" x14ac:dyDescent="0.25">
      <c r="A167">
        <f t="shared" si="3"/>
        <v>163</v>
      </c>
      <c r="B167" t="s">
        <v>174</v>
      </c>
    </row>
    <row r="168" spans="1:3" x14ac:dyDescent="0.25">
      <c r="A168">
        <f t="shared" si="3"/>
        <v>164</v>
      </c>
      <c r="B168" t="s">
        <v>175</v>
      </c>
    </row>
    <row r="169" spans="1:3" x14ac:dyDescent="0.25">
      <c r="A169">
        <f t="shared" si="3"/>
        <v>165</v>
      </c>
      <c r="B169" t="s">
        <v>176</v>
      </c>
    </row>
    <row r="170" spans="1:3" x14ac:dyDescent="0.25">
      <c r="A170">
        <f t="shared" si="3"/>
        <v>166</v>
      </c>
      <c r="B170" t="s">
        <v>177</v>
      </c>
    </row>
    <row r="171" spans="1:3" x14ac:dyDescent="0.25">
      <c r="A171">
        <f t="shared" si="3"/>
        <v>167</v>
      </c>
      <c r="B171" t="s">
        <v>178</v>
      </c>
    </row>
    <row r="172" spans="1:3" x14ac:dyDescent="0.25">
      <c r="A172">
        <f t="shared" si="3"/>
        <v>168</v>
      </c>
      <c r="B172" t="s">
        <v>179</v>
      </c>
    </row>
    <row r="173" spans="1:3" x14ac:dyDescent="0.25">
      <c r="A173">
        <f t="shared" si="3"/>
        <v>169</v>
      </c>
      <c r="B173" t="s">
        <v>180</v>
      </c>
      <c r="C173" t="s">
        <v>1333</v>
      </c>
    </row>
    <row r="174" spans="1:3" x14ac:dyDescent="0.25">
      <c r="A174">
        <f t="shared" si="3"/>
        <v>170</v>
      </c>
      <c r="B174" t="s">
        <v>181</v>
      </c>
    </row>
    <row r="175" spans="1:3" x14ac:dyDescent="0.25">
      <c r="A175">
        <f t="shared" si="3"/>
        <v>171</v>
      </c>
      <c r="B175" t="s">
        <v>182</v>
      </c>
    </row>
    <row r="176" spans="1:3" x14ac:dyDescent="0.25">
      <c r="A176">
        <f t="shared" si="3"/>
        <v>172</v>
      </c>
      <c r="B176" t="s">
        <v>183</v>
      </c>
    </row>
    <row r="177" spans="1:2" x14ac:dyDescent="0.25">
      <c r="A177">
        <f t="shared" si="3"/>
        <v>173</v>
      </c>
      <c r="B177" t="s">
        <v>184</v>
      </c>
    </row>
    <row r="178" spans="1:2" x14ac:dyDescent="0.25">
      <c r="A178">
        <f t="shared" si="3"/>
        <v>174</v>
      </c>
      <c r="B178" t="s">
        <v>185</v>
      </c>
    </row>
    <row r="179" spans="1:2" x14ac:dyDescent="0.25">
      <c r="A179">
        <f t="shared" si="3"/>
        <v>175</v>
      </c>
      <c r="B179" t="s">
        <v>186</v>
      </c>
    </row>
    <row r="180" spans="1:2" x14ac:dyDescent="0.25">
      <c r="A180">
        <f t="shared" si="3"/>
        <v>176</v>
      </c>
      <c r="B180" t="s">
        <v>190</v>
      </c>
    </row>
    <row r="181" spans="1:2" x14ac:dyDescent="0.25">
      <c r="A181">
        <f t="shared" si="3"/>
        <v>177</v>
      </c>
      <c r="B181" t="s">
        <v>191</v>
      </c>
    </row>
    <row r="182" spans="1:2" x14ac:dyDescent="0.25">
      <c r="A182">
        <f t="shared" si="3"/>
        <v>178</v>
      </c>
      <c r="B182" t="s">
        <v>192</v>
      </c>
    </row>
    <row r="183" spans="1:2" x14ac:dyDescent="0.25">
      <c r="A183">
        <f t="shared" si="3"/>
        <v>179</v>
      </c>
      <c r="B183" t="s">
        <v>193</v>
      </c>
    </row>
    <row r="184" spans="1:2" x14ac:dyDescent="0.25">
      <c r="A184">
        <f t="shared" si="3"/>
        <v>180</v>
      </c>
      <c r="B184" t="s">
        <v>197</v>
      </c>
    </row>
    <row r="185" spans="1:2" x14ac:dyDescent="0.25">
      <c r="A185">
        <f t="shared" si="3"/>
        <v>181</v>
      </c>
      <c r="B185" t="s">
        <v>198</v>
      </c>
    </row>
    <row r="186" spans="1:2" x14ac:dyDescent="0.25">
      <c r="A186">
        <f t="shared" si="3"/>
        <v>182</v>
      </c>
      <c r="B186" t="s">
        <v>200</v>
      </c>
    </row>
    <row r="187" spans="1:2" x14ac:dyDescent="0.25">
      <c r="A187">
        <f t="shared" si="3"/>
        <v>183</v>
      </c>
      <c r="B187" t="s">
        <v>201</v>
      </c>
    </row>
    <row r="188" spans="1:2" x14ac:dyDescent="0.25">
      <c r="A188">
        <f t="shared" ref="A188:A203" si="4">+A187+1</f>
        <v>184</v>
      </c>
      <c r="B188" t="s">
        <v>202</v>
      </c>
    </row>
    <row r="189" spans="1:2" x14ac:dyDescent="0.25">
      <c r="A189">
        <f t="shared" si="4"/>
        <v>185</v>
      </c>
      <c r="B189" t="s">
        <v>204</v>
      </c>
    </row>
    <row r="190" spans="1:2" x14ac:dyDescent="0.25">
      <c r="A190">
        <f t="shared" si="4"/>
        <v>186</v>
      </c>
      <c r="B190" t="s">
        <v>205</v>
      </c>
    </row>
    <row r="191" spans="1:2" x14ac:dyDescent="0.25">
      <c r="A191">
        <f t="shared" si="4"/>
        <v>187</v>
      </c>
      <c r="B191" t="s">
        <v>206</v>
      </c>
    </row>
    <row r="192" spans="1:2" x14ac:dyDescent="0.25">
      <c r="A192">
        <f t="shared" si="4"/>
        <v>188</v>
      </c>
      <c r="B192" t="s">
        <v>208</v>
      </c>
    </row>
    <row r="193" spans="1:22" x14ac:dyDescent="0.25">
      <c r="A193">
        <f t="shared" si="4"/>
        <v>189</v>
      </c>
      <c r="B193" t="s">
        <v>209</v>
      </c>
    </row>
    <row r="194" spans="1:22" x14ac:dyDescent="0.25">
      <c r="A194">
        <f t="shared" si="4"/>
        <v>190</v>
      </c>
      <c r="B194" t="s">
        <v>211</v>
      </c>
    </row>
    <row r="195" spans="1:22" x14ac:dyDescent="0.25">
      <c r="A195">
        <f t="shared" si="4"/>
        <v>191</v>
      </c>
      <c r="B195" t="s">
        <v>212</v>
      </c>
    </row>
    <row r="196" spans="1:22" x14ac:dyDescent="0.25">
      <c r="A196">
        <f t="shared" si="4"/>
        <v>192</v>
      </c>
      <c r="B196" t="s">
        <v>213</v>
      </c>
    </row>
    <row r="197" spans="1:22" x14ac:dyDescent="0.25">
      <c r="A197">
        <f t="shared" si="4"/>
        <v>193</v>
      </c>
      <c r="B197" t="s">
        <v>232</v>
      </c>
      <c r="C197" t="s">
        <v>233</v>
      </c>
    </row>
    <row r="198" spans="1:22" x14ac:dyDescent="0.25">
      <c r="A198">
        <f t="shared" si="4"/>
        <v>194</v>
      </c>
      <c r="B198" t="s">
        <v>703</v>
      </c>
    </row>
    <row r="199" spans="1:22" x14ac:dyDescent="0.25">
      <c r="A199">
        <f t="shared" si="4"/>
        <v>195</v>
      </c>
      <c r="B199" t="s">
        <v>1124</v>
      </c>
    </row>
    <row r="200" spans="1:22" x14ac:dyDescent="0.25">
      <c r="A200">
        <f t="shared" si="4"/>
        <v>196</v>
      </c>
      <c r="B200" t="s">
        <v>1125</v>
      </c>
    </row>
    <row r="201" spans="1:22" x14ac:dyDescent="0.25">
      <c r="A201">
        <f t="shared" si="4"/>
        <v>197</v>
      </c>
      <c r="B201" t="s">
        <v>1322</v>
      </c>
    </row>
    <row r="202" spans="1:22" x14ac:dyDescent="0.25">
      <c r="A202">
        <f t="shared" si="4"/>
        <v>198</v>
      </c>
      <c r="B202" t="s">
        <v>1210</v>
      </c>
    </row>
    <row r="203" spans="1:22" x14ac:dyDescent="0.25">
      <c r="A203">
        <f t="shared" si="4"/>
        <v>199</v>
      </c>
      <c r="B203" t="s">
        <v>1491</v>
      </c>
    </row>
    <row r="205" spans="1:22" s="22" customFormat="1" x14ac:dyDescent="0.25">
      <c r="B205" s="22" t="s">
        <v>1212</v>
      </c>
      <c r="D205" s="23"/>
      <c r="E205" s="24"/>
      <c r="F205" s="24"/>
      <c r="G205" s="24"/>
      <c r="H205" s="24"/>
      <c r="I205" s="23"/>
      <c r="J205" s="23"/>
      <c r="K205" s="23"/>
      <c r="L205" s="23"/>
      <c r="M205" s="23"/>
      <c r="N205" s="23"/>
      <c r="O205" s="23"/>
      <c r="P205" s="23"/>
      <c r="Q205" s="23"/>
      <c r="R205" s="23"/>
      <c r="S205" s="23"/>
      <c r="T205" s="25"/>
      <c r="U205" s="25"/>
      <c r="V205" s="26"/>
    </row>
    <row r="206" spans="1:22" s="22" customFormat="1" x14ac:dyDescent="0.25">
      <c r="B206" s="22" t="s">
        <v>62</v>
      </c>
      <c r="D206" s="23"/>
      <c r="E206" s="24"/>
      <c r="F206" s="24"/>
      <c r="G206" s="24"/>
      <c r="H206" s="24"/>
      <c r="I206" s="23"/>
      <c r="J206" s="23"/>
      <c r="K206" s="23"/>
      <c r="L206" s="23"/>
      <c r="M206" s="23"/>
      <c r="N206" s="23"/>
      <c r="O206" s="23"/>
      <c r="P206" s="23"/>
      <c r="Q206" s="23"/>
      <c r="R206" s="23"/>
      <c r="S206" s="23"/>
      <c r="T206" s="25" t="s">
        <v>655</v>
      </c>
      <c r="U206" s="25"/>
      <c r="V206" s="26"/>
    </row>
    <row r="207" spans="1:22" x14ac:dyDescent="0.25">
      <c r="B207" s="22" t="s">
        <v>1270</v>
      </c>
    </row>
    <row r="208" spans="1:22" x14ac:dyDescent="0.25">
      <c r="B208" s="22" t="s">
        <v>1271</v>
      </c>
    </row>
    <row r="209" spans="2:3" x14ac:dyDescent="0.25">
      <c r="B209" s="22" t="s">
        <v>1272</v>
      </c>
    </row>
    <row r="210" spans="2:3" x14ac:dyDescent="0.25">
      <c r="B210" s="22" t="s">
        <v>1273</v>
      </c>
    </row>
    <row r="211" spans="2:3" x14ac:dyDescent="0.25">
      <c r="B211" s="22" t="s">
        <v>1274</v>
      </c>
      <c r="C211" t="s">
        <v>1321</v>
      </c>
    </row>
    <row r="212" spans="2:3" x14ac:dyDescent="0.25">
      <c r="B212" s="22" t="s">
        <v>1275</v>
      </c>
    </row>
    <row r="213" spans="2:3" x14ac:dyDescent="0.25">
      <c r="B213" s="22" t="s">
        <v>1276</v>
      </c>
    </row>
    <row r="214" spans="2:3" x14ac:dyDescent="0.25">
      <c r="B214" s="22" t="s">
        <v>1277</v>
      </c>
    </row>
    <row r="215" spans="2:3" x14ac:dyDescent="0.25">
      <c r="B215" s="22" t="s">
        <v>1278</v>
      </c>
    </row>
    <row r="216" spans="2:3" x14ac:dyDescent="0.25">
      <c r="B216" s="22" t="s">
        <v>1279</v>
      </c>
    </row>
    <row r="217" spans="2:3" x14ac:dyDescent="0.25">
      <c r="B217" s="22" t="s">
        <v>725</v>
      </c>
    </row>
    <row r="218" spans="2:3" x14ac:dyDescent="0.25">
      <c r="B218" s="22" t="s">
        <v>76</v>
      </c>
    </row>
    <row r="219" spans="2:3" x14ac:dyDescent="0.25">
      <c r="B219" s="22" t="s">
        <v>1280</v>
      </c>
    </row>
    <row r="220" spans="2:3" x14ac:dyDescent="0.25">
      <c r="B220" s="22" t="s">
        <v>1281</v>
      </c>
    </row>
    <row r="221" spans="2:3" x14ac:dyDescent="0.25">
      <c r="B221" s="22" t="s">
        <v>196</v>
      </c>
    </row>
    <row r="222" spans="2:3" x14ac:dyDescent="0.25">
      <c r="B222" s="22" t="s">
        <v>1282</v>
      </c>
    </row>
    <row r="223" spans="2:3" x14ac:dyDescent="0.25">
      <c r="B223" s="22" t="s">
        <v>1283</v>
      </c>
    </row>
    <row r="224" spans="2:3" x14ac:dyDescent="0.25">
      <c r="B224" s="22" t="s">
        <v>1284</v>
      </c>
    </row>
    <row r="225" spans="2:2" x14ac:dyDescent="0.25">
      <c r="B225" s="22" t="s">
        <v>1285</v>
      </c>
    </row>
    <row r="226" spans="2:2" x14ac:dyDescent="0.25">
      <c r="B226" s="22" t="s">
        <v>1286</v>
      </c>
    </row>
    <row r="227" spans="2:2" x14ac:dyDescent="0.25">
      <c r="B227" s="22" t="s">
        <v>1287</v>
      </c>
    </row>
    <row r="228" spans="2:2" x14ac:dyDescent="0.25">
      <c r="B228" s="22" t="s">
        <v>43</v>
      </c>
    </row>
    <row r="229" spans="2:2" x14ac:dyDescent="0.25">
      <c r="B229" s="22" t="s">
        <v>1288</v>
      </c>
    </row>
    <row r="230" spans="2:2" x14ac:dyDescent="0.25">
      <c r="B230" s="22" t="s">
        <v>1289</v>
      </c>
    </row>
    <row r="231" spans="2:2" x14ac:dyDescent="0.25">
      <c r="B231" s="22" t="s">
        <v>1290</v>
      </c>
    </row>
    <row r="232" spans="2:2" x14ac:dyDescent="0.25">
      <c r="B232" s="22" t="s">
        <v>1291</v>
      </c>
    </row>
    <row r="233" spans="2:2" x14ac:dyDescent="0.25">
      <c r="B233" s="22" t="s">
        <v>188</v>
      </c>
    </row>
    <row r="234" spans="2:2" x14ac:dyDescent="0.25">
      <c r="B234" s="22" t="s">
        <v>1292</v>
      </c>
    </row>
    <row r="235" spans="2:2" x14ac:dyDescent="0.25">
      <c r="B235" s="22" t="s">
        <v>190</v>
      </c>
    </row>
    <row r="236" spans="2:2" x14ac:dyDescent="0.25">
      <c r="B236" s="22" t="s">
        <v>1293</v>
      </c>
    </row>
    <row r="237" spans="2:2" x14ac:dyDescent="0.25">
      <c r="B237" s="22" t="s">
        <v>1294</v>
      </c>
    </row>
    <row r="238" spans="2:2" x14ac:dyDescent="0.25">
      <c r="B238" s="22" t="s">
        <v>108</v>
      </c>
    </row>
    <row r="239" spans="2:2" x14ac:dyDescent="0.25">
      <c r="B239" s="22" t="s">
        <v>194</v>
      </c>
    </row>
    <row r="240" spans="2:2" x14ac:dyDescent="0.25">
      <c r="B240" s="22" t="s">
        <v>1307</v>
      </c>
    </row>
    <row r="241" spans="2:2" x14ac:dyDescent="0.25">
      <c r="B241" s="22" t="s">
        <v>1308</v>
      </c>
    </row>
  </sheetData>
  <hyperlinks>
    <hyperlink ref="B9" r:id="rId1" xr:uid="{EA9BB267-171E-4503-B6C5-9D0A26F9C9F8}"/>
    <hyperlink ref="I9" r:id="rId2" display="https://www.sec.gov/Archives/edgar/data/1037389/000103738922000223/0001037389-22-000223-index.htm" xr:uid="{ACB55D16-5EF7-43D4-891E-0A278CB4178F}"/>
    <hyperlink ref="J9" r:id="rId3" display="https://www.sec.gov/Archives/edgar/data/1037389/000103738922000224/0001037389-22-000224-index.htm" xr:uid="{59CD62FC-83D0-43FD-AFD6-EDF93A95989A}"/>
    <hyperlink ref="K9" r:id="rId4" display="https://www.sec.gov/Archives/edgar/data/1037389/000103738922000225/0001037389-22-000225-index.htm" xr:uid="{556DAD46-422F-45B9-A570-0A744BA285B2}"/>
    <hyperlink ref="B22" r:id="rId5" xr:uid="{C4FEFBFE-C8A5-4E47-B3B5-43A7AE40C0CE}"/>
    <hyperlink ref="K22" r:id="rId6" display="https://www.sec.gov/Archives/edgar/data/1350694/000117266122002357/0001172661-22-002357-index.htm" xr:uid="{F52DFB33-5084-4F1B-8E6E-47B6235D2261}"/>
    <hyperlink ref="J22" r:id="rId7" display="https://www.sec.gov/Archives/edgar/data/1350694/000117266122001788/0001172661-22-001788-index.htm" xr:uid="{6A49C4BD-38EF-4284-A7DD-A26A61D4EA1A}"/>
    <hyperlink ref="I22" r:id="rId8" display="https://www.sec.gov/Archives/edgar/data/1350694/000117266122001289/0001172661-22-001289-index.htm" xr:uid="{C315A7DC-4BB8-423E-9C11-9D067DA85217}"/>
    <hyperlink ref="B17" r:id="rId9" xr:uid="{EAC0A0FC-6507-4B9C-A5AA-30198BA9205D}"/>
    <hyperlink ref="K17" r:id="rId10" display="https://www.sec.gov/Archives/edgar/data/1603466/000156761922020123/0001567619-22-020123-index.htm" xr:uid="{367C9FFD-EE9C-473B-B0AE-0887EC38F136}"/>
    <hyperlink ref="J17" r:id="rId11" display="https://www.sec.gov/Archives/edgar/data/1603466/000156761922016266/0001567619-22-016266-index.htm" xr:uid="{76112076-593E-4832-A82F-22453FCB45CD}"/>
    <hyperlink ref="I17" r:id="rId12" display="https://www.sec.gov/Archives/edgar/data/1603466/000156761922010947/0001567619-22-010947-index.htm" xr:uid="{C2556391-9E84-4306-8D7F-5F2DEE0ED530}"/>
    <hyperlink ref="K5" r:id="rId13" display="https://www.sec.gov/Archives/edgar/data/1423053/000095012322012276/0000950123-22-012276-index.htm" xr:uid="{39FD0F7D-DADE-407D-B2D0-B401BD9E6373}"/>
    <hyperlink ref="B5" r:id="rId14" xr:uid="{32FD866E-9C77-4971-9830-1CEB41212638}"/>
    <hyperlink ref="J5" r:id="rId15" display="https://www.sec.gov/Archives/edgar/data/1423053/000095012322009440/0000950123-22-009440-index.htm" xr:uid="{2D8D7F8B-5D5E-4860-8423-376929202316}"/>
    <hyperlink ref="I5" r:id="rId16" display="https://www.sec.gov/Archives/edgar/data/1423053/000095012322006403/0000950123-22-006403-index.htm" xr:uid="{F07F50AB-9241-4BCA-B389-6AAE463BEC60}"/>
    <hyperlink ref="B4" r:id="rId17" xr:uid="{5F3710A2-B047-4A9F-972C-27A6A15D230D}"/>
    <hyperlink ref="K4" r:id="rId18" display="https://www.sec.gov/Archives/edgar/data/1273087/000127308722000116/0001273087-22-000116-index.htm" xr:uid="{3BB490FF-7304-40F5-B796-5C53BB120C70}"/>
    <hyperlink ref="J4" r:id="rId19" display="https://www.sec.gov/Archives/edgar/data/1273087/000127308722000099/0001273087-22-000099-index.htm" xr:uid="{DD440053-27F0-4E2F-BF53-2CBF07013B94}"/>
    <hyperlink ref="I4" r:id="rId20" display="https://www.sec.gov/Archives/edgar/data/1273087/000127308722000070/0001273087-22-000070-index.htm" xr:uid="{C6E348DF-7E26-4EA5-BD9B-6BC16802E3AE}"/>
    <hyperlink ref="B15" r:id="rId21" xr:uid="{2AF557B7-F280-4AD5-919A-E7B6E05A794A}"/>
    <hyperlink ref="K15" r:id="rId22" display="https://www.sec.gov/Archives/edgar/data/1218710/000095012322012462/0000950123-22-012462-index.htm" xr:uid="{96D48D17-D545-4DC3-AE94-F0461E6C9B1C}"/>
    <hyperlink ref="B59" r:id="rId23" display="Och-Ziff" xr:uid="{508856E8-03F7-419A-8B01-3BF187BC71E0}"/>
    <hyperlink ref="K59" r:id="rId24" display="https://www.sec.gov/Archives/edgar/data/1054587/000095012322012327/0000950123-22-012327-index.htm" xr:uid="{F608A635-5184-4DEE-8F2D-2ACBAD2F5CD4}"/>
    <hyperlink ref="B19" r:id="rId25" xr:uid="{66D4608B-A6D7-418A-8388-7E1FBF305BE1}"/>
    <hyperlink ref="K19" r:id="rId26" display="https://www.sec.gov/Archives/edgar/data/1103804/000110380422000006/0001103804-22-000006-index.htm" xr:uid="{D0A1B2F0-25D5-499E-9B2D-9D789D8813C2}"/>
    <hyperlink ref="J19" r:id="rId27" display="https://www.sec.gov/Archives/edgar/data/1103804/000110380422000004/0001103804-22-000004-index.htm" xr:uid="{B34C0065-3749-409F-80F9-B99DD5A24C32}"/>
    <hyperlink ref="B21" r:id="rId28" xr:uid="{1E52BF0C-72D0-41A5-BE09-BB3A55BCD2F1}"/>
    <hyperlink ref="K21" r:id="rId29" display="https://www.sec.gov/edgar/browse/?CIK=1167483" xr:uid="{4EDF0FDB-9280-44D5-8704-AF81433C97E2}"/>
    <hyperlink ref="B20" r:id="rId30" xr:uid="{A02E10DF-475D-478A-8B5E-8F7D1A1ABD28}"/>
    <hyperlink ref="K20" r:id="rId31" display="https://www.sec.gov/Archives/edgar/data/1135730/000091957422006523/0000919574-22-006523-index.htm" xr:uid="{1ED343BB-50A1-407A-82B8-A90D870C430D}"/>
    <hyperlink ref="B28" r:id="rId32" xr:uid="{720247CE-D1BC-42AE-94E0-B6B5D2E25FBD}"/>
    <hyperlink ref="K28" r:id="rId33" display="https://www.sec.gov/Archives/edgar/data/1061165/000090266422004869/0000902664-22-004869-index.htm" xr:uid="{DC68DFAB-C6BA-4465-8767-433D8A9E46BF}"/>
    <hyperlink ref="B56" r:id="rId34" xr:uid="{963BA984-F42D-4353-9337-DFF49A956B89}"/>
    <hyperlink ref="K56" r:id="rId35" display="https://www.sec.gov/Archives/edgar/data/934639/000094787122001169/0000947871-22-001169-index.htm" xr:uid="{265165E6-B392-4436-A2B2-09315DA20D93}"/>
    <hyperlink ref="J56" r:id="rId36" display="https://www.sec.gov/Archives/edgar/data/934639/000094787122000896/0000947871-22-000896-index.htm" xr:uid="{162CA86C-8012-4F25-BAC3-47938851EEDA}"/>
    <hyperlink ref="B12" r:id="rId37" xr:uid="{8B12E547-810C-44D6-8E3B-5938CC54481E}"/>
    <hyperlink ref="K12" r:id="rId38" display="https://www.sec.gov/Archives/edgar/data/1478735/000091957422006648/0000919574-22-006648-index.htm" xr:uid="{FCAEF47B-B6A4-411C-BA41-7368B80D112C}"/>
    <hyperlink ref="B54" r:id="rId39" xr:uid="{325FD0A5-B199-4FBD-B3E9-54B63AB4885F}"/>
    <hyperlink ref="K54" r:id="rId40" display="https://www.sec.gov/Archives/edgar/data/1421097/000091957422006703/0000919574-22-006703-index.htm" xr:uid="{3058CEA3-FF25-4F78-9648-8BFB7D327351}"/>
    <hyperlink ref="B34" r:id="rId41" xr:uid="{2EF5ED89-B2CB-46ED-8A9F-DFADD3D9628C}"/>
    <hyperlink ref="K34" r:id="rId42" display="https://www.sec.gov/Archives/edgar/data/1263508/000110465922118527/0001104659-22-118527-index.htm" xr:uid="{2337DE61-D888-457B-B014-96A2B42AF57D}"/>
    <hyperlink ref="B64" r:id="rId43" xr:uid="{B6B2A5A3-6AED-4C29-B804-4C0E43A93695}"/>
    <hyperlink ref="K64" r:id="rId44" display="https://www.sec.gov/Archives/edgar/data/1224962/000101297522000502/0001012975-22-000502-index.htm" xr:uid="{9BA31348-D395-48AA-8E7B-99A357433FFF}"/>
    <hyperlink ref="B45" r:id="rId45" xr:uid="{2998E001-3A83-4857-B1DA-5642E83F2662}"/>
    <hyperlink ref="K45" r:id="rId46" display="https://www.sec.gov/Archives/edgar/data/1493215/000149315222032245/0001493152-22-032245-index.htm" xr:uid="{5479AC29-F188-4F2F-8B18-E98009817328}"/>
    <hyperlink ref="B38" r:id="rId47" xr:uid="{2433CCA6-D76A-4D6C-BA8C-E071F51C5FBC}"/>
    <hyperlink ref="K38" r:id="rId48" display="https://www.sec.gov/Archives/edgar/data/1601086/000131586322000788/0001315863-22-000788-index.htm" xr:uid="{6FD1223B-3BC6-460A-856D-449D11BA229F}"/>
    <hyperlink ref="B55" r:id="rId49" xr:uid="{47E85512-9C4B-4C85-890F-F392A3B5B19B}"/>
    <hyperlink ref="K55" r:id="rId50" display="https://www.sec.gov/Archives/edgar/data/1055951/000117266122002553/0001172661-22-002553-index.htm" xr:uid="{76ECED4E-5561-49E4-B352-C0A1791CBC9F}"/>
    <hyperlink ref="B30" r:id="rId51" xr:uid="{456AFC9C-67D1-4C5B-A738-F41E8BB0A3F8}"/>
    <hyperlink ref="K30" r:id="rId52" display="https://www.sec.gov/Archives/edgar/data/1336528/000117266122002568/0001172661-22-002568-index.htm" xr:uid="{AB660963-74B3-447E-B466-575FDB35D8E9}"/>
    <hyperlink ref="B80" r:id="rId53" display="Greenlight" xr:uid="{71F66E8E-9791-41B4-AC86-48058DF35E75}"/>
    <hyperlink ref="K80" r:id="rId54" display="https://www.sec.gov/Archives/edgar/data/1079114/000117266122002565/0001172661-22-002565-index.htm" xr:uid="{E94B7EED-875B-46A4-8E57-7D5B779E81EF}"/>
    <hyperlink ref="B42" r:id="rId55" xr:uid="{AD3731C3-BC02-4663-A447-A96646F1598D}"/>
    <hyperlink ref="K42" r:id="rId56" display="https://www.sec.gov/Archives/edgar/data/1040273/000108514622004128/0001085146-22-004128-index.htm" xr:uid="{6C662106-1AC1-415A-AAA8-790368F414D8}"/>
    <hyperlink ref="B31" r:id="rId57" xr:uid="{2A67F66A-4093-449D-9885-A26114FA4297}"/>
    <hyperlink ref="K31" r:id="rId58" display="https://www.sec.gov/Archives/edgar/data/1791786/000156761922020034/0001567619-22-020034-index.htm" xr:uid="{910BA151-C341-4BEF-ABD9-798924A9DA0F}"/>
    <hyperlink ref="B13" r:id="rId59" xr:uid="{476E3B0D-A1EF-4CEE-815F-E9608F709BE1}"/>
    <hyperlink ref="K13" r:id="rId60" display="https://www.sec.gov/Archives/edgar/data/1009207/000110465922118505/0001104659-22-118505-index.htm" xr:uid="{B226747D-DAB9-4641-B8A3-DE587815AB8E}"/>
    <hyperlink ref="B3" r:id="rId61" xr:uid="{03C7C8D4-ADD7-4E0D-B7EC-36F70D50940E}"/>
    <hyperlink ref="K3" r:id="rId62" display="https://www.sec.gov/Archives/edgar/data/1067983/000095012322012275/0000950123-22-012275-index.htm" xr:uid="{63E4759D-454A-45CD-8B82-CA7005817809}"/>
    <hyperlink ref="B101" r:id="rId63" xr:uid="{16F94819-F95B-490D-84A3-010976C1D290}"/>
    <hyperlink ref="K101" r:id="rId64" display="https://www.sec.gov/Archives/edgar/data/1343781/000134378122000007/0001343781-22-000007-index.htm" xr:uid="{220E0C47-6F7C-4608-A00F-F7E03FD8EF04}"/>
    <hyperlink ref="B95" r:id="rId65" xr:uid="{0C9CCBF7-C4C5-4BA1-A48F-BBF28E20255A}"/>
    <hyperlink ref="K95" r:id="rId66" display="https://www.sec.gov/Archives/edgar/data/1279150/000121390022072102/0001213900-22-072102-index.htm" xr:uid="{3E480569-E528-4449-AA70-DC9876454290}"/>
    <hyperlink ref="B86" r:id="rId67" xr:uid="{FAC1DB71-DF8E-47D5-A2AE-69FCC44F0A6A}"/>
    <hyperlink ref="K86" r:id="rId68" display="https://www.sec.gov/Archives/edgar/data/1306923/000130692322000016/0001306923-22-000016-index.htm" xr:uid="{2F8D6909-71C2-4009-8DAA-3EE7C509F8D2}"/>
    <hyperlink ref="B88" r:id="rId69" xr:uid="{8C3FDA36-48A7-412B-9D12-4A5DF2BBFB0B}"/>
    <hyperlink ref="K88" r:id="rId70" display="https://www.sec.gov/Archives/edgar/data/1232621/000121465922013682/0001214659-22-013682-index.htm" xr:uid="{1269CAFA-37F5-45B0-A201-4882036446DA}"/>
    <hyperlink ref="B43" r:id="rId71" xr:uid="{2717DFCC-DE67-4786-86FE-0640B6C9833F}"/>
    <hyperlink ref="K43" r:id="rId72" display="https://www.sec.gov/Archives/edgar/data/1346824/000110465922118654/xslForm13F_X01/primary_doc.xml" xr:uid="{D6AC2921-0E6F-4591-809D-B87C8EFEF4A3}"/>
    <hyperlink ref="B74" r:id="rId73" xr:uid="{B09A4DEB-2524-4C20-AC09-D2E3A3FC4C1B}"/>
    <hyperlink ref="K74" r:id="rId74" display="https://www.sec.gov/edgar/browse/?CIK=1443689" xr:uid="{09CBA0FE-5D1C-458A-92B5-33620ED13533}"/>
    <hyperlink ref="B6" r:id="rId75" xr:uid="{F474C7AE-00F0-498A-B275-6401609757C7}"/>
    <hyperlink ref="K6" r:id="rId76" display="https://www.sec.gov/edgar/browse/?CIK=1595888" xr:uid="{D24115A5-46E1-4B4B-877F-89BAD5D49739}"/>
    <hyperlink ref="J28" r:id="rId77" display="https://www.sec.gov/Archives/edgar/data/1061165/000090266422003974/0000902664-22-003974-index.htm" xr:uid="{75CFDC66-8255-4C14-9AD0-D113538E8F52}"/>
    <hyperlink ref="I28" r:id="rId78" display="https://www.sec.gov/Archives/edgar/data/1061165/000156761922010934/0001567619-22-010934-index.htm" xr:uid="{9D726D4F-214C-4D8C-9ADD-11364552C519}"/>
    <hyperlink ref="D28" r:id="rId79" display="https://reports.adviserinfo.sec.gov/reports/ADV/156602/PDF/156602.pdf" xr:uid="{6716CB78-0025-44B4-AC95-309955A5A659}"/>
    <hyperlink ref="L5" r:id="rId80" display="https://www.sec.gov/Archives/edgar/data/1423053/000095012323002617/xslForm13F_X02/20792.xml" xr:uid="{F0A3AA04-0BC9-44B9-806E-BCC54E52777A}"/>
    <hyperlink ref="L3" r:id="rId81" display="https://www.sec.gov/Archives/edgar/data/1067983/000095012323002585/0000950123-23-002585-index.htm" xr:uid="{84948F22-C6B3-448A-A5CB-0776ED4C92ED}"/>
    <hyperlink ref="L6" r:id="rId82" display="https://www.sec.gov/Archives/edgar/data/1595888/000159588823000029/0001595888-23-000029-index.htm" xr:uid="{D1450C5C-2F24-4EA0-9D95-F33CA6A54735}"/>
    <hyperlink ref="L4" r:id="rId83" display="https://www.sec.gov/Archives/edgar/data/1273087/000127308723000097/xslForm13F_X02/MLP_Filing_20221230_20230213.xml" xr:uid="{C45C1BE7-980E-4A59-80C9-77C7F3BCBD60}"/>
    <hyperlink ref="L13" r:id="rId84" display="https://www.sec.gov/Archives/edgar/data/1009207/000110465923021555/xslForm13F_X02/infotable.xml" xr:uid="{F27AAC51-D18A-4D34-A8EF-A9D539668354}"/>
    <hyperlink ref="L9" r:id="rId85" display="https://www.sec.gov/Archives/edgar/data/1037389/000103738923000119/xslForm13F_X02/renaissance13Fq42022_holding.xml" xr:uid="{369A4E35-1A5A-4A54-9674-4ED9EB746AFD}"/>
    <hyperlink ref="L12" r:id="rId86" display="https://www.sec.gov/Archives/edgar/data/1478735/000091957423001469/0000919574-23-001469-index.htm" xr:uid="{DA733F16-C0D3-4AF0-859C-7ABC3EC43525}"/>
    <hyperlink ref="L15" r:id="rId87" display="https://www.sec.gov/Archives/edgar/data/1218710/000095012323002431/0000950123-23-002431-index.htm" xr:uid="{B558CAB1-313D-4610-9653-5D59DD558638}"/>
    <hyperlink ref="L17" r:id="rId88" display="https://www.sec.gov/Archives/edgar/data/1603466/000089914023000429/0000899140-23-000429-index.htm" xr:uid="{27B64D6C-C487-48F9-AAA0-246BCDBCFDAD}"/>
    <hyperlink ref="L19" r:id="rId89" display="https://www.sec.gov/Archives/edgar/data/1103804/000110380423000002/0001103804-23-000002-index.htm" xr:uid="{32B3D3D6-14A5-40DB-B773-AF56F7DAA5EA}"/>
    <hyperlink ref="L22" r:id="rId90" display="https://www.sec.gov/Archives/edgar/data/1350694/000117266123000737/0001172661-23-000737-index.htm" xr:uid="{AA43C989-EE2F-4FFD-A7E6-0AFB140D955B}"/>
    <hyperlink ref="L34" r:id="rId91" display="https://www.sec.gov/Archives/edgar/data/1263508/000110465923021551/0001104659-23-021551-index.htm" xr:uid="{D5B80C9B-4FC1-4DF7-9B47-32C7D5834732}"/>
    <hyperlink ref="L21" r:id="rId92" display="https://www.sec.gov/Archives/edgar/data/1167483/000091957423001481/0000919574-23-001481-index.htm" xr:uid="{04072A8F-D5B9-463D-81DA-7CFAC33A8E1B}"/>
    <hyperlink ref="L28" r:id="rId93" display="https://www.sec.gov/Archives/edgar/data/1061165/000090266423001763/0000902664-23-001763-index.htm" xr:uid="{B48518A6-2D4C-46DE-B029-2B9CEB71105D}"/>
    <hyperlink ref="N5" r:id="rId94" display="https://www.sec.gov/Archives/edgar/data/1423053/000095012323005271/xslForm13F_X02/22950.xml" xr:uid="{CE7F7333-DE83-4738-B300-4059A32946D2}"/>
    <hyperlink ref="M5" r:id="rId95" display="https://www.sec.gov/Archives/edgar/data/1423053/000095012323002617/xslForm13F_X02/20792.xml" xr:uid="{A58332A7-223A-4B25-8867-74A094B6F685}"/>
    <hyperlink ref="B66" r:id="rId96" xr:uid="{31930E36-435E-BE4D-BEEE-A0AEF9C118DC}"/>
    <hyperlink ref="B63" r:id="rId97" xr:uid="{AB404BDB-A318-6D49-B45D-720414E210FE}"/>
    <hyperlink ref="P63" r:id="rId98" display="https://www.sec.gov/Archives/edgar/data/1061768/000156761924000192/xslForm13F_X02/primary_doc.xml" xr:uid="{B94E4385-8FA8-7646-8E61-B396BAF96F3E}"/>
    <hyperlink ref="B91" r:id="rId99" xr:uid="{40FEA578-F449-324C-8F20-45CB8AB6FCBC}"/>
    <hyperlink ref="P91" r:id="rId100" display="https://www.sec.gov/Archives/edgar/data/1534261/000091957424001474/xslForm13F_X02/primary_doc.xml" xr:uid="{6EB6BD3F-7A6E-844B-98BD-51EB6E58A1B7}"/>
    <hyperlink ref="P45" r:id="rId101" display="https://www.sec.gov/Archives/edgar/data/1493215/000149315224006286/xslForm13F_X02/primary_doc.xml" xr:uid="{F6580225-B4CA-A748-8BB2-A0E407BEA57F}"/>
    <hyperlink ref="P64" r:id="rId102" display="https://www.sec.gov/Archives/edgar/data/1224962/000101297524000093/xslForm13F_X02/primary_doc.xml" xr:uid="{8FE0CC6D-B3B1-B243-A602-E633F6C5E621}"/>
    <hyperlink ref="P5" r:id="rId103" display="https://www.sec.gov/Archives/edgar/data/1423053/000095012324002516/xslForm13F_X02/primary_doc.xml" xr:uid="{2286DE1E-2B8D-B247-84AA-10723ECAA2C9}"/>
    <hyperlink ref="P3" r:id="rId104" display="https://www.sec.gov/Archives/edgar/data/1067983/000095012324002518/xslForm13F_X02/primary_doc.xml" xr:uid="{4E0F305B-17C6-3F46-BB23-CDD1F6B60D0B}"/>
    <hyperlink ref="P6" r:id="rId105" display="https://www.sec.gov/Archives/edgar/data/1595888/000159588824000037/xslForm13F_X02/primary_doc.xmlhttps://www.sec.gov/Archives/edgar/data/1595888/000159588824000037/xslForm13F_X02/primary_doc.xml" xr:uid="{204151C5-BC49-2C40-91E4-4F62A3688341}"/>
    <hyperlink ref="P4" r:id="rId106" display="https://www.sec.gov/Archives/edgar/data/1273087/000127308724000045/xslForm13F_X02/primary_doc.xml" xr:uid="{767E9D76-92FA-514A-AC95-0C5287DA4A45}"/>
    <hyperlink ref="P13" r:id="rId107" display="https://www.sec.gov/Archives/edgar/data/1009207/000110465924023658/xslForm13F_X02/primary_doc.xml" xr:uid="{1DE784AE-C1C8-3044-976C-9EF9654BBD5B}"/>
    <hyperlink ref="P9" r:id="rId108" display="https://www.sec.gov/Archives/edgar/data/1037389/000103738924000071/xslForm13F_X02/primary_doc.xml" xr:uid="{96B01047-E026-6D4A-AD9D-46AF21D9F6A9}"/>
    <hyperlink ref="P15" r:id="rId109" display="https://www.sec.gov/Archives/edgar/data/1218710/000095012324002330/xslForm13F_X02/primary_doc.xml" xr:uid="{037CD29A-000C-994A-AF30-1DB6CEF3F1C1}"/>
    <hyperlink ref="P12" r:id="rId110" display="https://www.sec.gov/Archives/edgar/data/1478735/000091957424001427/xslForm13F_X02/primary_doc.xml" xr:uid="{EBF159D4-5D74-BA46-9D0E-F01BF6B57197}"/>
    <hyperlink ref="P17" r:id="rId111" display="https://www.sec.gov/Archives/edgar/data/1603466/000090266424001726/xslForm13F_X02/primary_doc.xml" xr:uid="{B0CD8294-8BF5-9242-95F1-CBCA3600D41B}"/>
    <hyperlink ref="P19" r:id="rId112" display="https://www.sec.gov/Archives/edgar/data/1103804/000110380424000002/xslForm13F_X02/primary_doc.xml" xr:uid="{34CB1428-A352-4E49-B7DA-218F2A6B6A63}"/>
    <hyperlink ref="P22" r:id="rId113" display="https://www.sec.gov/Archives/edgar/data/1350694/000117266124001126/xslForm13F_X02/primary_doc.xml" xr:uid="{54416D0C-6F83-164D-A305-7D731F9C1040}"/>
    <hyperlink ref="P34" r:id="rId114" display="https://www.sec.gov/Archives/edgar/data/1263508/000110465924024053/xslForm13F_X02/primary_doc.xml" xr:uid="{FA121770-794B-7549-93D6-21E349B87316}"/>
    <hyperlink ref="P28" r:id="rId115" display="https://www.sec.gov/Archives/edgar/data/1061165/000090266424001732/xslForm13F_X02/primary_doc.xml" xr:uid="{B2B31518-1BE2-A145-AC92-DA3E2A8EBA0D}"/>
    <hyperlink ref="P21" r:id="rId116" display="https://www.sec.gov/Archives/edgar/data/1167483/000091957424001349/xslForm13F_X02/primary_doc.xml" xr:uid="{84B0DD05-4802-3F4B-98D1-228F52FFC174}"/>
    <hyperlink ref="P31" r:id="rId117" display="https://www.sec.gov/Archives/edgar/data/1791786/000101359424000185/xslForm13F_X02/primary_doc.xml" xr:uid="{10BCF264-7CDF-7941-A1C6-45F79F56A943}"/>
    <hyperlink ref="P20" r:id="rId118" display="https://www.sec.gov/Archives/edgar/data/1135730/000091957424001118/xslForm13F_X02/primary_doc.xml" xr:uid="{96859F10-C74E-2F47-923F-91BBE9E2B576}"/>
    <hyperlink ref="P59" r:id="rId119" display="https://www.sec.gov/Archives/edgar/data/1054587/000095012324002531/xslForm13F_X02/primary_doc.xml" xr:uid="{7D39E30F-3607-364C-8CC4-7AF53F8F0AA3}"/>
    <hyperlink ref="P30" r:id="rId120" display="https://www.sec.gov/Archives/edgar/data/1336528/000117266124001556/xslForm13F_X02/primary_doc.xml" xr:uid="{632606A6-A8B3-F848-A6F2-76932A731A75}"/>
    <hyperlink ref="P38" r:id="rId121" display="https://www.sec.gov/Archives/edgar/data/1601086/000131586324000239/xslForm13F_X02/primary_doc.xml" xr:uid="{E1D6D513-66F6-A94C-87B5-9FE4B1F1F062}"/>
    <hyperlink ref="P42" r:id="rId122" display="https://www.sec.gov/Archives/edgar/data/1040273/000108514624001503/xslForm13F_X02/primary_doc.xml" xr:uid="{0736B7F0-D80A-CC42-A44C-DD2B5A79FD18}"/>
    <hyperlink ref="P55" r:id="rId123" display="https://www.sec.gov/Archives/edgar/data/1055951/000117266124001461/xslForm13F_X02/primary_doc.xml" xr:uid="{0A82E668-62ED-AD49-BB9B-D5F14C0DD7D7}"/>
    <hyperlink ref="P54" r:id="rId124" display="https://www.sec.gov/Archives/edgar/data/1421097/000091957424001384/xslForm13F_X02/primary_doc.xml" xr:uid="{6EDB1E41-4367-EB41-BE3C-B79E2F2D9832}"/>
    <hyperlink ref="P43" r:id="rId125" display="https://www.sec.gov/Archives/edgar/data/1346824/000110465924023984/xslForm13F_X02/primary_doc.xml" xr:uid="{C26696FF-0248-C04E-BEC0-1578D46AF98E}"/>
    <hyperlink ref="P56" r:id="rId126" display="https://www.sec.gov/Archives/edgar/data/934639/000094787124000140/xslForm13F_X02/primary_doc.xml" xr:uid="{9AFCD2C4-5245-A64F-9457-96213DCF1797}"/>
    <hyperlink ref="P80" r:id="rId127" display="https://www.sec.gov/Archives/edgar/data/1079114/000117266124001512/xslForm13F_X02/primary_doc.xml" xr:uid="{B46332DB-93E6-3149-A4F1-B4EB136FFFD3}"/>
    <hyperlink ref="P86" r:id="rId128" display="https://www.sec.gov/Archives/edgar/data/1306923/000130692324000002/xslForm13F_X02/primary_doc.xml" xr:uid="{2437CF0F-9F88-B548-B9AA-5E5CD03D1FF3}"/>
    <hyperlink ref="P74" r:id="rId129" display="https://www.sec.gov/Archives/edgar/data/1443689/000144368924000003/xslForm13F_X02/primary_doc.xml" xr:uid="{233876C2-E934-B94C-A9BE-4574722731EB}"/>
    <hyperlink ref="P95" r:id="rId130" display="https://www.sec.gov/Archives/edgar/data/1279150/000199937124002312/xslForm13F_X02/primary_doc.xml" xr:uid="{54888D79-11E2-A14D-B41A-C9553C130600}"/>
    <hyperlink ref="P88" r:id="rId131" display="https://www.sec.gov/Archives/edgar/data/1232621/000121465924002878/xslForm13F_X02/primary_doc.xml" xr:uid="{420C55EB-D070-6348-8FF8-0C2D8C1302C9}"/>
    <hyperlink ref="P101" r:id="rId132" display="https://www.sec.gov/Archives/edgar/data/1343781/000134378123000001/xslForm13F_X02/primary_doc.xml" xr:uid="{E01B82C3-B0FD-A74F-A10C-2FBF5D0EDF90}"/>
    <hyperlink ref="B100" r:id="rId133" xr:uid="{6A463FEC-5974-4445-8540-FBD9874A6F2E}"/>
    <hyperlink ref="P100" r:id="rId134" display="https://www.sec.gov/Archives/edgar/data/1480532/000090514824000714/xslForm13F_X02/primary_doc.xml" xr:uid="{D0D1CB3C-F65B-644A-BEA3-E1CAADC451EE}"/>
    <hyperlink ref="P81" r:id="rId135" display="https://www.sec.gov/Archives/edgar/data/1290162/000095012324002421/xslForm13F_X02/primary_doc.xml" xr:uid="{EF5C6778-C73D-5641-A311-D195CCD00EC3}"/>
    <hyperlink ref="B81" r:id="rId136" xr:uid="{5B93D3F1-6081-5742-8962-76B6F05EE3A2}"/>
    <hyperlink ref="P10" r:id="rId137" display="https://www.sec.gov/Archives/edgar/data/1446194/000144619424000002/xslForm13F_X02/primary_doc.xml" xr:uid="{7C613B92-4B80-AA45-9039-AFF56C0ECC0C}"/>
    <hyperlink ref="B10" r:id="rId138" xr:uid="{EA70B08A-4781-4748-B4CC-EB1EE51971BE}"/>
    <hyperlink ref="B68" r:id="rId139" xr:uid="{66D7FFAA-AC47-984C-A825-565C92EC7291}"/>
    <hyperlink ref="P68" r:id="rId140" display="https://www.sec.gov/Archives/edgar/data/1666335/000166633524000002/xslForm13F_X02/primary_doc.xml" xr:uid="{366E98AE-8EE6-534B-8B29-14217BD40599}"/>
    <hyperlink ref="B87" r:id="rId141" xr:uid="{6889EF5A-BFE8-DB45-8C05-BEB672DBFFD2}"/>
    <hyperlink ref="P87" r:id="rId142" display="https://www.sec.gov/Archives/edgar/data/1817652/000181765224000002/xslForm13F_X02/primary_doc.xml" xr:uid="{0D004145-9903-9141-AFF5-43D48900DF6C}"/>
    <hyperlink ref="B7" r:id="rId143" xr:uid="{1679472C-51C1-4C43-AEEC-D7B9CA6AC4BC}"/>
    <hyperlink ref="P7" r:id="rId144" display="https://www.sec.gov/Archives/edgar/data/1318757/000131875724000002/xslForm13F_X02/primary_doc.xml" xr:uid="{A231EBF1-C5BA-8B4E-B62E-7CA9253421FA}"/>
    <hyperlink ref="O20" r:id="rId145" display="https://www.sec.gov/Archives/edgar/data/1135730/000091957423006173/xslForm13F_X02/primary_doc.xml" xr:uid="{B6E0E3A1-CB11-4BB9-B92E-B32EC5F72F78}"/>
    <hyperlink ref="N20" r:id="rId146" display="https://www.sec.gov/Archives/edgar/data/1135730/000091957423004562/xslForm13F_X02/primary_doc.xml" xr:uid="{343A18F5-95C6-4F70-AC26-7956ECA175F1}"/>
    <hyperlink ref="M20" r:id="rId147" display="https://www.sec.gov/Archives/edgar/data/1135730/000091957423003144/xslForm13F_X02/primary_doc.xml" xr:uid="{15169E46-4E8F-4816-857D-96440BA2DA45}"/>
    <hyperlink ref="L20" r:id="rId148" display="https://www.sec.gov/Archives/edgar/data/1135730/000091957423001190/xslForm13F_X02/primary_doc.xml" xr:uid="{7478983D-2AF9-43CB-8ECF-FF96E2A9C15A}"/>
    <hyperlink ref="J20" r:id="rId149" display="https://www.sec.gov/Archives/edgar/data/1135730/000091957422004966/xslForm13F_X02/primary_doc.xml" xr:uid="{75A4CA3E-1751-4252-AA9F-3BFA6C784ABE}"/>
    <hyperlink ref="I20" r:id="rId150" display="https://www.sec.gov/Archives/edgar/data/1135730/000091957422003335/xslForm13F_X02/primary_doc.xml" xr:uid="{A0907667-20E5-4D8F-93F8-6E3CEF90A927}"/>
    <hyperlink ref="H20" r:id="rId151" display="https://www.sec.gov/Archives/edgar/data/1135730/000091957422001079/xslForm13F_X02/primary_doc.xml" xr:uid="{15136E16-DBAF-47E8-8D15-1BA73953D042}"/>
    <hyperlink ref="G20" r:id="rId152" display="https://www.sec.gov/Archives/edgar/data/1135730/000091957421006831/xslForm13F_X02/primary_doc.xml" xr:uid="{77AC267C-F0F7-4844-8620-7FF97A146DC5}"/>
    <hyperlink ref="F20" r:id="rId153" display="https://www.sec.gov/Archives/edgar/data/1135730/000091957421005102/xslForm13F_X02/primary_doc.xml" xr:uid="{99317F27-648D-421A-815D-57C7CBE5EAD5}"/>
    <hyperlink ref="E20" r:id="rId154" display="https://www.sec.gov/Archives/edgar/data/1135730/000091957421003475/xslForm13F_X02/primary_doc.xml" xr:uid="{5466F902-FB38-44E8-A506-D414829A8A79}"/>
    <hyperlink ref="O19" r:id="rId155" display="https://www.sec.gov/Archives/edgar/data/1103804/000110380423000009/xslForm13F_X02/primary_doc.xml" xr:uid="{51B1D9F5-8FCA-4A98-BB10-2F5A3A204562}"/>
    <hyperlink ref="N19" r:id="rId156" display="https://www.sec.gov/Archives/edgar/data/1103804/000110380423000006/xslForm13F_X02/primary_doc.xml" xr:uid="{E680EAE2-D5E3-45B9-A0EF-E22663C0897E}"/>
    <hyperlink ref="M19" r:id="rId157" display="https://www.sec.gov/Archives/edgar/data/1103804/000110380423000004/xslForm13F_X02/primary_doc.xml" xr:uid="{A12AE9A1-9A57-403D-8BD4-BA95C9EE8DF1}"/>
    <hyperlink ref="I19" r:id="rId158" display="https://www.sec.gov/Archives/edgar/data/1103804/000110380422000003/xslForm13F_X01/primary_doc.xml" xr:uid="{11B250C2-D9BF-4CCC-A76F-60DD20062720}"/>
    <hyperlink ref="O10" r:id="rId159" display="https://www.sec.gov/Archives/edgar/data/1446194/000172819523000011/xslForm13F_X02/primary_doc.xml" xr:uid="{450B10B0-C151-4967-AEFA-2B9948F9DC94}"/>
    <hyperlink ref="N10" r:id="rId160" display="https://www.sec.gov/Archives/edgar/data/1446194/000144619423000017/xslForm13F_X02/primary_doc.xml" xr:uid="{8B3D1823-26C3-47E3-A301-1FDEE9F9ECC9}"/>
    <hyperlink ref="M10" r:id="rId161" display="https://www.sec.gov/Archives/edgar/data/1446194/000144619423000016/xslForm13F_X02/primary_doc.xml" xr:uid="{9CD45C96-04AF-4DC0-BFAE-6992321181A2}"/>
    <hyperlink ref="L10" r:id="rId162" display="https://www.sec.gov/Archives/edgar/data/1446194/000144619423000009/xslForm13F_X02/primary_doc.xml" xr:uid="{674708B7-FED2-48BA-BF79-373D5C2DEA68}"/>
    <hyperlink ref="K10" r:id="rId163" display="https://www.sec.gov/Archives/edgar/data/1446194/000144619422000006/xslForm13F_X01/primary_doc.xml" xr:uid="{C394B91D-B472-425D-A4C1-6F2C003153F9}"/>
    <hyperlink ref="I10" r:id="rId164" display="https://www.sec.gov/Archives/edgar/data/1446194/000144619422000004/xslForm13F_X01/primary_doc.xml" xr:uid="{00CA79D7-2B9A-418B-9949-FD9878934A89}"/>
    <hyperlink ref="J10" r:id="rId165" display="https://www.sec.gov/Archives/edgar/data/1446194/000144619422000005/xslForm13F_X01/primary_doc.xml" xr:uid="{B0E42758-23D7-485B-A41F-218E3033F78D}"/>
    <hyperlink ref="B8" r:id="rId166" xr:uid="{B304F7DB-DFAE-4F2C-93DC-A627910810EE}"/>
    <hyperlink ref="P8" r:id="rId167" display="https://www.sec.gov/Archives/edgar/data/1167557/000108514624001456/xslForm13F_X02/primary_doc.xml" xr:uid="{44DFDFD1-26FB-49F5-BCF9-5B8682308FE9}"/>
    <hyperlink ref="B51" r:id="rId168" xr:uid="{8CE4B88A-0C39-4579-B4F5-6FBF3CC1D963}"/>
    <hyperlink ref="P51" r:id="rId169" display="https://www.sec.gov/Archives/edgar/data/1387322/000138732224000002/xslForm13F_X02/primary_doc.xml" xr:uid="{4CC640F6-0DF4-42AE-B770-8F37D755B90F}"/>
    <hyperlink ref="B65" r:id="rId170" xr:uid="{1DA1FC49-E258-4701-9E34-019B2E17358F}"/>
    <hyperlink ref="P65" r:id="rId171" display="https://www.sec.gov/Archives/edgar/data/1352851/000110465924017420/xslForm13F_X02/primary_doc.xml" xr:uid="{6B9556A9-29F7-4E75-86C1-65B0E5139C5B}"/>
    <hyperlink ref="B33" r:id="rId172" xr:uid="{B89384A7-75A1-41DB-962F-C2A7A9462D04}"/>
    <hyperlink ref="P33" r:id="rId173" display="https://www.sec.gov/Archives/edgar/data/923093/000095012324002455/xslForm13F_X02/primary_doc.xml" xr:uid="{E3D1EE23-69D1-47FC-A3AB-2EC5865C3801}"/>
    <hyperlink ref="B46" r:id="rId174" xr:uid="{50E1290F-3BC3-4C30-89CE-B39C2D6D14B6}"/>
    <hyperlink ref="P46" r:id="rId175" display="https://www.sec.gov/Archives/edgar/data/1448574/000144857424000001/xslForm13F_X02/primary_doc.xml" xr:uid="{C8EB1DDE-5DFB-49E1-BADE-EE1DB50BFDFE}"/>
    <hyperlink ref="B102" r:id="rId176" xr:uid="{472BFD61-7C32-4EE6-9B39-4357850D25C6}"/>
    <hyperlink ref="P102" r:id="rId177" display="https://www.sec.gov/Archives/edgar/data/1218199/000095014224000421/xslForm13F_X02/primary_doc.xml" xr:uid="{5A7B0BAF-24E7-4CD6-925E-241A2F5CC100}"/>
    <hyperlink ref="B27" r:id="rId178" xr:uid="{9695A6DE-88CA-475B-8766-AAAC0C060A54}"/>
    <hyperlink ref="P27" r:id="rId179" display="https://www.sec.gov/Archives/edgar/data/1410830/000117266124000852/xslForm13F_X02/primary_doc.xml" xr:uid="{4CD33CD4-6BCF-459B-B22D-5D99014AE4F2}"/>
    <hyperlink ref="B32" r:id="rId180" xr:uid="{2DEB3C92-3122-4F61-AD1A-3AA49E2AFC7F}"/>
    <hyperlink ref="P32" r:id="rId181" display="https://www.sec.gov/Archives/edgar/data/1736225/000173622524000003/xslForm13F_X02/primary_doc.xml" xr:uid="{76B6C172-B2FF-4068-A2AA-4421B1ECC5B0}"/>
    <hyperlink ref="B39" r:id="rId182" xr:uid="{3B883934-0164-4E7C-9BA2-4E1E79ECB10D}"/>
    <hyperlink ref="P39" r:id="rId183" display="https://www.sec.gov/Archives/edgar/data/1633313/000110465924023272/xslForm13F_X02/primary_doc.xmlhttps:/www.sec.gov/Archives/edgar/data/1633313/000110465924023272/xslForm13F_X02/primary_doc.xml" xr:uid="{BA056B43-BD39-4C3D-AFB5-A9790C9753A1}"/>
    <hyperlink ref="B60" r:id="rId184" xr:uid="{A95D8659-3AAC-4BF9-BA55-CB45612B59C6}"/>
    <hyperlink ref="P60" r:id="rId185" display="https://www.sec.gov/Archives/edgar/data/1595082/000159508224000013/xslForm13F_X02/primary_doc.xml" xr:uid="{0500F989-CCC8-4CED-9BA5-F1ED3D86C922}"/>
    <hyperlink ref="B25" r:id="rId186" xr:uid="{EEF25FB9-290F-4C09-B338-B9E51FB69359}"/>
    <hyperlink ref="P25" r:id="rId187" display="https://www.sec.gov/Archives/edgar/data/909661/000090883424000070/xslForm13F_X02/primary_doc.xml" xr:uid="{82CC29D5-64C1-4EF8-85D5-CF77DA408C46}"/>
    <hyperlink ref="B49" r:id="rId188" xr:uid="{56DEF564-A004-40C1-BA0A-D8B6CD4BE1E3}"/>
    <hyperlink ref="P49" r:id="rId189" display="https://www.sec.gov/Archives/edgar/data/1656456/000165645624000001/xslForm13F_X02/primary_doc.xml" xr:uid="{391CBBE9-4862-434A-AC9A-B84D858141D6}"/>
    <hyperlink ref="B53" r:id="rId190" xr:uid="{77A4FC1B-9BD5-45DE-9F27-F026755CC65F}"/>
    <hyperlink ref="P53" r:id="rId191" display="https://www.sec.gov/Archives/edgar/data/1009258/000095015924000096/xslForm13F_X02/primary_doc.xml" xr:uid="{4C352723-7D5F-45DD-A8A8-74DC5757A3BF}"/>
    <hyperlink ref="B37" r:id="rId192" xr:uid="{079031EF-886C-4963-97A9-00245C3FC571}"/>
    <hyperlink ref="P37" r:id="rId193" display="https://www.sec.gov/Archives/edgar/data/1029160/000090266424001751/xslForm13F_X02/primary_doc.xml" xr:uid="{4F134D78-73D9-46E8-94B8-5A72BAF10562}"/>
    <hyperlink ref="B84" r:id="rId194" xr:uid="{94B36541-BE14-48E5-AA3B-6538F60B3D3E}"/>
    <hyperlink ref="P84" r:id="rId195" display="https://www.sec.gov/Archives/edgar/data/1998597/000090266424001588/xslForm13F_X02/primary_doc.xml" xr:uid="{044AAF4F-C172-4481-AE71-F0BE62419751}"/>
    <hyperlink ref="B50" r:id="rId196" xr:uid="{17F81053-FB1E-441E-999B-955EC668BF4C}"/>
    <hyperlink ref="P50" r:id="rId197" display="https://www.sec.gov/Archives/edgar/data/1747057/000117266124000870/xslForm13F_X02/primary_doc.xml" xr:uid="{2D83034F-EFC6-4482-9017-D1C0C61E67A5}"/>
    <hyperlink ref="B62" r:id="rId198" xr:uid="{156C49F5-13CC-45BF-BBA6-0EB42BBF191A}"/>
    <hyperlink ref="P62" r:id="rId199" display="https://www.sec.gov/Archives/edgar/data/1319998/000101297524000090/xslForm13F_X02/primary_doc.xml" xr:uid="{B7C97AD8-D74C-4569-A9C4-F89C750EB73D}"/>
    <hyperlink ref="B40" r:id="rId200" xr:uid="{DEC6A424-983C-43A2-91B8-2BAE0449565A}"/>
    <hyperlink ref="P40" r:id="rId201" display="https://www.sec.gov/Archives/edgar/data/1107310/000108514624001243/xslForm13F_X02/primary_doc.xml" xr:uid="{61BEEBAE-1B33-46ED-B851-88DC4B65DB0D}"/>
    <hyperlink ref="B29" r:id="rId202" xr:uid="{4110C0AA-9A9F-4DA2-BBCD-4EBDEE61A842}"/>
    <hyperlink ref="P29" r:id="rId203" display="https://www.sec.gov/Archives/edgar/data/1784547/000117266124001100/xslForm13F_X02/primary_doc.xml" xr:uid="{7B68F55D-84EA-498D-A153-7894888EA096}"/>
    <hyperlink ref="B99" r:id="rId204" xr:uid="{E7004015-E1E1-4319-A273-FC4BD66CC5B2}"/>
    <hyperlink ref="P99" r:id="rId205" display="https://www.sec.gov/Archives/edgar/data/1390113/000108514624001258/xslForm13F_X02/primary_doc.xml" xr:uid="{8F22AEF2-620D-4165-BE85-2009149A07A4}"/>
    <hyperlink ref="B85" r:id="rId206" xr:uid="{255B7A8A-E015-4C99-AC90-B3138B786D90}"/>
    <hyperlink ref="P85" r:id="rId207" display="https://www.sec.gov/Archives/edgar/data/1608485/000091957424001085/xslForm13F_X02/primary_doc.xml" xr:uid="{C1F7B284-A149-4D9A-9E7F-C78AD1418FA9}"/>
    <hyperlink ref="B41" r:id="rId208" xr:uid="{86A6B036-88EA-4716-8E85-F8D5C27399E5}"/>
    <hyperlink ref="P41" r:id="rId209" display="https://www.sec.gov/Archives/edgar/data/1512857/000090514824000687/xslForm13F_X02/primary_doc.xml" xr:uid="{B26D7B51-9986-40F5-8C9F-FEC68B715269}"/>
    <hyperlink ref="B26" r:id="rId210" xr:uid="{A9127897-D75F-4FCD-B4D5-A48BA18E3201}"/>
    <hyperlink ref="P26" r:id="rId211" display="https://www.sec.gov/Archives/edgar/data/1393825/000139382524000128/xslForm13F_X02/primary_doc.xml" xr:uid="{D075491E-CE55-491C-B39E-CEF876ABEC4F}"/>
    <hyperlink ref="N4" r:id="rId212" display="https://www.sec.gov/Archives/edgar/data/1273087/000127308723000126/xslForm13F_X02/primary_doc.xml" xr:uid="{F52BE0A1-2D74-4989-96E8-391158282AD4}"/>
    <hyperlink ref="O4" r:id="rId213" display="https://www.sec.gov/Archives/edgar/data/1273087/000127308723000146/xslForm13F_X02/primary_doc.xml" xr:uid="{86990A44-A1E9-4A2D-A85E-825968999B2C}"/>
    <hyperlink ref="M4" r:id="rId214" display="https://www.sec.gov/Archives/edgar/data/1273087/000127308723000113/xslForm13F_X02/primary_doc.xml" xr:uid="{09037A8D-9023-4250-9379-B4A0206DFE0D}"/>
    <hyperlink ref="O3" r:id="rId215" display="https://www.sec.gov/Archives/edgar/data/1067983/000095012323010898/xslForm13F_X02/primary_doc.xml" xr:uid="{4A2FDF8C-323E-47D9-A8E3-1D8ADBC134A5}"/>
    <hyperlink ref="R3" r:id="rId216" display="https://www.sec.gov/Archives/edgar/data/1067983/000095012324008740/xslForm13F_X02/primary_doc.xml" xr:uid="{744E37F6-0504-4353-B90C-CE3838B06DBA}"/>
    <hyperlink ref="Q3" r:id="rId217" display="https://www.sec.gov/Archives/edgar/data/1067983/000095012324005622/xslForm13F_X02/primary_doc.xml" xr:uid="{AD37F6EB-D632-4ACB-8A22-BF8A4433B0F9}"/>
    <hyperlink ref="N3" r:id="rId218" display="https://www.sec.gov/Archives/edgar/data/1067983/000095012323008074/xslForm13F_X02/primary_doc.xml" xr:uid="{03B79690-A4FA-4175-8EA2-46934D03AE78}"/>
    <hyperlink ref="M3" r:id="rId219" display="https://www.sec.gov/Archives/edgar/data/1067983/000095012323005270/xslForm13F_X02/primary_doc.xml" xr:uid="{0B9935FC-91CA-4A73-BA5E-F64B31CB36B7}"/>
    <hyperlink ref="R4" r:id="rId220" display="https://www.sec.gov/Archives/edgar/data/1273087/000127308724000084/xslForm13F_X02/primary_doc.xml" xr:uid="{CA98FCC3-78A7-4B77-A44F-580D289AEA2D}"/>
    <hyperlink ref="Q4" r:id="rId221" display="https://www.sec.gov/Archives/edgar/data/1273087/000127308724000071/xslForm13F_X02/primary_doc.xml" xr:uid="{38C472B3-9ED7-4C4F-9077-B8F5DCA96ABA}"/>
    <hyperlink ref="R5" r:id="rId222" display="https://www.sec.gov/Archives/edgar/data/1423053/000095012324008735/xslForm13F_X02/primary_doc.xml" xr:uid="{6302A634-11CB-4C5F-86BA-08E116C83A9C}"/>
    <hyperlink ref="Q5" r:id="rId223" display="https://www.sec.gov/Archives/edgar/data/1423053/000095012324005615/xslForm13F_X02/primary_doc.xml" xr:uid="{B82706B2-7F25-49B2-B536-339CF3E7428C}"/>
    <hyperlink ref="R6" r:id="rId224" display="https://www.sec.gov/Archives/edgar/data/1595888/000159588824000051/0001595888-24-000051-index.htm" xr:uid="{628BF55E-720F-4C41-9BC3-F6D0CE539FA2}"/>
    <hyperlink ref="Q6" r:id="rId225" display="https://www.sec.gov/Archives/edgar/data/1595888/000159588824000039/xslForm13F_X02/primary_doc.xml" xr:uid="{11F1AA22-ECBC-4B61-B3E3-3E871EF2B55B}"/>
    <hyperlink ref="O6" r:id="rId226" display="https://www.sec.gov/Archives/edgar/data/1595888/000159588823000050/xslForm13F_X02/primary_doc.xml" xr:uid="{E276C1B9-F976-49AC-B7C3-6D66FBFC0570}"/>
    <hyperlink ref="N6" r:id="rId227" display="https://www.sec.gov/Archives/edgar/data/1595888/000159588823000043/xslForm13F_X02/primary_doc.xml" xr:uid="{7F87F54C-43EF-4001-8ADB-A7A45D8B3AE1}"/>
    <hyperlink ref="M6" r:id="rId228" display="https://www.sec.gov/Archives/edgar/data/1595888/000159588823000036/xslForm13F_X02/primary_doc.xml" xr:uid="{CD119B3B-9F55-4E9E-901D-F88CE14017DC}"/>
    <hyperlink ref="R13" r:id="rId229" display="https://www.sec.gov/Archives/edgar/data/1595888/000159588824000051/0001595888-24-000051-index.htm" xr:uid="{16CCA5F9-C747-4D39-A5BF-0F8263AAB33D}"/>
    <hyperlink ref="Q13" r:id="rId230" display="https://www.sec.gov/Archives/edgar/data/1009207/000110465924061895/xslForm13F_X02/primary_doc.xml" xr:uid="{E06CAAA3-E9A2-432B-B1E4-FE5AAB83774D}"/>
    <hyperlink ref="O13" r:id="rId231" display="https://www.sec.gov/Archives/edgar/data/1009207/000110465923118137/xslForm13F_X02/primary_doc.xml" xr:uid="{103F67FB-A7B1-4818-A73E-E7F03CA09898}"/>
    <hyperlink ref="N13" r:id="rId232" display="https://www.sec.gov/Archives/edgar/data/1009207/000110465923091306/xslForm13F_X02/primary_doc.xml" xr:uid="{B7D90627-797D-4CD7-9A5C-D270B46B8940}"/>
    <hyperlink ref="M13" r:id="rId233" display="https://www.sec.gov/Archives/edgar/data/1009207/000110465923060730/xslForm13F_X02/primary_doc.xml" xr:uid="{EA960F28-4CF7-4A79-9CD4-E5FA52F5F05E}"/>
    <hyperlink ref="R9" r:id="rId234" display="https://www.sec.gov/Archives/edgar/data/1037389/000103738924000073/xslForm13F_X02/primary_doc.xml" xr:uid="{FC405B4B-9329-41BA-B440-725D9C6EAC22}"/>
    <hyperlink ref="Q9" r:id="rId235" display="https://www.sec.gov/Archives/edgar/data/1037389/000103738924000072/xslForm13F_X02/primary_doc.xml" xr:uid="{82D0DA98-D235-4F6A-A106-D03733631332}"/>
    <hyperlink ref="O9" r:id="rId236" display="https://www.sec.gov/Archives/edgar/data/1037389/000103738923000124/xslForm13F_X02/primary_doc.xml" xr:uid="{AAEC8EF1-F28E-44C9-9916-728AA4DD97E7}"/>
    <hyperlink ref="N9" r:id="rId237" display="https://www.sec.gov/Archives/edgar/data/1037389/000103738923000122/xslForm13F_X02/primary_doc.xml" xr:uid="{2B7CE63E-9F89-4F95-A4FF-D5AD18881443}"/>
    <hyperlink ref="M9" r:id="rId238" display="https://www.sec.gov/Archives/edgar/data/1037389/000103738923000121/xslForm13F_X02/primary_doc.xml" xr:uid="{D3BDE9A5-19DB-492B-AB26-5A55A5E03A34}"/>
    <hyperlink ref="R10" r:id="rId239" display="https://www.sec.gov/Archives/edgar/data/1446194/000144619424000006/xslForm13F_X02/primary_doc.xml" xr:uid="{5B85397D-1139-4C32-A82E-BD6C03BF8ADA}"/>
    <hyperlink ref="Q10" r:id="rId240" display="https://www.sec.gov/Archives/edgar/data/1446194/000144619424000004/xslForm13F_X02/primary_doc.xml" xr:uid="{6F59A7A4-296F-4F8B-B11A-E745438369DE}"/>
    <hyperlink ref="R8" r:id="rId241" display="https://www.sec.gov/Archives/edgar/data/1167557/000108514624004009/0001085146-24-004009-index.htm" xr:uid="{B3E7AC28-4FB7-4BEA-A883-E0DBA4DF3889}"/>
    <hyperlink ref="Q8" r:id="rId242" display="https://www.sec.gov/Archives/edgar/data/1167557/000108514624002596/xslForm13F_X02/primary_doc.xml" xr:uid="{66AE6DC7-CBA2-444E-B331-E31614C90F8A}"/>
    <hyperlink ref="R7" r:id="rId243" display="https://www.sec.gov/Archives/edgar/data/1318757/000131875724000008/0001318757-24-000008-index.htm" xr:uid="{17818FC8-33AB-4D66-AF73-2ACE12193434}"/>
    <hyperlink ref="Q7" r:id="rId244" display="https://www.sec.gov/Archives/edgar/data/1318757/000131875724000006/xslForm13F_X02/primary_doc.xml" xr:uid="{874A202B-FFAA-482F-94C2-A8411478C872}"/>
    <hyperlink ref="R12" r:id="rId245" display="https://www.sec.gov/Archives/edgar/data/1478735/000091957424004661/0000919574-24-004661-index.htm" xr:uid="{6531BD96-0FC9-4BA5-83BF-36AB2EB422F9}"/>
    <hyperlink ref="Q12" r:id="rId246" display="https://www.sec.gov/Archives/edgar/data/1478735/000091957424003134/xslForm13F_X02/primary_doc.xml" xr:uid="{B656643D-768E-4C1F-BB26-EBE017F74E65}"/>
    <hyperlink ref="R15" r:id="rId247" display="https://www.sec.gov/Archives/edgar/data/1218710/000095012324008707/0000950123-24-008707-index.htm" xr:uid="{C107D746-6E65-48B5-9E1A-33EF48562DE2}"/>
    <hyperlink ref="Q15" r:id="rId248" display="https://www.sec.gov/Archives/edgar/data/1218710/000095012324004654/xslForm13F_X02/primary_doc.xml" xr:uid="{FC0ED3BB-6C36-49F9-9930-4AA3C33D2122}"/>
    <hyperlink ref="R17" r:id="rId249" display="https://www.sec.gov/Archives/edgar/data/1603466/000090266424005149/0000902664-24-005149-index.htm" xr:uid="{2EA3CCED-88BD-404B-890A-CC0E9F95B3AE}"/>
    <hyperlink ref="Q17" r:id="rId250" display="https://www.sec.gov/Archives/edgar/data/1603466/000090266424003628/xslForm13F_X02/primary_doc.xml" xr:uid="{8EE92FB3-9D0C-430C-B519-70BE23DC809C}"/>
    <hyperlink ref="R19" r:id="rId251" display="https://www.sec.gov/Archives/edgar/data/1103804/000090514824002226/xslForm13F_X02/primary_doc.xml" xr:uid="{AC70C327-6F57-4284-BB84-4B75118A04B3}"/>
    <hyperlink ref="Q19" r:id="rId252" display="https://www.sec.gov/Archives/edgar/data/1103804/000110380424000004/xslForm13F_X02/primary_doc.xml" xr:uid="{C6987E5B-A091-40EB-A4A5-A7C45BE3C169}"/>
    <hyperlink ref="R20" r:id="rId253" display="https://www.sec.gov/Archives/edgar/data/1135730/000091957424004594/xslForm13F_X02/primary_doc.xml" xr:uid="{7B4F4EE1-769D-4E96-9642-40F2A29F6C10}"/>
    <hyperlink ref="Q20" r:id="rId254" display="https://www.sec.gov/Archives/edgar/data/1135730/000091957424002996/xslForm13F_X02/primary_doc.xml" xr:uid="{6D7FEED6-0890-4D5F-AF7A-5E501FB19704}"/>
    <hyperlink ref="R22" r:id="rId255" display="https://www.sec.gov/Archives/edgar/data/1350694/000117266124003581/0001172661-24-003581-index.htm" xr:uid="{285A1A10-DAB2-45F9-A6EB-BB0522D8C3D4}"/>
    <hyperlink ref="Q22" r:id="rId256" display="https://www.sec.gov/Archives/edgar/data/1350694/000117266124002257/xslForm13F_X02/primary_doc.xml" xr:uid="{DCD04DDC-B280-4F41-A5A7-22A94ABF0B7B}"/>
    <hyperlink ref="R25" r:id="rId257" display="https://www.sec.gov/Archives/edgar/data/909661/000090883424000200/0000908834-24-000200-index.htm" xr:uid="{CF0E6745-7CC3-4565-9D55-0724E7A3E6D1}"/>
    <hyperlink ref="Q25" r:id="rId258" display="https://www.sec.gov/Archives/edgar/data/909661/000090883424000135/xslForm13F_X02/primary_doc.xml" xr:uid="{6A029652-87AA-488E-A1F4-EEBB9B788ECC}"/>
    <hyperlink ref="R21" r:id="rId259" display="https://www.sec.gov/Archives/edgar/data/1167483/000091957424004713/0000919574-24-004713-index.htm" xr:uid="{43FC9CBD-00B5-4A77-B6E3-CEB70818E639}"/>
    <hyperlink ref="Q21" r:id="rId260" display="https://www.sec.gov/Archives/edgar/data/1167483/000091957424003172/xslForm13F_X02/primary_doc.xml" xr:uid="{0B614794-4BBC-4B21-831E-5CFDDCE5A007}"/>
    <hyperlink ref="R28" r:id="rId261" display="https://www.sec.gov/Archives/edgar/data/1061165/000090266424005150/xslForm13F_X02/primary_doc.xml" xr:uid="{FA6B46D6-3466-409F-9793-CF604F25F82D}"/>
    <hyperlink ref="Q28" r:id="rId262" display="https://www.sec.gov/Archives/edgar/data/1061165/000090266424003638/xslForm13F_X02/primary_doc.xml" xr:uid="{C4A12EEB-9419-46A2-BD73-455CC78745B7}"/>
    <hyperlink ref="R26" r:id="rId263" display="https://www.sec.gov/Archives/edgar/data/1393825/000139382524000134/0001393825-24-000134-index.htm" xr:uid="{E3C4AD99-FC02-4222-917E-26979E9CC241}"/>
    <hyperlink ref="Q26" r:id="rId264" display="https://www.sec.gov/Archives/edgar/data/1393825/000139382524000131/xslForm13F_X02/primary_doc.xml" xr:uid="{B706619C-095B-4637-95E3-43780452B277}"/>
    <hyperlink ref="R30" r:id="rId265" display="https://www.sec.gov/Archives/edgar/data/1336528/000117266124003511/0001172661-24-003511-index.htm" xr:uid="{7714D8A7-BA55-4EA4-8CB9-A07E7D25A38C}"/>
    <hyperlink ref="Q30" r:id="rId266" display="https://www.sec.gov/Archives/edgar/data/1336528/000117266124002519/xslForm13F_X02/primary_doc.xml" xr:uid="{7036CDDB-0CB7-4501-AA39-5759EC954733}"/>
    <hyperlink ref="R27" r:id="rId267" display="https://www.sec.gov/Archives/edgar/data/1410830/000117266124003343/0001172661-24-003343-index.htm" xr:uid="{B22CED15-707F-410A-9C0D-EB394E2F5BC9}"/>
    <hyperlink ref="Q27" r:id="rId268" display="https://www.sec.gov/Archives/edgar/data/1410830/000117266124002306/xslForm13F_X02/primary_doc.xml" xr:uid="{1E847167-80DE-49A0-A0B3-CD162A04A723}"/>
    <hyperlink ref="R29" r:id="rId269" display="https://www.sec.gov/Archives/edgar/data/1784547/000117266124003482/0001172661-24-003482-index.htm" xr:uid="{A3E811D0-C8C2-49ED-B2E1-8D4A06825722}"/>
    <hyperlink ref="Q29" r:id="rId270" display="https://www.sec.gov/Archives/edgar/data/1784547/000117266124002444/xslForm13F_X02/primary_doc.xml" xr:uid="{1B24FDB4-EDE4-4384-8B5C-99F4E1599DB1}"/>
    <hyperlink ref="R31" r:id="rId271" display="https://www.sec.gov/Archives/edgar/data/1791786/000101359424000660/0001013594-24-000660-index.htm" xr:uid="{3302A731-B87A-4720-B822-4EB0B98E7EFE}"/>
    <hyperlink ref="Q31" r:id="rId272" display="https://www.sec.gov/Archives/edgar/data/1791786/000101359424000480/xslForm13F_X02/primary_doc.xml" xr:uid="{A09BF3D2-DF0C-41B6-9029-86162CB731EC}"/>
    <hyperlink ref="R34" r:id="rId273" display="https://www.sec.gov/Archives/edgar/data/1263508/000110465924089606/0001104659-24-089606-index.htm" xr:uid="{65CCE7F7-6D0F-4963-B701-ED71489901B0}"/>
    <hyperlink ref="Q34" r:id="rId274" display="https://www.sec.gov/Archives/edgar/data/1263508/000110465924061996/xslForm13F_X02/primary_doc.xml" xr:uid="{DB5C9258-ADA6-4C0E-A542-57401FD14127}"/>
    <hyperlink ref="R32" r:id="rId275" display="https://www.sec.gov/Archives/edgar/data/1736225/000173622524000008/0001736225-24-000008-index.htm" xr:uid="{1537C95F-AFEF-40AA-B35E-EE4A987DAD9A}"/>
    <hyperlink ref="Q32" r:id="rId276" display="https://www.sec.gov/Archives/edgar/data/1736225/000173622524000005/xslForm13F_X02/primary_doc.xml" xr:uid="{BD6DD070-47ED-42D2-B6E7-01AA003D7887}"/>
    <hyperlink ref="R37" r:id="rId277" display="https://www.sec.gov/Archives/edgar/data/1029160/000090266424005131/0000902664-24-005131-index.htm" xr:uid="{CF06DA8D-5FFB-4ECF-AD04-DD687B9AB349}"/>
    <hyperlink ref="Q37" r:id="rId278" display="https://www.sec.gov/Archives/edgar/data/1029160/000090266424003649/xslForm13F_X02/primary_doc.xml" xr:uid="{560046D0-C98A-47C6-A279-06CF3DC94149}"/>
    <hyperlink ref="R38" r:id="rId279" display="https://www.sec.gov/Archives/edgar/data/1601086/000131586324000614/xslForm13F_X02/primary_doc.xml" xr:uid="{2D143E6D-EBD9-43F7-AD23-44B729FCA2F8}"/>
    <hyperlink ref="Q38" r:id="rId280" display="https://www.sec.gov/Archives/edgar/data/1601086/000131586324000465/xslForm13F_X02/primary_doc.xml" xr:uid="{BA529B54-2E69-4194-A519-FB0B9956FC50}"/>
    <hyperlink ref="R39" r:id="rId281" display="https://www.sec.gov/Archives/edgar/data/1633313/000110465924089335/xslForm13F_X02/primary_doc.xml" xr:uid="{F8B88F35-3F7E-4238-A894-AA1060692AA8}"/>
    <hyperlink ref="Q39" r:id="rId282" display="https://www.sec.gov/Archives/edgar/data/1633313/000110465924061613/xslForm13F_X02/primary_doc.xml" xr:uid="{0C32127E-5F02-436B-8218-5F16A04DFE78}"/>
    <hyperlink ref="R33" r:id="rId283" display="https://www.sec.gov/Archives/edgar/data/923093/000095012324008354/0000950123-24-008354-index.htm" xr:uid="{F4A47018-07EB-4AB6-B33D-71EEAE97337A}"/>
    <hyperlink ref="Q33" r:id="rId284" display="https://www.sec.gov/Archives/edgar/data/923093/000095012324005524/xslForm13F_X02/primary_doc.xml" xr:uid="{3DA4B847-053A-4E3B-AE9C-34B546791C2F}"/>
    <hyperlink ref="R40" r:id="rId285" display="https://www.sec.gov/Archives/edgar/data/1107310/000108514624003939/xslForm13F_X02/primary_doc.xml" xr:uid="{17DB314A-54B3-4F81-A9CC-64F3175F4174}"/>
    <hyperlink ref="Q40" r:id="rId286" display="https://www.sec.gov/Archives/edgar/data/1107310/000108514624002579/xslForm13F_X02/primary_doc.xml" xr:uid="{E1ECB602-70E7-4D84-A844-7E6A1C6CE579}"/>
    <hyperlink ref="R42" r:id="rId287" display="https://www.sec.gov/Archives/edgar/data/1040273/000108514624004004/xslForm13F_X02/primary_doc.xml" xr:uid="{5FDDC4EC-6AD8-48B4-9F6F-2B4C701E19DB}"/>
    <hyperlink ref="Q42" r:id="rId288" display="https://www.sec.gov/Archives/edgar/data/1040273/000108514624002645/xslForm13F_X02/primary_doc.xml" xr:uid="{57A99376-2C12-439D-AE3F-950546DBB514}"/>
    <hyperlink ref="R43" r:id="rId289" display="https://www.sec.gov/Archives/edgar/data/1346824/000110465924089629/xslForm13F_X02/primary_doc.xml" xr:uid="{4C1DEA38-2C32-4B8A-BC81-632A84CE477B}"/>
    <hyperlink ref="Q43" r:id="rId290" display="https://www.sec.gov/Archives/edgar/data/1346824/000110465924062062/xslForm13F_X02/primary_doc.xml" xr:uid="{01157EED-4263-42FB-B949-45F15DAB6D60}"/>
    <hyperlink ref="R45" r:id="rId291" display="https://www.sec.gov/Archives/edgar/data/1493215/000149315224031911/xslForm13F_X02/primary_doc.xml" xr:uid="{9CCDF703-A734-49E7-99FD-37251433C376}"/>
    <hyperlink ref="Q45" r:id="rId292" display="https://www.sec.gov/Archives/edgar/data/1493215/000149315224019465/xslForm13F_X02/primary_doc.xml" xr:uid="{974427BD-95EA-4F92-BD03-B72187EBAA82}"/>
    <hyperlink ref="R46" r:id="rId293" display="https://www.sec.gov/Archives/edgar/data/1448574/000144857424000003/xslForm13F_X02/primary_doc.xml" xr:uid="{C6B323F6-7D2E-4A74-95EC-BB8548545E53}"/>
    <hyperlink ref="Q46" r:id="rId294" display="https://www.sec.gov/Archives/edgar/data/1448574/000144857424000002/xslForm13F_X02/primary_doc.xml" xr:uid="{F0B903BE-9E50-4D93-8013-A850C87358D4}"/>
    <hyperlink ref="R49" r:id="rId295" display="https://www.sec.gov/Archives/edgar/data/1656456/000165645624000003/xslForm13F_X02/primary_doc.xml" xr:uid="{8D53AE65-09E4-4AB7-AAA9-8E13DAB46194}"/>
    <hyperlink ref="Q49" r:id="rId296" display="https://www.sec.gov/Archives/edgar/data/1656456/000165645624000002/xslForm13F_X02/primary_doc.xml" xr:uid="{BAD6536B-E5F9-45A8-87C5-098DE6263CF0}"/>
    <hyperlink ref="R50" r:id="rId297" display="https://www.sec.gov/Archives/edgar/data/1747057/000117266124003352/xslForm13F_X02/primary_doc.xml" xr:uid="{FF4D0DE9-92F3-40E1-A532-85C4329F7B75}"/>
    <hyperlink ref="Q50" r:id="rId298" display="https://www.sec.gov/Archives/edgar/data/1747057/000117266124002322/xslForm13F_X02/primary_doc.xml" xr:uid="{7C6C125C-7391-415E-844A-B89AA453913D}"/>
    <hyperlink ref="R51" r:id="rId299" display="https://www.sec.gov/Archives/edgar/data/1387322/000117266124003527/xslForm13F_X02/primary_doc.xml" xr:uid="{4E0C2AA7-76C3-408C-9E0B-69FF44664D57}"/>
    <hyperlink ref="Q51" r:id="rId300" display="https://www.sec.gov/Archives/edgar/data/1387322/000138732224000004/xslForm13F_X02/primary_doc.xml" xr:uid="{011B6B5F-5865-4BBA-8289-2372CC51220A}"/>
    <hyperlink ref="R53" r:id="rId301" display="https://www.sec.gov/Archives/edgar/data/1009258/000095015924000249/xslForm13F_X02/primary_doc.xml" xr:uid="{207F6644-0D54-407E-9FCD-AA941152BCD8}"/>
    <hyperlink ref="Q53" r:id="rId302" display="https://www.sec.gov/Archives/edgar/data/1009258/000095015924000176/xslForm13F_X02/primary_doc.xml" xr:uid="{1E2EAF7D-A930-4B3B-B8BC-65859FC51D36}"/>
    <hyperlink ref="R54" r:id="rId303" display="https://www.sec.gov/Archives/edgar/data/1421097/000091957424004698/xslForm13F_X02/primary_doc.xml" xr:uid="{14EBE368-448D-4F18-A175-8DC22C34E9E7}"/>
    <hyperlink ref="Q54" r:id="rId304" display="https://www.sec.gov/Archives/edgar/data/1421097/000091957424003156/xslForm13F_X02/primary_doc.xml" xr:uid="{447D5F8B-79C4-48B3-8F21-FFA064B0A17D}"/>
    <hyperlink ref="R55" r:id="rId305" display="https://www.sec.gov/Archives/edgar/data/1055951/000117266124003539/xslForm13F_X02/primary_doc.xml" xr:uid="{FA4B05DB-81AA-4E19-9BDE-5D7AE878507B}"/>
    <hyperlink ref="Q55" r:id="rId306" display="https://www.sec.gov/Archives/edgar/data/1055951/000117266124002506/xslForm13F_X02/primary_doc.xml" xr:uid="{827EA756-C0E5-49D7-A4F6-E8EF5FBE9202}"/>
    <hyperlink ref="R56" r:id="rId307" display="https://www.sec.gov/Archives/edgar/data/934639/000094787124000690/xslForm13F_X02/primary_doc.xml" xr:uid="{5CF815A6-5559-4EDA-833E-90A5B42447B6}"/>
    <hyperlink ref="Q56" r:id="rId308" display="https://www.sec.gov/Archives/edgar/data/934639/000094787124000481/xslForm13F_X02/primary_doc.xml" xr:uid="{1144DA80-A012-449C-941A-2EB6B1DF61BE}"/>
    <hyperlink ref="R59" r:id="rId309" display="https://www.sec.gov/Archives/edgar/data/1054587/000095012324008753/xslForm13F_X02/primary_doc.xml" xr:uid="{43C49EA2-F799-4EFF-9529-72005064B49E}"/>
    <hyperlink ref="Q59" r:id="rId310" display="https://www.sec.gov/Archives/edgar/data/1054587/000095012324005626/xslForm13F_X02/primary_doc.xml" xr:uid="{D018B3CE-CC13-4D7A-A3C8-74344E1EEBE0}"/>
    <hyperlink ref="R62" r:id="rId311" display="https://www.sec.gov/Archives/edgar/data/1319998/000101297524000330/xslForm13F_X02/primary_doc.xml" xr:uid="{B0766213-A499-42DC-A923-1E2DD4963AF8}"/>
    <hyperlink ref="Q62" r:id="rId312" display="https://www.sec.gov/Archives/edgar/data/1319998/000101297524000225/xslForm13F_X02/primary_doc.xml" xr:uid="{E94966F1-019E-4238-A2AC-42FC2A503F52}"/>
    <hyperlink ref="R63" r:id="rId313" display="https://www.sec.gov/Archives/edgar/data/1061768/000156761924000363/xslForm13F_X02/primary_doc.xml" xr:uid="{6C8238DE-28EC-4F2E-AB94-32FB0A061FB0}"/>
    <hyperlink ref="Q63" r:id="rId314" display="https://www.sec.gov/Archives/edgar/data/1061768/000156761924000317/xslForm13F_X02/primary_doc.xml" xr:uid="{6542D9C5-7F31-4A28-A03D-C7AE47BCDFE4}"/>
    <hyperlink ref="R60" r:id="rId315" display="https://www.sec.gov/Archives/edgar/data/1595082/000159508224000047/xslForm13F_X02/primary_doc.xml" xr:uid="{B06ACE8E-9710-4E91-88A6-6C67D9FFE886}"/>
    <hyperlink ref="Q60" r:id="rId316" display="https://www.sec.gov/Archives/edgar/data/1595082/000159508224000032/xslForm13F_X02/primary_doc.xml" xr:uid="{6DE85CA7-94ED-4BCF-AAEE-BE441A132FD7}"/>
    <hyperlink ref="R64" r:id="rId317" display="https://www.sec.gov/Archives/edgar/data/1224962/000101297524000329/xslForm13F_X02/primary_doc.xml" xr:uid="{9F308DA5-20BD-4ACB-B608-BBBCD8F307B2}"/>
    <hyperlink ref="Q64" r:id="rId318" display="https://www.sec.gov/Archives/edgar/data/1224962/000101297524000218/xslForm13F_X02/primary_doc.xml" xr:uid="{9C8A5BA5-0403-4FEE-8AF0-222486610EC0}"/>
    <hyperlink ref="R65" r:id="rId319" display="https://www.sec.gov/Archives/edgar/data/1352851/000110465924089338/xslForm13F_X02/primary_doc.xml" xr:uid="{859EE926-5F7E-4355-ACB5-3DEF3B9E6B77}"/>
    <hyperlink ref="Q65" r:id="rId320" display="https://www.sec.gov/Archives/edgar/data/1352851/000110465924061615/xslForm13F_X02/primary_doc.xml" xr:uid="{BFA97946-69CB-4642-8D20-290708EDD539}"/>
    <hyperlink ref="R66" r:id="rId321" display="https://www.sec.gov/Archives/edgar/data/1856083/000185608324000003/xslForm13F_X02/primary_doc.xml" xr:uid="{4F6D29E3-77B5-414C-A3AE-9090CAA7615F}"/>
    <hyperlink ref="Q66" r:id="rId322" display="https://www.sec.gov/Archives/edgar/data/1856083/000185608324000002/xslForm13F_X02/primary_doc.xml" xr:uid="{191D46AC-51C6-4FCD-927E-84403C716A36}"/>
    <hyperlink ref="P66" r:id="rId323" display="https://www.sec.gov/Archives/edgar/data/1856083/000185608324000001/xslForm13F_X02/primary_doc.xml" xr:uid="{9D0516F2-1F7E-4ACF-9DAE-A8696C12B258}"/>
    <hyperlink ref="R68" r:id="rId324" display="https://www.sec.gov/Archives/edgar/data/1666335/000166633524000011/xslForm13F_X02/primary_doc.xml" xr:uid="{A8BC07D5-7D3F-4231-96DA-830ED3DCA3E2}"/>
    <hyperlink ref="Q68" r:id="rId325" display="https://www.sec.gov/Archives/edgar/data/1666335/000166633524000008/xslForm13F_X02/primary_doc.xml" xr:uid="{DFB8487F-810A-48A1-9AC3-097192BEE32D}"/>
    <hyperlink ref="R74" r:id="rId326" display="https://www.sec.gov/Archives/edgar/data/1443689/000144368924000012/xslForm13F_X02/primary_doc.xml" xr:uid="{66B4FDD9-F647-49D3-BD5B-AD6D1285B664}"/>
    <hyperlink ref="Q74" r:id="rId327" display="https://www.sec.gov/Archives/edgar/data/1443689/000144368924000005/xslForm13F_X02/primary_doc.xml" xr:uid="{A8F2A4B5-023B-443A-A358-9AB6D0945F26}"/>
    <hyperlink ref="R81" r:id="rId328" display="https://www.sec.gov/Archives/edgar/data/1290162/000095012324008706/xslForm13F_X02/primary_doc.xml" xr:uid="{5AEBD1D5-C337-449D-955C-234BC4DF2557}"/>
    <hyperlink ref="Q81" r:id="rId329" display="https://www.sec.gov/Archives/edgar/data/1290162/000095012324005532/xslForm13F_X02/primary_doc.xml" xr:uid="{48B439C5-0B05-4A8E-9B2A-3ED8A281371F}"/>
    <hyperlink ref="R84" r:id="rId330" display="https://www.sec.gov/Archives/edgar/data/1998597/000090266424005100/xslForm13F_X02/primary_doc.xml" xr:uid="{82A76293-0486-495C-9EBC-A6460D7D3F10}"/>
    <hyperlink ref="Q84" r:id="rId331" display="https://www.sec.gov/Archives/edgar/data/1998597/000090266424003586/xslForm13F_X02/primary_doc.xml" xr:uid="{82316700-CD88-42C9-BBDE-F85D8E48F304}"/>
    <hyperlink ref="R85" r:id="rId332" display="https://www.sec.gov/Archives/edgar/data/1608485/000091957424004539/xslForm13F_X02/primary_doc.xml" xr:uid="{C85C7BB6-8807-4FA6-8606-4BCE6B10A6FD}"/>
    <hyperlink ref="Q85" r:id="rId333" display="https://www.sec.gov/Archives/edgar/data/1608485/000091957424002890/xslForm13F_X02/primary_doc.xml" xr:uid="{57E48549-351D-4871-B294-B51EAD7384A4}"/>
    <hyperlink ref="R86" r:id="rId334" display="https://www.sec.gov/Archives/edgar/data/1306923/000130692324000010/xslForm13F_X02/primary_doc.xml" xr:uid="{381F1CC8-2DA0-4500-843D-CBF79864963A}"/>
    <hyperlink ref="Q86" r:id="rId335" display="https://www.sec.gov/Archives/edgar/data/1306923/000130692324000008/xslForm13F_X02/primary_doc.xml" xr:uid="{9EAFEAFD-FBBF-48F8-8012-4BD5D5FD3E1C}"/>
    <hyperlink ref="R87" r:id="rId336" display="https://www.sec.gov/Archives/edgar/data/1817652/000181765224000004/xslForm13F_X02/primary_doc.xml" xr:uid="{517C6364-CBED-4DDA-B6AC-E0113B993E4E}"/>
    <hyperlink ref="Q87" r:id="rId337" display="https://www.sec.gov/Archives/edgar/data/1817652/000181765224000003/xslForm13F_X02/primary_doc.xml" xr:uid="{4CDEDDDE-7F92-4063-8C44-F119BE025583}"/>
    <hyperlink ref="R88" r:id="rId338" display="https://www.sec.gov/Archives/edgar/data/1232621/000121465924014706/xslForm13F_X02/primary_doc.xml" xr:uid="{1385A9AA-11EA-4110-AD65-AB8E85F329DD}"/>
    <hyperlink ref="Q88" r:id="rId339" display="https://www.sec.gov/Archives/edgar/data/1232621/000121465924009328/xslForm13F_X02/primary_doc.xml" xr:uid="{5A40FAC4-E535-4316-8A88-48554530AABD}"/>
    <hyperlink ref="R91" r:id="rId340" display="https://www.sec.gov/Archives/edgar/data/1534261/000091957424004750/xslForm13F_X02/primary_doc.xml" xr:uid="{B29A2B30-D612-4093-972F-52310C3A5E79}"/>
    <hyperlink ref="Q91" r:id="rId341" display="https://www.sec.gov/Archives/edgar/data/1534261/000091957424003198/xslForm13F_X02/primary_doc.xml" xr:uid="{E0C8D444-ABA5-492E-A820-817E70BE1B66}"/>
    <hyperlink ref="R41" r:id="rId342" display="https://www.sec.gov/Archives/edgar/data/1512857/000090514824002211/xslForm13F_X02/primary_doc.xml" xr:uid="{1761334C-56A2-4846-8F57-4A9DD09F5ECB}"/>
    <hyperlink ref="Q41" r:id="rId343" display="https://www.sec.gov/Archives/edgar/data/1512857/000090514824001428/xslForm13F_X02/primary_doc.xml" xr:uid="{7E1A6809-D273-45E4-983B-D2CB04D5C260}"/>
    <hyperlink ref="R95" r:id="rId344" display="https://www.sec.gov/Archives/edgar/data/1279150/000199937124010097/xslForm13F_X02/primary_doc.xml" xr:uid="{ADFD8AB4-808C-468F-85A1-2E21CDB320FE}"/>
    <hyperlink ref="Q95" r:id="rId345" display="https://www.sec.gov/Archives/edgar/data/1279150/000199937124006136/xslForm13F_X02/primary_doc.xml" xr:uid="{88E53C5B-5DD6-4C5E-9460-AA69DA132B22}"/>
    <hyperlink ref="B35" r:id="rId346" xr:uid="{1E6E3C8D-5839-4837-95D4-93A295AE3A18}"/>
    <hyperlink ref="R35" r:id="rId347" display="https://www.sec.gov/Archives/edgar/data/1541617/000154161724000007/xslForm13F_X02/primary_doc.xml" xr:uid="{481D1746-D6ED-474F-8BE4-34D4D4759CFF}"/>
    <hyperlink ref="Q35" r:id="rId348" display="https://www.sec.gov/Archives/edgar/data/1541617/000154161724000006/xslForm13F_X02/primary_doc.xml" xr:uid="{D3FFF611-340F-47FC-9BA1-F8B336CFBF18}"/>
    <hyperlink ref="P35" r:id="rId349" display="https://www.sec.gov/Archives/edgar/data/1541617/000154161724000004/xslForm13F_X02/primary_doc.xml" xr:uid="{06EDB189-B640-4942-917A-7DB590381FB8}"/>
    <hyperlink ref="B89" r:id="rId350" xr:uid="{83904953-99D5-46A7-AB9A-51816F9E05BD}"/>
    <hyperlink ref="R89" r:id="rId351" display="https://www.sec.gov/Archives/edgar/data/1583977/000158397724000003/xslForm13F_X02/primary_doc.xml" xr:uid="{59C53B2D-3983-4FAF-B152-B54147E1CDCD}"/>
    <hyperlink ref="Q89" r:id="rId352" display="https://www.sec.gov/Archives/edgar/data/1583977/000158397724000002/xslForm13F_X02/primary_doc.xml" xr:uid="{CD57EC89-86CA-48E0-96C9-3C439F58F2B5}"/>
    <hyperlink ref="P89" r:id="rId353" display="https://www.sec.gov/Archives/edgar/data/1583977/000158397724000001/xslForm13F_X02/primary_doc.xml" xr:uid="{B9C7A2BA-FBD9-4FAF-A09E-1C8DE7F140AB}"/>
    <hyperlink ref="O8" r:id="rId354" display="https://www.sec.gov/Archives/edgar/data/1167557/000108514622004118/xslForm13F_X01/primary_doc.xml" xr:uid="{38CC0D06-6D9F-4333-9097-760F1202AD4E}"/>
    <hyperlink ref="N8" r:id="rId355" display="https://www.sec.gov/Archives/edgar/data/1167557/000108514623003416/xslForm13F_X02/primary_doc.xml" xr:uid="{4FE4B2E7-AFA1-421D-AA3D-32F9082ED7E7}"/>
    <hyperlink ref="M8" r:id="rId356" display="https://www.sec.gov/Archives/edgar/data/1167557/000108514624002596/xslForm13F_X02/primary_doc.xml" xr:uid="{15E646F2-7AF3-41C2-97AE-1C1B68785302}"/>
    <hyperlink ref="B36" r:id="rId357" xr:uid="{E2FE8C3B-BF8D-41A4-9A6B-12A304C5BB4E}"/>
    <hyperlink ref="R36" r:id="rId358" display="https://www.sec.gov/Archives/edgar/data/1425851/000114036124035138/0001140361-24-035138-index.htm" xr:uid="{805AD2FB-D592-4CE1-88BF-79840EBDAA05}"/>
    <hyperlink ref="B93" r:id="rId359" xr:uid="{44690143-8DF9-41FA-BD6E-B315C63FFF23}"/>
    <hyperlink ref="R93" r:id="rId360" display="https://www.sec.gov/Archives/edgar/data/1484972/000108514624003962/xslForm13F_X02/primary_doc.xml" xr:uid="{4E414D99-59A1-45EA-9098-BA19D7E99D6E}"/>
    <hyperlink ref="B77" r:id="rId361" xr:uid="{F44B669C-37C6-4B65-97AF-E11A600F0DE2}"/>
    <hyperlink ref="R77" r:id="rId362" display="https://www.sec.gov/Archives/edgar/data/872573/000087257324000019/xslForm13F_X02/primary_doc.xml" xr:uid="{72759C36-E206-4B33-8190-3995F18A0CD4}"/>
    <hyperlink ref="B48" r:id="rId363" xr:uid="{5077FC4B-31AF-4A7A-A8B4-84F14707CE77}"/>
    <hyperlink ref="R48" r:id="rId364" display="https://www.sec.gov/Archives/edgar/data/1706766/000170676624000005/xslForm13F_X02/primary_doc.xml" xr:uid="{C4F52B96-9054-4E80-9FD3-F7AB0076EC4F}"/>
    <hyperlink ref="B18" r:id="rId365" xr:uid="{A67231F9-2C7E-4B9C-ABD0-4FD0F2449A48}"/>
    <hyperlink ref="R18" r:id="rId366" display="https://www.sec.gov/Archives/edgar/data/1556921/000121465924014697/0001214659-24-014697-index.htm" xr:uid="{A49ACFAB-C527-4A1A-A4F6-BDCE612E7B30}"/>
    <hyperlink ref="Q18" r:id="rId367" display="https://www.sec.gov/Archives/edgar/data/1556921/000121465924009322/xslForm13F_X02/primary_doc.xml" xr:uid="{3FD53E48-3405-46C4-BF83-D5B79090D1F7}"/>
    <hyperlink ref="P18" r:id="rId368" display="https://www.sec.gov/Archives/edgar/data/1556921/000121465924002840/xslForm13F_X02/primary_doc.xml" xr:uid="{F1A6E220-3E75-4096-8C16-0FEC4412DC4C}"/>
    <hyperlink ref="B11" r:id="rId369" xr:uid="{314CFC30-0911-46F5-BF6B-AE6E2079FAA9}"/>
    <hyperlink ref="R11" r:id="rId370" display="https://www.sec.gov/Archives/edgar/data/1729829/000172982924000011/xslForm13F_X02/primary_doc.xml" xr:uid="{5BF9E6D6-92E9-410B-B94C-CF38C0132D7E}"/>
    <hyperlink ref="Q11" r:id="rId371" display="https://www.sec.gov/Archives/edgar/data/1729829/000172982924000009/xslForm13F_X02/primary_doc.xml" xr:uid="{950E9310-7859-469C-9CC5-AB6180940F72}"/>
    <hyperlink ref="P11" r:id="rId372" display="https://www.sec.gov/Archives/edgar/data/1729829/000172982924000003/xslForm13F_X02/primary_doc.xml" xr:uid="{7C510404-0EA5-49B4-9D8E-42DA7C328856}"/>
    <hyperlink ref="B61" r:id="rId373" xr:uid="{6AD05462-74B2-4204-99E0-8FB5FA073108}"/>
    <hyperlink ref="R61" r:id="rId374" display="https://www.sec.gov/Archives/edgar/data/1509842/000095012324008739/xslForm13F_X02/primary_doc.xml" xr:uid="{9EB7194B-8466-4DE0-B2D0-57A49C5B2060}"/>
    <hyperlink ref="B72" r:id="rId375" xr:uid="{49A94717-D9CE-4E51-9173-86A9C3169185}"/>
    <hyperlink ref="R72" r:id="rId376" display="https://www.sec.gov/Archives/edgar/data/1595725/000117266124003467/xslForm13F_X02/primary_doc.xml" xr:uid="{92E4CA42-890B-42B5-9C21-995F5C803B4D}"/>
    <hyperlink ref="Q72" r:id="rId377" display="https://www.sec.gov/Archives/edgar/data/1595725/000117266124002385/xslForm13F_X02/primary_doc.xml" xr:uid="{DB6CE2BA-40B7-4F26-9A16-1A5E952A0956}"/>
    <hyperlink ref="P72" r:id="rId378" display="https://www.sec.gov/Archives/edgar/data/1595725/000117266124001078/xslForm13F_X02/primary_doc.xml" xr:uid="{CFBBD04A-0F9C-4D46-8F26-7F1FC37324AE}"/>
    <hyperlink ref="R82" r:id="rId379" display="https://www.sec.gov/Archives/edgar/data/1803916/000180391624000004/xslForm13F_X02/primary_doc.xml" xr:uid="{54DFF6A0-5D1D-4547-A1D3-4D4F4DD5FD94}"/>
    <hyperlink ref="R80" r:id="rId380" display="https://www.sec.gov/Archives/edgar/data/1489933/000117266124003549/xslForm13F_X02/primary_doc.xml" xr:uid="{CA3501A4-D14E-4403-A16A-759949B1DAEF}"/>
    <hyperlink ref="R96" r:id="rId381" display="https://www.sec.gov/Archives/edgar/data/1940272/000194026724000001/xslForm13F_X02/primary_doc.xml" xr:uid="{1F11647F-8D10-4578-8333-3CAF131B7591}"/>
    <hyperlink ref="R69" r:id="rId382" display="https://www.sec.gov/Archives/edgar/data/936944/000093694424000006/xslForm13F_X02/primary_doc.xml" xr:uid="{7CA62473-1D9B-4F28-B6D0-BB90203E51EB}"/>
    <hyperlink ref="B57" r:id="rId383" xr:uid="{C1C4A467-8642-4EBF-B0D6-3E19614B4959}"/>
    <hyperlink ref="R57" r:id="rId384" display="https://www.sec.gov/Archives/edgar/data/1831577/000166773124000469/xslForm13F_X02/primary_doc.xml" xr:uid="{72562425-34DE-43D3-BD84-A4122847AA65}"/>
    <hyperlink ref="Q57" r:id="rId385" display="https://www.sec.gov/Archives/edgar/data/1831577/000166773124000224/xslForm13F_X02/primary_doc.xml" xr:uid="{49921FB6-5B6A-4F34-806C-4A5A87A96628}"/>
    <hyperlink ref="P57" r:id="rId386" display="https://www.sec.gov/Archives/edgar/data/1831577/000166773124000065/xslForm13F_X02/primary_doc.xml" xr:uid="{D8198C1F-89E2-47B6-BB90-4900860F390D}"/>
    <hyperlink ref="B97" r:id="rId387" xr:uid="{789256CA-C9E5-4BB9-9B1A-834D37A1C8DF}"/>
    <hyperlink ref="R97" r:id="rId388" display="https://www.sec.gov/Archives/edgar/data/1595521/000159552124000005/xslForm13F_X02/primary_doc.xml" xr:uid="{60A788B3-0D56-4EBE-806D-350CCFE02AEB}"/>
    <hyperlink ref="Q97" r:id="rId389" display="https://www.sec.gov/Archives/edgar/data/1595521/000159552124000004/xslForm13F_X02/primary_doc.xml" xr:uid="{DA17B8C2-43B4-44FC-BDDC-60A44D15421B}"/>
    <hyperlink ref="P97" r:id="rId390" display="https://www.sec.gov/Archives/edgar/data/1595521/000159552124000002/xslForm13F_X02/primary_doc.xml" xr:uid="{92B3E41C-3585-4797-A1F9-4F3C7C3A191D}"/>
    <hyperlink ref="B24" r:id="rId391" xr:uid="{528F9214-24B9-4A84-AD82-C9F8CFBC0326}"/>
    <hyperlink ref="R24" r:id="rId392" display="https://www.sec.gov/Archives/edgar/data/1453072/000117266124003532/0001172661-24-003532-index.htm" xr:uid="{5CF48255-0BA9-419F-A53C-2E23F2152EAE}"/>
    <hyperlink ref="Q24" r:id="rId393" display="https://www.sec.gov/Archives/edgar/data/1453072/000117266124002473/xslForm13F_X02/primary_doc.xml" xr:uid="{BBFC3495-8433-4D80-9EB6-F2D3566343BE}"/>
    <hyperlink ref="P24" r:id="rId394" display="https://www.sec.gov/Archives/edgar/data/1453072/000117266124001424/xslForm13F_X02/primary_doc.xml" xr:uid="{8D03C58C-55E2-4F4C-8685-99BFF041BD82}"/>
    <hyperlink ref="B67" r:id="rId395" xr:uid="{A56C166E-61BD-44BF-B453-216E20027DDA}"/>
    <hyperlink ref="R67" r:id="rId396" display="https://www.sec.gov/Archives/edgar/data/1418814/000141881224000017/xslForm13F_X02/primary_doc.xml" xr:uid="{E1F9F6DF-A92E-4081-9C02-D1312B0BBF30}"/>
    <hyperlink ref="Q67" r:id="rId397" display="https://www.sec.gov/Archives/edgar/data/1418814/000141881224000011/xslForm13F_X02/primary_doc.xml" xr:uid="{AAA28E5D-A13B-4A4E-A93F-9BF55DC613C9}"/>
    <hyperlink ref="P67" r:id="rId398" display="https://www.sec.gov/Archives/edgar/data/1418814/000141881224000003/xslForm13F_X02/primary_doc.xml" xr:uid="{A5713FB9-5464-46C8-89DF-2ED3759C857D}"/>
    <hyperlink ref="B75" r:id="rId399" xr:uid="{1C417AD9-1E81-4F7D-B5A2-DB13C3E4F1C4}"/>
    <hyperlink ref="R75" r:id="rId400" display="https://www.sec.gov/Archives/edgar/data/1444043/000165495424010537/xslForm13F_X02/primary_doc.xml" xr:uid="{DF937787-5B9C-4B35-855E-696EB50976C3}"/>
    <hyperlink ref="Q75" r:id="rId401" display="https://www.sec.gov/Archives/edgar/data/1444043/000165495424006308/xslForm13F_X02/primary_doc.xml" xr:uid="{FA2FACBA-FE30-402F-844A-A11129D10883}"/>
    <hyperlink ref="P75" r:id="rId402" display="https://www.sec.gov/Archives/edgar/data/1444043/000165495424001698/xslForm13F_X02/primary_doc.xml" xr:uid="{1B276C68-A159-4013-B69D-5370AE435C70}"/>
    <hyperlink ref="B92" r:id="rId403" xr:uid="{1ED90491-9D1C-4DB3-88F0-820279C7D047}"/>
    <hyperlink ref="R92" r:id="rId404" display="https://www.sec.gov/Archives/edgar/data/1632715/000117266124003374/xslForm13F_X02/primary_doc.xml" xr:uid="{EE7888E6-82F5-4616-9D8C-7D4D6C32FE4C}"/>
    <hyperlink ref="Q92" r:id="rId405" display="https://www.sec.gov/Archives/edgar/data/1632715/000117266124002394/xslForm13F_X02/primary_doc.xml" xr:uid="{996F651D-D40F-4F6D-BBA0-6B79E8A756BF}"/>
    <hyperlink ref="P92" r:id="rId406" display="https://www.sec.gov/Archives/edgar/data/1632715/000117266124000834/xslForm13F_X02/primary_doc.xml" xr:uid="{C9CD2DAA-9CB1-4028-AB58-67AE0A26C57B}"/>
    <hyperlink ref="B58" r:id="rId407" xr:uid="{3BCAC531-3A14-469D-AA7C-72A364ACD2A5}"/>
    <hyperlink ref="R58" r:id="rId408" display="https://www.sec.gov/Archives/edgar/data/1138995/000090514824002216/xslForm13F_X02/primary_doc.xml" xr:uid="{282B176B-230E-40FF-9C80-2D3B7EA129F2}"/>
    <hyperlink ref="B78" r:id="rId409" xr:uid="{33F3BC97-083C-488A-A59D-0353F323F258}"/>
    <hyperlink ref="R78" r:id="rId410" display="https://www.sec.gov/Archives/edgar/data/1512173/000091957424004559/xslForm13F_X02/primary_doc.xml" xr:uid="{2C54D3C6-DC13-470A-A67F-7BCA5D467B59}"/>
    <hyperlink ref="B94" r:id="rId411" xr:uid="{0C6F64D3-5EFE-48D6-B0FC-156F7712F05B}"/>
    <hyperlink ref="R94" r:id="rId412" display="https://www.sec.gov/Archives/edgar/data/1389507/000091957424004460/xslForm13F_X02/primary_doc.xml" xr:uid="{1D009CEB-3503-4121-98B9-2E845C2E5B39}"/>
    <hyperlink ref="B76" r:id="rId413" xr:uid="{7EB1C527-4826-4856-9C5B-3CD860C7BC5C}"/>
    <hyperlink ref="R76" r:id="rId414" display="https://www.sec.gov/Archives/edgar/data/1920938/000142050624001566/xslForm13F_X02/primary_doc.xml" xr:uid="{A19E1E20-A71C-428D-906A-837FE3391874}"/>
    <hyperlink ref="Q76" r:id="rId415" display="https://www.sec.gov/Archives/edgar/data/1920938/000192093824000004/xslForm13F_X02/primary_doc.xml" xr:uid="{D136F781-E058-43AE-BF4A-327D36ECCE72}"/>
    <hyperlink ref="P76" r:id="rId416" display="https://www.sec.gov/Archives/edgar/data/1920938/000142050624000478/xslForm13F_X02/primary_doc.xml" xr:uid="{CD16B160-C0FF-4B09-BDE9-92934FBD7269}"/>
    <hyperlink ref="R44" r:id="rId417" display="https://www.sec.gov/Archives/edgar/data/1503174/000090266424005141/xslForm13F_X02/primary_doc.xml" xr:uid="{37D7147E-0499-4379-BFEE-F04BF47E2CBC}"/>
    <hyperlink ref="B44" r:id="rId418" xr:uid="{D9E14C26-1E3B-4910-967E-8340D18B306B}"/>
    <hyperlink ref="B47" r:id="rId419" xr:uid="{0E455124-1E3A-47DD-A2E0-7CD3A86868DB}"/>
    <hyperlink ref="R47" r:id="rId420" display="https://www.sec.gov/Archives/edgar/data/1651424/000165142424000003/xslForm13F_X02/primary_doc.xml" xr:uid="{449A35F9-BBE6-4185-8C7D-687F84208A6C}"/>
    <hyperlink ref="B79" r:id="rId421" xr:uid="{16CD0F2F-7A36-4556-9BAC-2FC6232B7FA0}"/>
    <hyperlink ref="R79" r:id="rId422" display="https://www.sec.gov/Archives/edgar/data/1569064/000117266124003525/xslForm13F_X02/primary_doc.xml" xr:uid="{98FC0754-A402-444C-9CA2-9592C57DFEAC}"/>
    <hyperlink ref="R98" r:id="rId423" display="https://www.sec.gov/Archives/edgar/data/1649339/000090514824002196/xslForm13F_X02/primary_doc.xml" xr:uid="{026DBB46-04C7-4B02-A2FC-03BAA70B5521}"/>
    <hyperlink ref="B98" r:id="rId424" xr:uid="{C9082FBF-1E47-4917-9080-6DD7EE4630B5}"/>
    <hyperlink ref="B52" r:id="rId425" xr:uid="{2D14AF52-817D-4CE4-9477-50B0F436572B}"/>
    <hyperlink ref="R52" r:id="rId426" display="https://www.sec.gov/Archives/edgar/data/1510281/000106299324015052/xslForm13F_X02/primary_doc.xml" xr:uid="{4FF2BEB7-E396-4857-9C48-51CFB605FCC7}"/>
    <hyperlink ref="R73" r:id="rId427" display="https://www.sec.gov/Archives/edgar/data/1587114/000093583624000519/xslForm13F_X02/primary_doc.xml" xr:uid="{07BCC7C1-DF7B-468F-9B77-66CA93B22046}"/>
    <hyperlink ref="B73" r:id="rId428" xr:uid="{8D233C51-CBC6-4BFB-B90B-0DF79C2FCBC2}"/>
    <hyperlink ref="B16" r:id="rId429" xr:uid="{6099F5E3-5C8C-472A-8FDD-539E901D4A22}"/>
    <hyperlink ref="R16" r:id="rId430" display="https://www.sec.gov/Archives/edgar/data/1637460/000108514624004000/0001085146-24-004000-index.htm" xr:uid="{91996818-90CC-45C8-A9A8-8D8C5E491689}"/>
    <hyperlink ref="B14" r:id="rId431" xr:uid="{D7C163CB-0063-4443-8886-3D78318D3345}"/>
    <hyperlink ref="R14" r:id="rId432" display="https://www.sec.gov/Archives/edgar/data/1647251/000164725124000007/0001647251-24-000007-index.htm" xr:uid="{840E59F3-3578-4886-8524-C198A60EB106}"/>
    <hyperlink ref="B90" r:id="rId433" xr:uid="{D0A91DA2-47CF-47FE-AB79-A6A777393100}"/>
    <hyperlink ref="R90" r:id="rId434" display="https://www.sec.gov/Archives/edgar/data/1610880/000090514824002231/0000905148-24-002231-index.htm" xr:uid="{592A9FF9-9493-4FDC-B38C-42E2A2B563FF}"/>
    <hyperlink ref="R83" r:id="rId435" display="https://www.sec.gov/Archives/edgar/data/1481986/000148198624000003/0001481986-24-000003-index.htm" xr:uid="{86454F8D-3445-44D0-BBE6-8CE64F041E38}"/>
    <hyperlink ref="B83" r:id="rId436" xr:uid="{49A0CF12-712B-4F34-9810-85F8D099AA20}"/>
    <hyperlink ref="B23" r:id="rId437" xr:uid="{81E182FA-001E-4FF3-9443-C64B3859363D}"/>
    <hyperlink ref="R23" r:id="rId438" display="https://www.sec.gov/Archives/edgar/data/1454027/000145402724000003/0001454027-24-000003-index.htm" xr:uid="{5D319D34-A6BA-4B69-AF9E-AB4039943C64}"/>
    <hyperlink ref="S3" r:id="rId439" display="https://www.sec.gov/Archives/edgar/data/1067983/000095012324011775/0000950123-24-011775-index.htm" xr:uid="{3E561B94-A0E9-4E96-9C12-DC72A9F57AF6}"/>
    <hyperlink ref="S4" r:id="rId440" display="https://www.sec.gov/Archives/edgar/data/1273087/000127308724000118/0001273087-24-000118-index.htm" xr:uid="{5289757C-EEF4-476B-A912-C28B959C60BE}"/>
    <hyperlink ref="S5" r:id="rId441" display="https://www.sec.gov/Archives/edgar/data/1423053/000095012324011767/0000950123-24-011767-index.htm" xr:uid="{BB9ADFC4-4574-4123-8517-0E3842631582}"/>
    <hyperlink ref="S6" r:id="rId442" display="https://www.sec.gov/Archives/edgar/data/1595888/000159588824000063/0001595888-24-000063-index.htm" xr:uid="{4D2439B8-4DC2-47C5-8944-9A567B51A523}"/>
    <hyperlink ref="S7" r:id="rId443" display="https://www.sec.gov/Archives/edgar/data/0001318757/000131875724000018/0001318757-24-000018-index.htm" xr:uid="{1765311B-C6FF-47C7-959F-FC46EFF6BC70}"/>
    <hyperlink ref="S8" r:id="rId444" display="https://www.sec.gov/Archives/edgar/data/1167557/000108514624005943/0001085146-24-005943-index.htm" xr:uid="{D64E0F12-0E95-4F94-87B3-744188DB6B6B}"/>
    <hyperlink ref="S9" r:id="rId445" display="https://www.sec.gov/Archives/edgar/data/1037389/000103738924000091/0001037389-24-000091-index.htm" xr:uid="{3816198E-A797-4D7F-99A9-41351E65BE9B}"/>
  </hyperlinks>
  <pageMargins left="0.7" right="0.7" top="0.75" bottom="0.75" header="0.3" footer="0.3"/>
  <pageSetup orientation="portrait" horizontalDpi="1200" verticalDpi="1200" r:id="rId446"/>
  <legacyDrawing r:id="rId44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316E-B5CF-4C3A-BAA1-32D1B937DD72}">
  <dimension ref="A1:J18"/>
  <sheetViews>
    <sheetView zoomScale="160" zoomScaleNormal="160" workbookViewId="0">
      <pane xSplit="2" ySplit="2" topLeftCell="C3" activePane="bottomRight" state="frozen"/>
      <selection pane="topRight" activeCell="C1" sqref="C1"/>
      <selection pane="bottomLeft" activeCell="A3" sqref="A3"/>
      <selection pane="bottomRight" activeCell="B2" sqref="B2:J2"/>
    </sheetView>
  </sheetViews>
  <sheetFormatPr defaultColWidth="8.77734375" defaultRowHeight="13.2" x14ac:dyDescent="0.25"/>
  <cols>
    <col min="1" max="1" width="5" bestFit="1" customWidth="1"/>
    <col min="2" max="2" width="16.5546875" customWidth="1"/>
    <col min="3" max="3" width="12.44140625" bestFit="1" customWidth="1"/>
    <col min="4" max="4" width="9.77734375" bestFit="1" customWidth="1"/>
    <col min="7" max="7" width="9.77734375" bestFit="1" customWidth="1"/>
    <col min="8" max="8" width="24.77734375" customWidth="1"/>
    <col min="9" max="9" width="9.77734375" customWidth="1"/>
    <col min="10" max="10" width="9.21875" customWidth="1"/>
  </cols>
  <sheetData>
    <row r="1" spans="1:10" x14ac:dyDescent="0.25">
      <c r="A1" s="2" t="s">
        <v>1161</v>
      </c>
    </row>
    <row r="2" spans="1:10" x14ac:dyDescent="0.25">
      <c r="B2" t="s">
        <v>248</v>
      </c>
      <c r="C2" t="s">
        <v>249</v>
      </c>
      <c r="D2" t="s">
        <v>584</v>
      </c>
      <c r="E2" s="6" t="s">
        <v>586</v>
      </c>
      <c r="F2" t="s">
        <v>581</v>
      </c>
      <c r="G2" t="s">
        <v>582</v>
      </c>
      <c r="H2" t="s">
        <v>583</v>
      </c>
      <c r="I2" t="s">
        <v>1229</v>
      </c>
      <c r="J2" t="s">
        <v>714</v>
      </c>
    </row>
    <row r="3" spans="1:10" x14ac:dyDescent="0.25">
      <c r="B3" t="s">
        <v>1213</v>
      </c>
      <c r="C3" s="11">
        <v>45532</v>
      </c>
      <c r="D3" t="s">
        <v>592</v>
      </c>
      <c r="E3" s="21">
        <v>17</v>
      </c>
      <c r="F3" t="s">
        <v>1222</v>
      </c>
      <c r="G3" t="s">
        <v>1223</v>
      </c>
      <c r="H3" t="s">
        <v>1224</v>
      </c>
    </row>
    <row r="4" spans="1:10" x14ac:dyDescent="0.25">
      <c r="B4" t="s">
        <v>1214</v>
      </c>
      <c r="C4" s="11">
        <v>45531</v>
      </c>
      <c r="D4" t="s">
        <v>810</v>
      </c>
      <c r="E4" s="21">
        <v>0.5</v>
      </c>
      <c r="F4" t="s">
        <v>1222</v>
      </c>
      <c r="G4" t="s">
        <v>639</v>
      </c>
      <c r="H4" t="s">
        <v>1225</v>
      </c>
    </row>
    <row r="5" spans="1:10" x14ac:dyDescent="0.25">
      <c r="B5" t="s">
        <v>1215</v>
      </c>
      <c r="C5" s="11">
        <v>45530</v>
      </c>
      <c r="D5" t="s">
        <v>592</v>
      </c>
      <c r="E5" s="21">
        <f>26*0.74</f>
        <v>19.239999999999998</v>
      </c>
      <c r="F5" t="s">
        <v>1222</v>
      </c>
      <c r="G5" t="s">
        <v>1226</v>
      </c>
      <c r="H5" t="s">
        <v>1227</v>
      </c>
    </row>
    <row r="6" spans="1:10" x14ac:dyDescent="0.25">
      <c r="B6" t="s">
        <v>1216</v>
      </c>
      <c r="C6" s="11">
        <v>45525</v>
      </c>
      <c r="D6" t="s">
        <v>600</v>
      </c>
      <c r="E6" s="21">
        <v>80</v>
      </c>
      <c r="F6" t="s">
        <v>1222</v>
      </c>
      <c r="G6" t="s">
        <v>639</v>
      </c>
      <c r="H6" t="s">
        <v>1228</v>
      </c>
      <c r="I6">
        <v>2000</v>
      </c>
      <c r="J6" t="s">
        <v>1230</v>
      </c>
    </row>
    <row r="7" spans="1:10" x14ac:dyDescent="0.25">
      <c r="B7" t="s">
        <v>1217</v>
      </c>
      <c r="C7" s="11">
        <v>45524</v>
      </c>
      <c r="D7" t="s">
        <v>618</v>
      </c>
      <c r="E7" s="21">
        <v>30</v>
      </c>
      <c r="F7" t="s">
        <v>1222</v>
      </c>
      <c r="G7" t="s">
        <v>1233</v>
      </c>
      <c r="H7" t="s">
        <v>1232</v>
      </c>
      <c r="I7">
        <v>190</v>
      </c>
      <c r="J7" t="s">
        <v>1231</v>
      </c>
    </row>
    <row r="8" spans="1:10" x14ac:dyDescent="0.25">
      <c r="B8" t="s">
        <v>1218</v>
      </c>
      <c r="C8" s="11">
        <v>45523</v>
      </c>
      <c r="D8" t="s">
        <v>618</v>
      </c>
      <c r="E8" s="21">
        <v>4</v>
      </c>
      <c r="F8" t="s">
        <v>1222</v>
      </c>
      <c r="G8" t="s">
        <v>1226</v>
      </c>
      <c r="H8" t="s">
        <v>1234</v>
      </c>
    </row>
    <row r="9" spans="1:10" x14ac:dyDescent="0.25">
      <c r="B9" t="s">
        <v>1219</v>
      </c>
      <c r="C9" s="11">
        <v>45518</v>
      </c>
      <c r="D9" t="s">
        <v>592</v>
      </c>
      <c r="E9" s="21">
        <v>10</v>
      </c>
      <c r="F9" t="s">
        <v>1222</v>
      </c>
      <c r="G9" t="s">
        <v>1233</v>
      </c>
      <c r="H9" t="s">
        <v>1244</v>
      </c>
    </row>
    <row r="10" spans="1:10" x14ac:dyDescent="0.25">
      <c r="B10" t="s">
        <v>1220</v>
      </c>
      <c r="C10" s="11">
        <v>45517</v>
      </c>
      <c r="D10" t="s">
        <v>600</v>
      </c>
      <c r="E10" s="21">
        <v>31</v>
      </c>
      <c r="F10" t="s">
        <v>1222</v>
      </c>
      <c r="G10" t="s">
        <v>804</v>
      </c>
      <c r="H10" t="s">
        <v>1245</v>
      </c>
    </row>
    <row r="11" spans="1:10" x14ac:dyDescent="0.25">
      <c r="B11" t="s">
        <v>1221</v>
      </c>
      <c r="C11" s="11">
        <v>45513</v>
      </c>
      <c r="D11" t="s">
        <v>592</v>
      </c>
      <c r="E11" s="21">
        <v>60</v>
      </c>
      <c r="F11" t="s">
        <v>1222</v>
      </c>
      <c r="G11" t="s">
        <v>590</v>
      </c>
      <c r="H11" t="s">
        <v>1246</v>
      </c>
      <c r="I11">
        <v>340</v>
      </c>
    </row>
    <row r="12" spans="1:10" x14ac:dyDescent="0.25">
      <c r="B12" t="s">
        <v>1235</v>
      </c>
      <c r="C12" s="11">
        <v>45511</v>
      </c>
      <c r="D12" t="s">
        <v>600</v>
      </c>
      <c r="E12" s="21">
        <v>120</v>
      </c>
      <c r="F12" t="s">
        <v>1222</v>
      </c>
      <c r="G12" t="s">
        <v>604</v>
      </c>
    </row>
    <row r="13" spans="1:10" x14ac:dyDescent="0.25">
      <c r="B13" t="s">
        <v>1236</v>
      </c>
      <c r="C13" s="11">
        <v>45510</v>
      </c>
      <c r="D13" t="s">
        <v>1242</v>
      </c>
      <c r="E13" s="21">
        <v>0</v>
      </c>
      <c r="F13" t="s">
        <v>1222</v>
      </c>
      <c r="G13" t="s">
        <v>804</v>
      </c>
    </row>
    <row r="14" spans="1:10" x14ac:dyDescent="0.25">
      <c r="B14" t="s">
        <v>1237</v>
      </c>
      <c r="C14" s="11">
        <v>45505</v>
      </c>
      <c r="D14" t="s">
        <v>618</v>
      </c>
      <c r="E14" s="21">
        <v>30</v>
      </c>
      <c r="F14" t="s">
        <v>1222</v>
      </c>
      <c r="G14" t="s">
        <v>1226</v>
      </c>
      <c r="H14" t="s">
        <v>1247</v>
      </c>
    </row>
    <row r="15" spans="1:10" x14ac:dyDescent="0.25">
      <c r="B15" t="s">
        <v>1238</v>
      </c>
      <c r="C15" s="11">
        <v>45498</v>
      </c>
      <c r="D15" t="s">
        <v>1243</v>
      </c>
      <c r="E15" s="21">
        <v>300</v>
      </c>
      <c r="F15" t="s">
        <v>1222</v>
      </c>
      <c r="G15" t="s">
        <v>590</v>
      </c>
      <c r="H15" t="s">
        <v>1248</v>
      </c>
    </row>
    <row r="16" spans="1:10" x14ac:dyDescent="0.25">
      <c r="B16" t="s">
        <v>1239</v>
      </c>
      <c r="C16" s="11">
        <v>45497</v>
      </c>
      <c r="D16" t="s">
        <v>589</v>
      </c>
      <c r="E16" s="21">
        <v>200</v>
      </c>
      <c r="F16" t="s">
        <v>1222</v>
      </c>
      <c r="G16" t="s">
        <v>1249</v>
      </c>
      <c r="H16" t="s">
        <v>1250</v>
      </c>
    </row>
    <row r="17" spans="2:9" x14ac:dyDescent="0.25">
      <c r="B17" t="s">
        <v>1240</v>
      </c>
      <c r="C17" s="11">
        <v>45496</v>
      </c>
      <c r="D17" t="s">
        <v>589</v>
      </c>
      <c r="E17" s="21">
        <v>100</v>
      </c>
      <c r="F17" t="s">
        <v>1222</v>
      </c>
      <c r="G17" t="s">
        <v>1233</v>
      </c>
      <c r="H17" t="s">
        <v>1251</v>
      </c>
      <c r="I17">
        <v>2200</v>
      </c>
    </row>
    <row r="18" spans="2:9" x14ac:dyDescent="0.25">
      <c r="B18" t="s">
        <v>1241</v>
      </c>
      <c r="C18" s="11">
        <v>45496</v>
      </c>
      <c r="D18" t="s">
        <v>618</v>
      </c>
      <c r="E18" s="21">
        <v>5</v>
      </c>
      <c r="F18" t="s">
        <v>1222</v>
      </c>
      <c r="G18" t="s">
        <v>590</v>
      </c>
      <c r="H18" t="s">
        <v>1252</v>
      </c>
    </row>
  </sheetData>
  <hyperlinks>
    <hyperlink ref="A1" location="VC!A1" display="Main" xr:uid="{2F3CF8C9-14B7-42D3-8E7A-29C59916DCC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69513-C119-4456-AA2C-C776D1B6FF5E}">
  <dimension ref="A1:J12"/>
  <sheetViews>
    <sheetView zoomScale="220" zoomScaleNormal="220" workbookViewId="0">
      <pane xSplit="2" ySplit="2" topLeftCell="C3" activePane="bottomRight" state="frozen"/>
      <selection pane="topRight" activeCell="C1" sqref="C1"/>
      <selection pane="bottomLeft" activeCell="A3" sqref="A3"/>
      <selection pane="bottomRight" activeCell="L17" sqref="L17"/>
    </sheetView>
  </sheetViews>
  <sheetFormatPr defaultRowHeight="13.2" x14ac:dyDescent="0.25"/>
  <cols>
    <col min="1" max="1" width="5" bestFit="1" customWidth="1"/>
    <col min="2" max="2" width="16" bestFit="1" customWidth="1"/>
    <col min="3" max="3" width="12.21875" bestFit="1" customWidth="1"/>
  </cols>
  <sheetData>
    <row r="1" spans="1:10" x14ac:dyDescent="0.25">
      <c r="A1" s="2" t="s">
        <v>79</v>
      </c>
    </row>
    <row r="2" spans="1:10" x14ac:dyDescent="0.25">
      <c r="B2" t="s">
        <v>248</v>
      </c>
      <c r="C2" t="s">
        <v>249</v>
      </c>
      <c r="D2" t="s">
        <v>584</v>
      </c>
      <c r="E2" s="6" t="s">
        <v>586</v>
      </c>
      <c r="F2" t="s">
        <v>581</v>
      </c>
      <c r="G2" t="s">
        <v>582</v>
      </c>
      <c r="H2" t="s">
        <v>583</v>
      </c>
      <c r="I2" t="s">
        <v>1229</v>
      </c>
      <c r="J2" t="s">
        <v>714</v>
      </c>
    </row>
    <row r="3" spans="1:10" x14ac:dyDescent="0.25">
      <c r="B3" t="s">
        <v>1254</v>
      </c>
      <c r="C3" s="11">
        <v>45524</v>
      </c>
    </row>
    <row r="4" spans="1:10" x14ac:dyDescent="0.25">
      <c r="B4" t="s">
        <v>1255</v>
      </c>
      <c r="C4" s="11">
        <v>45471</v>
      </c>
    </row>
    <row r="5" spans="1:10" x14ac:dyDescent="0.25">
      <c r="B5" t="s">
        <v>1256</v>
      </c>
      <c r="C5" s="11">
        <v>45468</v>
      </c>
      <c r="D5" t="s">
        <v>592</v>
      </c>
      <c r="E5">
        <v>120</v>
      </c>
      <c r="F5" t="s">
        <v>1222</v>
      </c>
      <c r="G5" t="s">
        <v>1264</v>
      </c>
      <c r="H5" t="s">
        <v>1265</v>
      </c>
    </row>
    <row r="6" spans="1:10" x14ac:dyDescent="0.25">
      <c r="B6" t="s">
        <v>1257</v>
      </c>
      <c r="C6" s="11">
        <v>45464</v>
      </c>
    </row>
    <row r="7" spans="1:10" x14ac:dyDescent="0.25">
      <c r="B7" t="s">
        <v>1258</v>
      </c>
      <c r="C7" s="11">
        <v>45428</v>
      </c>
    </row>
    <row r="8" spans="1:10" x14ac:dyDescent="0.25">
      <c r="B8" t="s">
        <v>1259</v>
      </c>
      <c r="C8" s="11">
        <v>45370</v>
      </c>
    </row>
    <row r="9" spans="1:10" x14ac:dyDescent="0.25">
      <c r="B9" t="s">
        <v>1260</v>
      </c>
      <c r="C9" s="11">
        <v>45342</v>
      </c>
    </row>
    <row r="10" spans="1:10" x14ac:dyDescent="0.25">
      <c r="B10" t="s">
        <v>1261</v>
      </c>
      <c r="C10" s="11">
        <v>45337</v>
      </c>
    </row>
    <row r="11" spans="1:10" x14ac:dyDescent="0.25">
      <c r="B11" t="s">
        <v>1262</v>
      </c>
      <c r="C11" s="11">
        <v>45202</v>
      </c>
    </row>
    <row r="12" spans="1:10" x14ac:dyDescent="0.25">
      <c r="B12" t="s">
        <v>1263</v>
      </c>
      <c r="C12" s="11">
        <v>45196</v>
      </c>
    </row>
  </sheetData>
  <hyperlinks>
    <hyperlink ref="A1" location="VC!A1" display="Main" xr:uid="{30CFF667-CA23-432A-8A0F-1830CFFBC64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0A354-E084-0049-99CB-56E7D7664621}">
  <dimension ref="A1:N79"/>
  <sheetViews>
    <sheetView zoomScale="160" zoomScaleNormal="160" workbookViewId="0">
      <pane xSplit="2" ySplit="2" topLeftCell="C50" activePane="bottomRight" state="frozen"/>
      <selection pane="topRight" activeCell="C1" sqref="C1"/>
      <selection pane="bottomLeft" activeCell="A3" sqref="A3"/>
      <selection pane="bottomRight" activeCell="B80" sqref="B80"/>
    </sheetView>
  </sheetViews>
  <sheetFormatPr defaultColWidth="11.44140625" defaultRowHeight="13.2" x14ac:dyDescent="0.25"/>
  <cols>
    <col min="1" max="1" width="4.77734375" bestFit="1" customWidth="1"/>
    <col min="2" max="2" width="24.21875" customWidth="1"/>
    <col min="3" max="3" width="15.44140625" bestFit="1" customWidth="1"/>
  </cols>
  <sheetData>
    <row r="1" spans="1:14" x14ac:dyDescent="0.25">
      <c r="A1" s="2" t="s">
        <v>79</v>
      </c>
    </row>
    <row r="2" spans="1:14" x14ac:dyDescent="0.25">
      <c r="C2" t="s">
        <v>17</v>
      </c>
      <c r="D2" t="s">
        <v>240</v>
      </c>
      <c r="E2" t="s">
        <v>226</v>
      </c>
      <c r="F2" t="s">
        <v>724</v>
      </c>
      <c r="G2">
        <v>1992</v>
      </c>
      <c r="H2">
        <v>1994</v>
      </c>
      <c r="I2">
        <v>1995</v>
      </c>
      <c r="J2">
        <v>1996</v>
      </c>
      <c r="K2">
        <v>1998</v>
      </c>
      <c r="L2">
        <v>1999</v>
      </c>
      <c r="M2">
        <v>2000</v>
      </c>
      <c r="N2">
        <v>2023</v>
      </c>
    </row>
    <row r="3" spans="1:14" s="12" customFormat="1" x14ac:dyDescent="0.25">
      <c r="B3" s="12" t="s">
        <v>844</v>
      </c>
      <c r="C3" s="19">
        <f>SUM(C6:C32)</f>
        <v>493706983890</v>
      </c>
    </row>
    <row r="4" spans="1:14" s="12" customFormat="1" x14ac:dyDescent="0.25">
      <c r="B4" s="20" t="s">
        <v>876</v>
      </c>
      <c r="C4" s="19"/>
    </row>
    <row r="5" spans="1:14" s="12" customFormat="1" x14ac:dyDescent="0.25">
      <c r="B5" s="20" t="s">
        <v>877</v>
      </c>
      <c r="C5" s="19"/>
    </row>
    <row r="6" spans="1:14" x14ac:dyDescent="0.25">
      <c r="B6" t="s">
        <v>731</v>
      </c>
      <c r="C6" s="18">
        <v>89284508261</v>
      </c>
      <c r="F6">
        <v>501</v>
      </c>
    </row>
    <row r="7" spans="1:14" x14ac:dyDescent="0.25">
      <c r="B7" s="2" t="s">
        <v>688</v>
      </c>
      <c r="C7" s="18">
        <v>56310737031</v>
      </c>
      <c r="E7">
        <v>1972</v>
      </c>
      <c r="I7" t="s">
        <v>692</v>
      </c>
      <c r="K7" t="s">
        <v>691</v>
      </c>
      <c r="L7" t="s">
        <v>690</v>
      </c>
      <c r="M7" t="s">
        <v>689</v>
      </c>
    </row>
    <row r="8" spans="1:14" x14ac:dyDescent="0.25">
      <c r="B8" t="s">
        <v>708</v>
      </c>
      <c r="C8" s="18">
        <v>56035682377</v>
      </c>
      <c r="D8" t="s">
        <v>752</v>
      </c>
    </row>
    <row r="9" spans="1:14" x14ac:dyDescent="0.25">
      <c r="B9" t="s">
        <v>725</v>
      </c>
      <c r="C9" s="18">
        <f>241965784+147908934+22297278+62217270+232370064+31203258+9221615+4750435+21256076+11185539+11548636+1716564+8375327+16105621+14761422+12108626+1517625378+563034146+510962331+899107318+194054898+3677249257+4845635585+4348721110+4318316456+2762397241+9155480356+671809450+2177888006</f>
        <v>36491273981</v>
      </c>
      <c r="D9" t="s">
        <v>41</v>
      </c>
      <c r="F9">
        <v>168</v>
      </c>
    </row>
    <row r="10" spans="1:14" x14ac:dyDescent="0.25">
      <c r="B10" t="s">
        <v>709</v>
      </c>
      <c r="C10" s="18">
        <v>27317948305</v>
      </c>
      <c r="F10">
        <v>205</v>
      </c>
    </row>
    <row r="11" spans="1:14" x14ac:dyDescent="0.25">
      <c r="B11" t="s">
        <v>710</v>
      </c>
      <c r="C11" s="18">
        <f>2631259387+2462772892+2338553794+2191279044+2141492179+2019719826+1881637596+1567538947+1486530438+1263608567+1227539725+946929588+865814827+493614099+338467863+294880826+294676220+292280058+217047586+185686132+129978710+108006946+82156631+78476749+67941408+60397158+58996346+58114586+55153382+46407196+44117311+20980813+16076875+15544586+12548698+12217587+6539533+2340977</f>
        <v>26017325086</v>
      </c>
    </row>
    <row r="12" spans="1:14" x14ac:dyDescent="0.25">
      <c r="B12" t="s">
        <v>732</v>
      </c>
      <c r="C12" s="18">
        <v>25912724688</v>
      </c>
      <c r="F12">
        <v>126</v>
      </c>
    </row>
    <row r="13" spans="1:14" x14ac:dyDescent="0.25">
      <c r="B13" t="s">
        <v>743</v>
      </c>
      <c r="C13" s="18">
        <f>1007687314+73505727+1244625755+58463500+1604344+4619228+7997359+34002000+41523076+38194179+1832866178+11299712+428948907+8750713+66120873+2676699491+121675592+75204323+101858685+1665493125+8014029+13083954+672958852+19265729+1176834014+19469815+1387085829+283363285+27346613+758472070+49018616+44657838+624616698+453068+1937527+1074809+1428262+1871764+4516419+620201+7786308+6525793+9880122+18241416+18171501+100952624+11024595+1331825+93280853+137258380+2146193182+24823547+642050214+27561042+624643579+54124046+37937780+35369874+810633945+24794495+7703753+1287617431+92170161+1823883492+44764123+605034877+16297075+216690785+14330446+6273860+858506245+9114135</f>
        <v>24412200977</v>
      </c>
    </row>
    <row r="14" spans="1:14" x14ac:dyDescent="0.25">
      <c r="B14" t="s">
        <v>739</v>
      </c>
      <c r="C14" s="18">
        <f>50266527+4179518+1720703+1140028+692620+954990+800268252+57832380+64784434+69552100+661108091+2584172887+109355353+1676343827+138163179+183492004+2535646101+15745267+324427523+992346845+782142663+2781453525+16687618+313119303+1126699013+40635016+793235465+3186456311+16513486+226578301+1829341294+22164821+206944814+686149126+11212883</f>
        <v>22311526268</v>
      </c>
      <c r="D14" t="s">
        <v>845</v>
      </c>
    </row>
    <row r="15" spans="1:14" x14ac:dyDescent="0.25">
      <c r="B15" t="s">
        <v>735</v>
      </c>
      <c r="C15" s="18">
        <f>2466824687+42655284+80625393+25572324+513728402+7833115+1965850505+2653751169+1406264189+681492875+218854800+107743813+3964584+1554338536+31828742+89147256+187712081+1508677+2877595778+58290222+1739860714+44112110+2319815192+56189162+1485113509+46661559+364396080+18931456</f>
        <v>21050662214</v>
      </c>
    </row>
    <row r="16" spans="1:14" x14ac:dyDescent="0.25">
      <c r="B16" t="s">
        <v>848</v>
      </c>
      <c r="C16" s="18">
        <f>111985019+38833130+114718+76481673+8938422+68134674+3668385+96648193+172761607+127417945+1997350176+623987982+28021416+31511097+555082436+1479327494+882411998+416952116+93694983+154088397+307267086+2520958881+1076948478+1630417140+1061336382+84588716</f>
        <v>13648928544</v>
      </c>
      <c r="D16" t="s">
        <v>855</v>
      </c>
    </row>
    <row r="17" spans="2:14" x14ac:dyDescent="0.25">
      <c r="B17" t="s">
        <v>736</v>
      </c>
      <c r="C17" s="18">
        <f>2418252+13442584+9083808+10263054+11774687+7175353+442243+10189216+16012489+14205149+19400591+828004094+1489747037+1354935239+1554874073+1930890584+365599117+1306005156+831038878+834775666+714102049+689297480+777439058+20110499+648588</f>
        <v>12811874944</v>
      </c>
    </row>
    <row r="18" spans="2:14" x14ac:dyDescent="0.25">
      <c r="B18" t="s">
        <v>738</v>
      </c>
      <c r="C18" s="18">
        <v>10775605970</v>
      </c>
      <c r="F18">
        <v>86</v>
      </c>
    </row>
    <row r="19" spans="2:14" x14ac:dyDescent="0.25">
      <c r="B19" t="s">
        <v>693</v>
      </c>
      <c r="C19" s="18">
        <f>2121537856+1608284488+1080673468+986591549+818942847+797089834+732426287+652823802+534277426+319494934+248271855+192840482+103983724+97267111+96291842+52964234+45203905+44892856+36664306+22577599+22378146+19105673+18988217+17234517+16989878+16692738+11560426+11247548+10126571+9571060+9353172+3582249+3205644+1247337+97017+29663</f>
        <v>10764510261</v>
      </c>
      <c r="G19" t="s">
        <v>697</v>
      </c>
      <c r="H19" t="s">
        <v>698</v>
      </c>
      <c r="J19" t="s">
        <v>696</v>
      </c>
      <c r="L19" t="s">
        <v>695</v>
      </c>
      <c r="M19" t="s">
        <v>694</v>
      </c>
    </row>
    <row r="20" spans="2:14" x14ac:dyDescent="0.25">
      <c r="B20" t="s">
        <v>726</v>
      </c>
      <c r="C20" s="18">
        <v>10289314151</v>
      </c>
      <c r="D20" t="s">
        <v>730</v>
      </c>
    </row>
    <row r="21" spans="2:14" x14ac:dyDescent="0.25">
      <c r="B21" t="s">
        <v>737</v>
      </c>
      <c r="C21" s="18">
        <f>1600000000+6040000+21075000+73230897+2800652+1792045690+43883901+6128340+10661384+16036393+14964609+2342772147+35631197+441248824+12165510+2095773575</f>
        <v>8514458119</v>
      </c>
    </row>
    <row r="22" spans="2:14" x14ac:dyDescent="0.25">
      <c r="B22" t="s">
        <v>733</v>
      </c>
      <c r="C22" s="18">
        <f>984551000+21971000+157809000+17525000+289381000+24387000+3468542000+192681000+1511036000+84440000+1473744000+52169000+205320000</f>
        <v>8483556000</v>
      </c>
    </row>
    <row r="23" spans="2:14" x14ac:dyDescent="0.25">
      <c r="B23" t="s">
        <v>23</v>
      </c>
      <c r="C23" s="18">
        <f>203206353+101828815+749308243+171219000+2521976000+1746580274+238358974+326160803+1422097382+396154680</f>
        <v>7876890524</v>
      </c>
      <c r="D23" t="s">
        <v>847</v>
      </c>
      <c r="E23">
        <v>1999</v>
      </c>
      <c r="F23">
        <v>174</v>
      </c>
    </row>
    <row r="24" spans="2:14" x14ac:dyDescent="0.25">
      <c r="B24" t="s">
        <v>745</v>
      </c>
      <c r="C24" s="18">
        <f>870211039+200298599+783761122+6022316+75643+144709095+428529747+1147196244+4713305+1152924156+10330343+780543450+3884838+1150262436</f>
        <v>6683462333</v>
      </c>
      <c r="D24" t="s">
        <v>875</v>
      </c>
    </row>
    <row r="25" spans="2:14" x14ac:dyDescent="0.25">
      <c r="B25" t="s">
        <v>734</v>
      </c>
      <c r="C25" s="18">
        <f>197879166+1279551615+152170350+1570061376+209382573+1335134504+148562541+1419515977</f>
        <v>6312258102</v>
      </c>
      <c r="D25" t="s">
        <v>846</v>
      </c>
    </row>
    <row r="26" spans="2:14" x14ac:dyDescent="0.25">
      <c r="B26" t="s">
        <v>746</v>
      </c>
      <c r="C26" s="18">
        <f>439340+19746616+36842315+348010205+582558644+1229964+13676018+19543504+1020408+10437629+3348925+15867042+7524848+10349718+5252585+782285565+759024001+797678903+40130557+24202451+2421343+227355939+1126712260+544027460+390959734+22488384+3600774+6954315+17191607+6073381+13192582</f>
        <v>5840147017</v>
      </c>
    </row>
    <row r="27" spans="2:14" x14ac:dyDescent="0.25">
      <c r="B27" t="s">
        <v>854</v>
      </c>
      <c r="C27" s="18">
        <f>69592514+223430527+1690270+8038652+310327+811168420+400645484+176028093+125869622+1210455843+7258142+1129814+10801058+7294991+896967+185227405+41911466+101287097+192589763+87099047+167302210+36945929+2968186+2169088+89076850+740617468+14666056+37205131</f>
        <v>4753676420</v>
      </c>
    </row>
    <row r="28" spans="2:14" x14ac:dyDescent="0.25">
      <c r="B28" t="s">
        <v>727</v>
      </c>
      <c r="C28" s="18">
        <f>6667680+281044637+880000000+640000000</f>
        <v>1807712317</v>
      </c>
      <c r="D28" t="s">
        <v>729</v>
      </c>
      <c r="N28" t="s">
        <v>728</v>
      </c>
    </row>
    <row r="29" spans="2:14" x14ac:dyDescent="0.25">
      <c r="B29" t="s">
        <v>740</v>
      </c>
    </row>
    <row r="30" spans="2:14" x14ac:dyDescent="0.25">
      <c r="B30" t="s">
        <v>741</v>
      </c>
    </row>
    <row r="31" spans="2:14" x14ac:dyDescent="0.25">
      <c r="B31" t="s">
        <v>742</v>
      </c>
    </row>
    <row r="32" spans="2:14" x14ac:dyDescent="0.25">
      <c r="B32" t="s">
        <v>744</v>
      </c>
    </row>
    <row r="33" spans="2:2" x14ac:dyDescent="0.25">
      <c r="B33" t="s">
        <v>747</v>
      </c>
    </row>
    <row r="34" spans="2:2" x14ac:dyDescent="0.25">
      <c r="B34" t="s">
        <v>748</v>
      </c>
    </row>
    <row r="35" spans="2:2" x14ac:dyDescent="0.25">
      <c r="B35" t="s">
        <v>1253</v>
      </c>
    </row>
    <row r="36" spans="2:2" x14ac:dyDescent="0.25">
      <c r="B36" t="s">
        <v>749</v>
      </c>
    </row>
    <row r="37" spans="2:2" x14ac:dyDescent="0.25">
      <c r="B37" t="s">
        <v>750</v>
      </c>
    </row>
    <row r="38" spans="2:2" x14ac:dyDescent="0.25">
      <c r="B38" t="s">
        <v>751</v>
      </c>
    </row>
    <row r="39" spans="2:2" x14ac:dyDescent="0.25">
      <c r="B39" t="s">
        <v>849</v>
      </c>
    </row>
    <row r="40" spans="2:2" x14ac:dyDescent="0.25">
      <c r="B40" t="s">
        <v>850</v>
      </c>
    </row>
    <row r="41" spans="2:2" x14ac:dyDescent="0.25">
      <c r="B41" t="s">
        <v>851</v>
      </c>
    </row>
    <row r="42" spans="2:2" x14ac:dyDescent="0.25">
      <c r="B42" t="s">
        <v>852</v>
      </c>
    </row>
    <row r="43" spans="2:2" x14ac:dyDescent="0.25">
      <c r="B43" t="s">
        <v>853</v>
      </c>
    </row>
    <row r="44" spans="2:2" x14ac:dyDescent="0.25">
      <c r="B44" t="s">
        <v>856</v>
      </c>
    </row>
    <row r="45" spans="2:2" x14ac:dyDescent="0.25">
      <c r="B45" t="s">
        <v>857</v>
      </c>
    </row>
    <row r="46" spans="2:2" x14ac:dyDescent="0.25">
      <c r="B46" t="s">
        <v>858</v>
      </c>
    </row>
    <row r="47" spans="2:2" x14ac:dyDescent="0.25">
      <c r="B47" t="s">
        <v>859</v>
      </c>
    </row>
    <row r="48" spans="2:2" x14ac:dyDescent="0.25">
      <c r="B48" t="s">
        <v>860</v>
      </c>
    </row>
    <row r="49" spans="2:2" x14ac:dyDescent="0.25">
      <c r="B49" t="s">
        <v>861</v>
      </c>
    </row>
    <row r="50" spans="2:2" x14ac:dyDescent="0.25">
      <c r="B50" t="s">
        <v>862</v>
      </c>
    </row>
    <row r="51" spans="2:2" x14ac:dyDescent="0.25">
      <c r="B51" t="s">
        <v>863</v>
      </c>
    </row>
    <row r="52" spans="2:2" x14ac:dyDescent="0.25">
      <c r="B52" t="s">
        <v>52</v>
      </c>
    </row>
    <row r="53" spans="2:2" x14ac:dyDescent="0.25">
      <c r="B53" t="s">
        <v>864</v>
      </c>
    </row>
    <row r="54" spans="2:2" x14ac:dyDescent="0.25">
      <c r="B54" t="s">
        <v>865</v>
      </c>
    </row>
    <row r="55" spans="2:2" x14ac:dyDescent="0.25">
      <c r="B55" t="s">
        <v>866</v>
      </c>
    </row>
    <row r="56" spans="2:2" x14ac:dyDescent="0.25">
      <c r="B56" t="s">
        <v>867</v>
      </c>
    </row>
    <row r="57" spans="2:2" x14ac:dyDescent="0.25">
      <c r="B57" t="s">
        <v>868</v>
      </c>
    </row>
    <row r="58" spans="2:2" x14ac:dyDescent="0.25">
      <c r="B58" t="s">
        <v>869</v>
      </c>
    </row>
    <row r="59" spans="2:2" x14ac:dyDescent="0.25">
      <c r="B59" t="s">
        <v>870</v>
      </c>
    </row>
    <row r="60" spans="2:2" x14ac:dyDescent="0.25">
      <c r="B60" t="s">
        <v>871</v>
      </c>
    </row>
    <row r="61" spans="2:2" x14ac:dyDescent="0.25">
      <c r="B61" t="s">
        <v>872</v>
      </c>
    </row>
    <row r="62" spans="2:2" x14ac:dyDescent="0.25">
      <c r="B62" t="s">
        <v>873</v>
      </c>
    </row>
    <row r="63" spans="2:2" x14ac:dyDescent="0.25">
      <c r="B63" t="s">
        <v>874</v>
      </c>
    </row>
    <row r="64" spans="2:2" x14ac:dyDescent="0.25">
      <c r="B64" s="20" t="s">
        <v>878</v>
      </c>
    </row>
    <row r="65" spans="2:2" x14ac:dyDescent="0.25">
      <c r="B65" s="20" t="s">
        <v>879</v>
      </c>
    </row>
    <row r="66" spans="2:2" x14ac:dyDescent="0.25">
      <c r="B66" s="20" t="s">
        <v>880</v>
      </c>
    </row>
    <row r="67" spans="2:2" x14ac:dyDescent="0.25">
      <c r="B67" s="20" t="s">
        <v>881</v>
      </c>
    </row>
    <row r="68" spans="2:2" x14ac:dyDescent="0.25">
      <c r="B68" s="20" t="s">
        <v>80</v>
      </c>
    </row>
    <row r="69" spans="2:2" x14ac:dyDescent="0.25">
      <c r="B69" s="20" t="s">
        <v>882</v>
      </c>
    </row>
    <row r="70" spans="2:2" x14ac:dyDescent="0.25">
      <c r="B70" s="20" t="s">
        <v>883</v>
      </c>
    </row>
    <row r="71" spans="2:2" x14ac:dyDescent="0.25">
      <c r="B71" s="20" t="s">
        <v>884</v>
      </c>
    </row>
    <row r="72" spans="2:2" x14ac:dyDescent="0.25">
      <c r="B72" s="20" t="s">
        <v>885</v>
      </c>
    </row>
    <row r="73" spans="2:2" x14ac:dyDescent="0.25">
      <c r="B73" s="20" t="s">
        <v>886</v>
      </c>
    </row>
    <row r="74" spans="2:2" x14ac:dyDescent="0.25">
      <c r="B74" s="20" t="s">
        <v>887</v>
      </c>
    </row>
    <row r="75" spans="2:2" x14ac:dyDescent="0.25">
      <c r="B75" s="20" t="s">
        <v>83</v>
      </c>
    </row>
    <row r="76" spans="2:2" x14ac:dyDescent="0.25">
      <c r="B76" s="20" t="s">
        <v>888</v>
      </c>
    </row>
    <row r="77" spans="2:2" x14ac:dyDescent="0.25">
      <c r="B77" s="20" t="s">
        <v>889</v>
      </c>
    </row>
    <row r="78" spans="2:2" x14ac:dyDescent="0.25">
      <c r="B78" t="s">
        <v>1298</v>
      </c>
    </row>
    <row r="79" spans="2:2" x14ac:dyDescent="0.25">
      <c r="B79" s="20" t="s">
        <v>1483</v>
      </c>
    </row>
  </sheetData>
  <hyperlinks>
    <hyperlink ref="A1" location="Hedge!A1" display="Main" xr:uid="{95CFB358-FEF5-4CAA-BFA9-576DD49A116E}"/>
    <hyperlink ref="B7" location="Sequoia!A1" display="Sequoia" xr:uid="{7FCF279E-A103-4B0A-90B7-C3E9455259B7}"/>
  </hyperlink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39A68-6582-4CB0-BBC2-6BFE2EE82221}">
  <dimension ref="A1:V77"/>
  <sheetViews>
    <sheetView zoomScale="175" zoomScaleNormal="175" workbookViewId="0">
      <pane xSplit="2" ySplit="2" topLeftCell="R63" activePane="bottomRight" state="frozen"/>
      <selection pane="topRight" activeCell="C1" sqref="C1"/>
      <selection pane="bottomLeft" activeCell="A3" sqref="A3"/>
      <selection pane="bottomRight" activeCell="B73" sqref="B73"/>
    </sheetView>
  </sheetViews>
  <sheetFormatPr defaultColWidth="8.77734375" defaultRowHeight="13.2" x14ac:dyDescent="0.25"/>
  <cols>
    <col min="1" max="1" width="4.77734375" bestFit="1" customWidth="1"/>
    <col min="2" max="2" width="17" bestFit="1" customWidth="1"/>
    <col min="3" max="3" width="11.44140625" bestFit="1" customWidth="1"/>
    <col min="16" max="16" width="9.21875" bestFit="1" customWidth="1"/>
  </cols>
  <sheetData>
    <row r="1" spans="1:22" x14ac:dyDescent="0.25">
      <c r="A1" t="s">
        <v>79</v>
      </c>
      <c r="V1">
        <f>SUM(V3:V107)</f>
        <v>657595</v>
      </c>
    </row>
    <row r="2" spans="1:22" x14ac:dyDescent="0.25">
      <c r="B2" t="s">
        <v>0</v>
      </c>
      <c r="C2" t="s">
        <v>15</v>
      </c>
      <c r="D2" t="s">
        <v>17</v>
      </c>
      <c r="E2" s="1" t="s">
        <v>7</v>
      </c>
      <c r="F2" s="1" t="s">
        <v>8</v>
      </c>
      <c r="G2" s="1" t="s">
        <v>9</v>
      </c>
      <c r="H2" s="1" t="s">
        <v>10</v>
      </c>
      <c r="I2" s="3" t="s">
        <v>11</v>
      </c>
      <c r="J2" s="3" t="s">
        <v>13</v>
      </c>
      <c r="K2" s="3" t="s">
        <v>12</v>
      </c>
      <c r="L2" s="3" t="s">
        <v>14</v>
      </c>
      <c r="M2" s="3" t="s">
        <v>234</v>
      </c>
      <c r="N2" s="3" t="s">
        <v>235</v>
      </c>
      <c r="O2" s="3" t="s">
        <v>651</v>
      </c>
      <c r="P2" s="3" t="s">
        <v>652</v>
      </c>
      <c r="Q2" s="3" t="s">
        <v>1113</v>
      </c>
      <c r="R2" s="3" t="s">
        <v>1114</v>
      </c>
      <c r="S2" s="3" t="s">
        <v>1115</v>
      </c>
      <c r="T2" s="3" t="s">
        <v>1116</v>
      </c>
      <c r="U2" s="3" t="s">
        <v>714</v>
      </c>
      <c r="V2" s="3" t="s">
        <v>1490</v>
      </c>
    </row>
    <row r="3" spans="1:22" x14ac:dyDescent="0.25">
      <c r="A3">
        <v>1</v>
      </c>
      <c r="B3" s="2" t="s">
        <v>661</v>
      </c>
      <c r="P3" s="17">
        <v>4569610.3104980001</v>
      </c>
      <c r="V3">
        <v>20000</v>
      </c>
    </row>
    <row r="4" spans="1:22" x14ac:dyDescent="0.25">
      <c r="A4">
        <f>+A3+1</f>
        <v>2</v>
      </c>
      <c r="B4" s="2" t="s">
        <v>83</v>
      </c>
      <c r="C4" t="s">
        <v>660</v>
      </c>
      <c r="P4" s="17">
        <v>3921945.8484589998</v>
      </c>
      <c r="V4">
        <v>18400</v>
      </c>
    </row>
    <row r="5" spans="1:22" x14ac:dyDescent="0.25">
      <c r="A5">
        <f t="shared" ref="A5:A14" si="0">+A4+1</f>
        <v>3</v>
      </c>
      <c r="B5" s="2" t="s">
        <v>86</v>
      </c>
      <c r="P5" s="17">
        <v>2055899.0158520001</v>
      </c>
      <c r="V5">
        <v>46000</v>
      </c>
    </row>
    <row r="6" spans="1:22" x14ac:dyDescent="0.25">
      <c r="A6">
        <f t="shared" si="0"/>
        <v>4</v>
      </c>
      <c r="B6" s="2" t="s">
        <v>80</v>
      </c>
      <c r="P6" s="17">
        <v>1301824.856715</v>
      </c>
      <c r="U6" t="s">
        <v>1123</v>
      </c>
      <c r="V6">
        <v>74000</v>
      </c>
    </row>
    <row r="7" spans="1:22" x14ac:dyDescent="0.25">
      <c r="A7">
        <f t="shared" si="0"/>
        <v>5</v>
      </c>
      <c r="B7" s="2" t="s">
        <v>81</v>
      </c>
      <c r="P7" s="17">
        <v>1134780.9962540001</v>
      </c>
      <c r="V7">
        <v>80000</v>
      </c>
    </row>
    <row r="8" spans="1:22" x14ac:dyDescent="0.25">
      <c r="A8">
        <f t="shared" si="0"/>
        <v>6</v>
      </c>
      <c r="B8" s="2" t="s">
        <v>678</v>
      </c>
      <c r="P8" s="17">
        <v>1040788.602081</v>
      </c>
    </row>
    <row r="9" spans="1:22" x14ac:dyDescent="0.25">
      <c r="A9">
        <f t="shared" si="0"/>
        <v>7</v>
      </c>
      <c r="B9" s="2" t="s">
        <v>88</v>
      </c>
      <c r="P9" s="17">
        <v>955851.22653400002</v>
      </c>
    </row>
    <row r="10" spans="1:22" x14ac:dyDescent="0.25">
      <c r="A10">
        <f t="shared" si="0"/>
        <v>8</v>
      </c>
      <c r="B10" s="2" t="s">
        <v>84</v>
      </c>
      <c r="P10" s="17">
        <v>744231.402</v>
      </c>
      <c r="V10">
        <v>7868</v>
      </c>
    </row>
    <row r="11" spans="1:22" x14ac:dyDescent="0.25">
      <c r="A11">
        <f t="shared" si="0"/>
        <v>9</v>
      </c>
      <c r="B11" s="2" t="s">
        <v>679</v>
      </c>
      <c r="P11" s="17">
        <v>572290.29793500004</v>
      </c>
    </row>
    <row r="12" spans="1:22" x14ac:dyDescent="0.25">
      <c r="A12">
        <f t="shared" si="0"/>
        <v>10</v>
      </c>
      <c r="B12" s="2" t="s">
        <v>92</v>
      </c>
      <c r="P12" s="17">
        <v>557050.34983700002</v>
      </c>
      <c r="V12">
        <v>45300</v>
      </c>
    </row>
    <row r="13" spans="1:22" x14ac:dyDescent="0.25">
      <c r="A13">
        <f t="shared" si="0"/>
        <v>11</v>
      </c>
      <c r="B13" s="2" t="s">
        <v>675</v>
      </c>
      <c r="P13" s="17">
        <v>552459.06116399996</v>
      </c>
      <c r="V13">
        <v>23000</v>
      </c>
    </row>
    <row r="14" spans="1:22" x14ac:dyDescent="0.25">
      <c r="A14">
        <f t="shared" si="0"/>
        <v>12</v>
      </c>
      <c r="B14" s="2" t="s">
        <v>663</v>
      </c>
      <c r="P14" s="17">
        <v>535768.59564800002</v>
      </c>
      <c r="V14">
        <v>1800</v>
      </c>
    </row>
    <row r="15" spans="1:22" x14ac:dyDescent="0.25">
      <c r="A15">
        <f>+A14+1</f>
        <v>13</v>
      </c>
      <c r="B15" s="2" t="s">
        <v>91</v>
      </c>
      <c r="P15" s="17">
        <v>446093.60522999999</v>
      </c>
      <c r="V15">
        <v>8800</v>
      </c>
    </row>
    <row r="16" spans="1:22" x14ac:dyDescent="0.25">
      <c r="A16">
        <f>+A15+1</f>
        <v>14</v>
      </c>
      <c r="B16" s="2" t="s">
        <v>711</v>
      </c>
      <c r="P16" s="17">
        <v>420237.00497399998</v>
      </c>
      <c r="V16">
        <v>8490</v>
      </c>
    </row>
    <row r="17" spans="1:22" x14ac:dyDescent="0.25">
      <c r="A17">
        <f t="shared" ref="A17:A77" si="1">+A16+1</f>
        <v>15</v>
      </c>
      <c r="B17" s="2" t="s">
        <v>670</v>
      </c>
      <c r="P17" s="17">
        <v>342467.29001499998</v>
      </c>
    </row>
    <row r="18" spans="1:22" x14ac:dyDescent="0.25">
      <c r="A18">
        <f t="shared" si="1"/>
        <v>16</v>
      </c>
      <c r="B18" s="2" t="s">
        <v>676</v>
      </c>
      <c r="P18" s="17">
        <v>334075.07418200001</v>
      </c>
    </row>
    <row r="19" spans="1:22" x14ac:dyDescent="0.25">
      <c r="A19">
        <f t="shared" si="1"/>
        <v>17</v>
      </c>
      <c r="B19" s="2" t="s">
        <v>667</v>
      </c>
      <c r="P19" s="17">
        <v>259873.04769499999</v>
      </c>
    </row>
    <row r="20" spans="1:22" x14ac:dyDescent="0.25">
      <c r="A20">
        <f t="shared" si="1"/>
        <v>18</v>
      </c>
      <c r="B20" s="2" t="s">
        <v>90</v>
      </c>
      <c r="P20" s="17">
        <v>213868.38212200001</v>
      </c>
    </row>
    <row r="21" spans="1:22" x14ac:dyDescent="0.25">
      <c r="A21">
        <f t="shared" si="1"/>
        <v>19</v>
      </c>
      <c r="B21" s="2" t="s">
        <v>677</v>
      </c>
      <c r="P21" s="17">
        <v>167659.82777</v>
      </c>
      <c r="V21">
        <v>2200</v>
      </c>
    </row>
    <row r="22" spans="1:22" x14ac:dyDescent="0.25">
      <c r="A22">
        <f t="shared" si="1"/>
        <v>20</v>
      </c>
      <c r="B22" s="2" t="s">
        <v>684</v>
      </c>
      <c r="P22" s="17">
        <v>157303.97482100001</v>
      </c>
    </row>
    <row r="23" spans="1:22" x14ac:dyDescent="0.25">
      <c r="A23">
        <f t="shared" si="1"/>
        <v>21</v>
      </c>
      <c r="B23" s="2" t="s">
        <v>662</v>
      </c>
      <c r="P23" s="17">
        <v>135253.96826699999</v>
      </c>
      <c r="V23">
        <v>103000</v>
      </c>
    </row>
    <row r="24" spans="1:22" x14ac:dyDescent="0.25">
      <c r="A24">
        <f t="shared" si="1"/>
        <v>22</v>
      </c>
      <c r="B24" s="2" t="s">
        <v>82</v>
      </c>
      <c r="P24" s="17">
        <v>126191.005081</v>
      </c>
    </row>
    <row r="25" spans="1:22" x14ac:dyDescent="0.25">
      <c r="A25">
        <f t="shared" si="1"/>
        <v>23</v>
      </c>
      <c r="B25" s="2" t="s">
        <v>87</v>
      </c>
      <c r="P25" s="17">
        <v>134187.690302</v>
      </c>
      <c r="V25">
        <v>407</v>
      </c>
    </row>
    <row r="26" spans="1:22" x14ac:dyDescent="0.25">
      <c r="A26">
        <f t="shared" si="1"/>
        <v>24</v>
      </c>
      <c r="B26" s="2" t="s">
        <v>682</v>
      </c>
      <c r="P26" s="17">
        <v>86567.032804000002</v>
      </c>
      <c r="V26">
        <v>20600</v>
      </c>
    </row>
    <row r="27" spans="1:22" x14ac:dyDescent="0.25">
      <c r="A27">
        <f t="shared" si="1"/>
        <v>25</v>
      </c>
      <c r="B27" s="2" t="s">
        <v>666</v>
      </c>
      <c r="P27" s="17">
        <v>40281.263610000002</v>
      </c>
      <c r="V27">
        <v>2000</v>
      </c>
    </row>
    <row r="28" spans="1:22" x14ac:dyDescent="0.25">
      <c r="A28">
        <f t="shared" si="1"/>
        <v>26</v>
      </c>
      <c r="B28" s="2" t="s">
        <v>673</v>
      </c>
      <c r="P28" s="17">
        <v>27940.746802000001</v>
      </c>
    </row>
    <row r="29" spans="1:22" x14ac:dyDescent="0.25">
      <c r="A29">
        <f t="shared" si="1"/>
        <v>27</v>
      </c>
      <c r="B29" s="2" t="s">
        <v>85</v>
      </c>
      <c r="C29" t="s">
        <v>659</v>
      </c>
      <c r="P29" s="17">
        <v>16890.984818000001</v>
      </c>
    </row>
    <row r="30" spans="1:22" x14ac:dyDescent="0.25">
      <c r="A30">
        <f t="shared" si="1"/>
        <v>28</v>
      </c>
      <c r="B30" t="s">
        <v>89</v>
      </c>
    </row>
    <row r="31" spans="1:22" x14ac:dyDescent="0.25">
      <c r="A31">
        <f t="shared" si="1"/>
        <v>29</v>
      </c>
      <c r="B31" t="s">
        <v>93</v>
      </c>
      <c r="V31">
        <v>13800</v>
      </c>
    </row>
    <row r="32" spans="1:22" x14ac:dyDescent="0.25">
      <c r="A32">
        <f t="shared" si="1"/>
        <v>30</v>
      </c>
      <c r="B32" t="s">
        <v>94</v>
      </c>
    </row>
    <row r="33" spans="1:22" x14ac:dyDescent="0.25">
      <c r="A33">
        <f t="shared" si="1"/>
        <v>31</v>
      </c>
      <c r="B33" t="s">
        <v>95</v>
      </c>
    </row>
    <row r="34" spans="1:22" x14ac:dyDescent="0.25">
      <c r="A34">
        <f t="shared" si="1"/>
        <v>32</v>
      </c>
      <c r="B34" t="s">
        <v>96</v>
      </c>
    </row>
    <row r="35" spans="1:22" x14ac:dyDescent="0.25">
      <c r="A35">
        <f t="shared" si="1"/>
        <v>33</v>
      </c>
      <c r="B35" s="2" t="s">
        <v>133</v>
      </c>
      <c r="P35" s="17">
        <v>3375.9219109999999</v>
      </c>
      <c r="V35">
        <v>5400</v>
      </c>
    </row>
    <row r="36" spans="1:22" x14ac:dyDescent="0.25">
      <c r="A36">
        <f t="shared" si="1"/>
        <v>34</v>
      </c>
      <c r="B36" t="s">
        <v>687</v>
      </c>
    </row>
    <row r="37" spans="1:22" x14ac:dyDescent="0.25">
      <c r="A37">
        <f t="shared" si="1"/>
        <v>35</v>
      </c>
      <c r="B37" t="s">
        <v>707</v>
      </c>
    </row>
    <row r="38" spans="1:22" x14ac:dyDescent="0.25">
      <c r="A38">
        <f t="shared" si="1"/>
        <v>36</v>
      </c>
      <c r="B38" t="s">
        <v>712</v>
      </c>
    </row>
    <row r="39" spans="1:22" x14ac:dyDescent="0.25">
      <c r="A39">
        <f t="shared" si="1"/>
        <v>37</v>
      </c>
      <c r="B39" t="s">
        <v>719</v>
      </c>
    </row>
    <row r="40" spans="1:22" x14ac:dyDescent="0.25">
      <c r="A40">
        <f t="shared" si="1"/>
        <v>38</v>
      </c>
      <c r="B40" t="s">
        <v>720</v>
      </c>
    </row>
    <row r="41" spans="1:22" x14ac:dyDescent="0.25">
      <c r="A41">
        <f t="shared" si="1"/>
        <v>39</v>
      </c>
      <c r="B41" t="s">
        <v>721</v>
      </c>
    </row>
    <row r="42" spans="1:22" x14ac:dyDescent="0.25">
      <c r="A42">
        <f t="shared" si="1"/>
        <v>40</v>
      </c>
      <c r="B42" t="s">
        <v>722</v>
      </c>
    </row>
    <row r="43" spans="1:22" x14ac:dyDescent="0.25">
      <c r="A43">
        <f t="shared" si="1"/>
        <v>41</v>
      </c>
      <c r="B43" t="s">
        <v>1120</v>
      </c>
    </row>
    <row r="44" spans="1:22" x14ac:dyDescent="0.25">
      <c r="A44">
        <f t="shared" si="1"/>
        <v>42</v>
      </c>
      <c r="B44" t="s">
        <v>1122</v>
      </c>
    </row>
    <row r="45" spans="1:22" x14ac:dyDescent="0.25">
      <c r="A45">
        <f t="shared" si="1"/>
        <v>43</v>
      </c>
      <c r="B45" t="s">
        <v>1126</v>
      </c>
    </row>
    <row r="46" spans="1:22" x14ac:dyDescent="0.25">
      <c r="A46">
        <f t="shared" si="1"/>
        <v>44</v>
      </c>
      <c r="B46" t="s">
        <v>1127</v>
      </c>
    </row>
    <row r="47" spans="1:22" x14ac:dyDescent="0.25">
      <c r="A47">
        <f t="shared" si="1"/>
        <v>45</v>
      </c>
      <c r="B47" t="s">
        <v>1128</v>
      </c>
    </row>
    <row r="48" spans="1:22" x14ac:dyDescent="0.25">
      <c r="A48">
        <f t="shared" si="1"/>
        <v>46</v>
      </c>
      <c r="B48" t="s">
        <v>1129</v>
      </c>
    </row>
    <row r="49" spans="1:22" x14ac:dyDescent="0.25">
      <c r="A49">
        <f t="shared" si="1"/>
        <v>47</v>
      </c>
      <c r="B49" t="s">
        <v>1130</v>
      </c>
    </row>
    <row r="50" spans="1:22" x14ac:dyDescent="0.25">
      <c r="A50">
        <f t="shared" si="1"/>
        <v>48</v>
      </c>
      <c r="B50" t="s">
        <v>1132</v>
      </c>
    </row>
    <row r="51" spans="1:22" x14ac:dyDescent="0.25">
      <c r="A51">
        <f t="shared" si="1"/>
        <v>49</v>
      </c>
      <c r="B51" t="s">
        <v>1133</v>
      </c>
    </row>
    <row r="52" spans="1:22" x14ac:dyDescent="0.25">
      <c r="A52">
        <f t="shared" si="1"/>
        <v>50</v>
      </c>
      <c r="B52" t="s">
        <v>1134</v>
      </c>
    </row>
    <row r="53" spans="1:22" x14ac:dyDescent="0.25">
      <c r="A53">
        <f t="shared" si="1"/>
        <v>51</v>
      </c>
      <c r="B53" t="s">
        <v>1135</v>
      </c>
      <c r="V53">
        <v>53400</v>
      </c>
    </row>
    <row r="54" spans="1:22" x14ac:dyDescent="0.25">
      <c r="A54">
        <f t="shared" si="1"/>
        <v>52</v>
      </c>
      <c r="B54" t="s">
        <v>1136</v>
      </c>
    </row>
    <row r="55" spans="1:22" x14ac:dyDescent="0.25">
      <c r="A55">
        <f t="shared" si="1"/>
        <v>53</v>
      </c>
      <c r="B55" t="s">
        <v>1139</v>
      </c>
    </row>
    <row r="56" spans="1:22" x14ac:dyDescent="0.25">
      <c r="A56">
        <f t="shared" si="1"/>
        <v>54</v>
      </c>
      <c r="B56" t="s">
        <v>1140</v>
      </c>
    </row>
    <row r="57" spans="1:22" x14ac:dyDescent="0.25">
      <c r="A57">
        <f t="shared" si="1"/>
        <v>55</v>
      </c>
      <c r="B57" t="s">
        <v>1141</v>
      </c>
    </row>
    <row r="58" spans="1:22" x14ac:dyDescent="0.25">
      <c r="A58">
        <f t="shared" si="1"/>
        <v>56</v>
      </c>
      <c r="B58" t="s">
        <v>1142</v>
      </c>
      <c r="V58">
        <v>33000</v>
      </c>
    </row>
    <row r="59" spans="1:22" x14ac:dyDescent="0.25">
      <c r="A59">
        <f t="shared" si="1"/>
        <v>57</v>
      </c>
      <c r="B59" t="s">
        <v>1143</v>
      </c>
    </row>
    <row r="60" spans="1:22" x14ac:dyDescent="0.25">
      <c r="A60">
        <f t="shared" si="1"/>
        <v>58</v>
      </c>
      <c r="B60" t="s">
        <v>1144</v>
      </c>
    </row>
    <row r="61" spans="1:22" x14ac:dyDescent="0.25">
      <c r="A61">
        <f t="shared" si="1"/>
        <v>59</v>
      </c>
      <c r="B61" t="s">
        <v>1145</v>
      </c>
    </row>
    <row r="62" spans="1:22" x14ac:dyDescent="0.25">
      <c r="A62">
        <f t="shared" si="1"/>
        <v>60</v>
      </c>
      <c r="B62" t="s">
        <v>1146</v>
      </c>
    </row>
    <row r="63" spans="1:22" x14ac:dyDescent="0.25">
      <c r="A63">
        <f t="shared" si="1"/>
        <v>61</v>
      </c>
      <c r="B63" t="s">
        <v>1147</v>
      </c>
    </row>
    <row r="64" spans="1:22" x14ac:dyDescent="0.25">
      <c r="A64">
        <f t="shared" si="1"/>
        <v>62</v>
      </c>
      <c r="B64" t="s">
        <v>1148</v>
      </c>
    </row>
    <row r="65" spans="1:22" x14ac:dyDescent="0.25">
      <c r="A65">
        <f t="shared" si="1"/>
        <v>63</v>
      </c>
      <c r="B65" t="s">
        <v>1149</v>
      </c>
    </row>
    <row r="66" spans="1:22" x14ac:dyDescent="0.25">
      <c r="A66">
        <f t="shared" si="1"/>
        <v>64</v>
      </c>
      <c r="B66" t="s">
        <v>1150</v>
      </c>
    </row>
    <row r="67" spans="1:22" x14ac:dyDescent="0.25">
      <c r="A67">
        <f t="shared" si="1"/>
        <v>65</v>
      </c>
      <c r="B67" t="s">
        <v>1151</v>
      </c>
    </row>
    <row r="68" spans="1:22" x14ac:dyDescent="0.25">
      <c r="A68">
        <f t="shared" si="1"/>
        <v>66</v>
      </c>
      <c r="B68" t="s">
        <v>1152</v>
      </c>
    </row>
    <row r="69" spans="1:22" x14ac:dyDescent="0.25">
      <c r="A69">
        <f t="shared" si="1"/>
        <v>67</v>
      </c>
      <c r="B69" t="s">
        <v>1153</v>
      </c>
    </row>
    <row r="70" spans="1:22" x14ac:dyDescent="0.25">
      <c r="A70">
        <f t="shared" si="1"/>
        <v>68</v>
      </c>
      <c r="B70" t="s">
        <v>1154</v>
      </c>
      <c r="V70">
        <v>90130</v>
      </c>
    </row>
    <row r="71" spans="1:22" x14ac:dyDescent="0.25">
      <c r="A71">
        <f t="shared" si="1"/>
        <v>69</v>
      </c>
      <c r="B71" t="s">
        <v>1155</v>
      </c>
    </row>
    <row r="72" spans="1:22" x14ac:dyDescent="0.25">
      <c r="A72">
        <f t="shared" si="1"/>
        <v>70</v>
      </c>
      <c r="B72" t="s">
        <v>1156</v>
      </c>
    </row>
    <row r="73" spans="1:22" x14ac:dyDescent="0.25">
      <c r="A73">
        <f t="shared" si="1"/>
        <v>71</v>
      </c>
      <c r="B73" t="s">
        <v>1157</v>
      </c>
    </row>
    <row r="74" spans="1:22" x14ac:dyDescent="0.25">
      <c r="A74">
        <f t="shared" si="1"/>
        <v>72</v>
      </c>
      <c r="B74" t="s">
        <v>1158</v>
      </c>
    </row>
    <row r="75" spans="1:22" x14ac:dyDescent="0.25">
      <c r="A75">
        <f t="shared" si="1"/>
        <v>73</v>
      </c>
      <c r="B75" t="s">
        <v>1159</v>
      </c>
    </row>
    <row r="76" spans="1:22" x14ac:dyDescent="0.25">
      <c r="A76">
        <f t="shared" si="1"/>
        <v>74</v>
      </c>
      <c r="B76" t="s">
        <v>1160</v>
      </c>
    </row>
    <row r="77" spans="1:22" x14ac:dyDescent="0.25">
      <c r="A77">
        <f t="shared" si="1"/>
        <v>75</v>
      </c>
      <c r="B77" t="s">
        <v>1211</v>
      </c>
    </row>
  </sheetData>
  <hyperlinks>
    <hyperlink ref="P29" r:id="rId1" display="https://www.sec.gov/Archives/edgar/data/1697748/000110465924004517/xslForm13F_X02/primary_doc.xml" xr:uid="{90675D98-C1D1-B348-AC46-FEEEA1B3CB22}"/>
    <hyperlink ref="B29" r:id="rId2" xr:uid="{5E4CA1B4-919B-4E4F-A26D-5AA424400270}"/>
    <hyperlink ref="P4" r:id="rId3" display="https://www.sec.gov/Archives/edgar/data/1364742/000108636424006999/xslForm13F_X02/primary_doc.xml" xr:uid="{C1419920-3D7D-0C4B-8F9B-BA5E750F4A30}"/>
    <hyperlink ref="B4" r:id="rId4" xr:uid="{A00C9CFE-8A8C-FC4B-8C50-BD0728409359}"/>
    <hyperlink ref="B3" r:id="rId5" xr:uid="{A6A9C677-C55B-334C-A20F-5CD519857856}"/>
    <hyperlink ref="P3" r:id="rId6" display="https://www.sec.gov/Archives/edgar/data/102909/000110465924023150/xslForm13F_X02/primary_doc.xml" xr:uid="{610BEEF3-1C78-5C4B-92E7-27282B42C647}"/>
    <hyperlink ref="B5" r:id="rId7" xr:uid="{353931A5-0120-DE43-BFCE-810E4BD4066E}"/>
    <hyperlink ref="P5" r:id="rId8" display="https://www.sec.gov/Archives/edgar/data/93751/000009375124000484/xslForm13F_X02/primary_doc.xml" xr:uid="{082A01A6-C625-2448-8453-43911D0F4224}"/>
    <hyperlink ref="B23" r:id="rId9" xr:uid="{47F374D1-16E5-F844-A1B0-5FA92D4C1B51}"/>
    <hyperlink ref="P23" r:id="rId10" display="https://www.sec.gov/Archives/edgar/data/1475365/000121465924001344/xslForm13F_X02/primary_doc.xml" xr:uid="{F0C8B35E-4815-DB4E-8198-6DE1056D06FD}"/>
    <hyperlink ref="B7" r:id="rId11" xr:uid="{F6F52DFC-CABD-C542-AEC7-CBA6FA45546C}"/>
    <hyperlink ref="P7" r:id="rId12" display="https://www.sec.gov/Archives/edgar/data/895421/000089542124000245/xslForm13F_X02/primary_doc.xml" xr:uid="{9E6B51C3-4827-3649-B8EF-44A26894AEEF}"/>
    <hyperlink ref="B14" r:id="rId13" xr:uid="{3182BBF8-812A-B143-BFC8-8A084E1185ED}"/>
    <hyperlink ref="P14" r:id="rId14" display="https://www.sec.gov/Archives/edgar/data/902219/000090221924000290/xslForm13F_X02/primary_doc.xml" xr:uid="{3DE5B5B3-F3EB-F241-A6D1-04B6C917423B}"/>
    <hyperlink ref="B27" r:id="rId15" xr:uid="{5E0BA1A9-4485-6549-A493-6DB12657CC2C}"/>
    <hyperlink ref="P27" r:id="rId16" display="https://www.sec.gov/Archives/edgar/data/1056288/000162363224000202/xslForm13F_X02/primary_doc.xml" xr:uid="{BF3F7807-3C40-AD4B-B6EC-B780C627B860}"/>
    <hyperlink ref="B9" r:id="rId17" xr:uid="{0E6F07F2-0597-CF44-B706-69BC744500F3}"/>
    <hyperlink ref="P9" r:id="rId18" display="https://www.sec.gov/Archives/edgar/data/1214717/000126924124000004/xslForm13F_X02/primary_doc.xml" xr:uid="{F22DFA74-F243-C04F-9D30-77C5FFFE778A}"/>
    <hyperlink ref="B10" r:id="rId19" xr:uid="{D0E575BF-E466-B043-B3AF-43E0309FD505}"/>
    <hyperlink ref="P10" r:id="rId20" display="https://www.sec.gov/Archives/edgar/data/80255/000008025524000820/xslForm13F_X02/primary_doc.xml" xr:uid="{6CD7543C-43F4-5C46-A752-6E6FE2F8B88B}"/>
    <hyperlink ref="B19" r:id="rId21" xr:uid="{B27E58ED-B092-5C40-8645-5529C5C592A1}"/>
    <hyperlink ref="P19" r:id="rId22" display="https://www.sec.gov/Archives/edgar/data/1109448/000153215524000008/xslForm13F_X02/primary_doc.xml" xr:uid="{0880664A-4F14-2D41-B4ED-573510A4040F}"/>
    <hyperlink ref="P6" r:id="rId23" display="https://www.sec.gov/Archives/edgar/data/315066/000031506624001639/xslForm13F_X02/primary_doc.xml" xr:uid="{8611CB73-A53B-BA48-BC42-B51AC752BDA7}"/>
    <hyperlink ref="B6" r:id="rId24" xr:uid="{65D9DBE2-3539-B64A-9A96-FAEF241D1703}"/>
    <hyperlink ref="P17" r:id="rId25" display="https://www.sec.gov/Archives/edgar/data/354204/000035420424001740/xslForm13F_X02/primary_doc.xml" xr:uid="{F52B7F06-6B63-B144-A319-668E05A26DDC}"/>
    <hyperlink ref="B17" r:id="rId26" xr:uid="{12060422-446F-4745-9327-1899DD6D6F7F}"/>
    <hyperlink ref="B28" r:id="rId27" xr:uid="{231DCCD5-B18E-CC48-BE6F-1DCEB774BE85}"/>
    <hyperlink ref="P28" r:id="rId28" display="https://www.sec.gov/Archives/edgar/data/1462020/000108514624000448/xslForm13F_X02/primary_doc.xml" xr:uid="{451A4A59-A365-DB40-83A2-E93872D3F637}"/>
    <hyperlink ref="B13" r:id="rId29" xr:uid="{E5FE8DE6-BE5E-7642-94F1-E0043DF94D15}"/>
    <hyperlink ref="P13" r:id="rId30" display="https://www.sec.gov/Archives/edgar/data/73124/000125648424000002/xslForm13F_X02/primary_doc.xml" xr:uid="{0576038D-3175-5D41-BA38-098BECADB265}"/>
    <hyperlink ref="B35" r:id="rId31" xr:uid="{F4158713-A4C3-3F4C-B89C-A09A20C97A00}"/>
    <hyperlink ref="P35" r:id="rId32" display="https://www.sec.gov/Archives/edgar/data/1123274/000153560224000003/xslForm13F_X02/primary_doc.xml" xr:uid="{4C5B1D2E-54CF-4F47-94F3-81B6DB548419}"/>
    <hyperlink ref="B12" r:id="rId33" xr:uid="{C6AF6090-FE37-314F-9A5C-6E3385DC3D22}"/>
    <hyperlink ref="P12" r:id="rId34" display="https://www.sec.gov/Archives/edgar/data/886982/000076999324000161/xslForm13F_X02/primary_doc.xml" xr:uid="{84F4D4F6-DFAB-9246-BCDB-309E3CFD459E}"/>
    <hyperlink ref="B18" r:id="rId35" xr:uid="{F91F43F7-336D-D345-9E8B-19D1FBAA5777}"/>
    <hyperlink ref="P18" r:id="rId36" display="https://www.sec.gov/Archives/edgar/data/1610520/000095012324001214/xslForm13F_X02/primary_doc.xml" xr:uid="{98AFB0FA-254D-CD4E-B157-9B30BDFE7FC6}"/>
    <hyperlink ref="B15" r:id="rId37" xr:uid="{2F168197-BF21-45DB-9769-6F00A2181D88}"/>
    <hyperlink ref="P15" r:id="rId38" display="https://www.sec.gov/Archives/edgar/data/1562230/000001728324000011/xslForm13F_X02/primary_doc.xml" xr:uid="{2C14DD66-9CAE-45AF-91D8-1125C009AB65}"/>
    <hyperlink ref="B24" r:id="rId39" xr:uid="{203CD4DF-9385-4518-940F-30E160707702}"/>
    <hyperlink ref="P24" r:id="rId40" display="https://www.sec.gov/Archives/edgar/data/1088875/000108887524000015/xslForm13F_X02/primary_doc.xml" xr:uid="{7D5FB42F-A616-4D1E-BF35-6E828EE62102}"/>
    <hyperlink ref="B21" r:id="rId41" xr:uid="{07ED1DA9-1FC0-410C-96CB-8A0D6D40AE1F}"/>
    <hyperlink ref="P21" r:id="rId42" display="https://www.sec.gov/Archives/edgar/data/1274173/000108514624001304/xslForm13F_X02/primary_doc.xml" xr:uid="{7609BE17-1777-408E-AAC4-AD05CFCEFFD2}"/>
    <hyperlink ref="B8" r:id="rId43" xr:uid="{545F5C6B-67E4-404B-A183-7C24D87DDF5A}"/>
    <hyperlink ref="P8" r:id="rId44" display="https://www.sec.gov/Archives/edgar/data/19617/000001961724000190/xslForm13F_X02/primary_doc.xml" xr:uid="{E877B312-5597-4EC2-BEFE-64B2A7F64808}"/>
    <hyperlink ref="B26" r:id="rId45" xr:uid="{B2C2D37F-1334-412D-AD72-879E035EDE7C}"/>
    <hyperlink ref="P26" r:id="rId46" display="https://www.sec.gov/Archives/edgar/data/1418333/000095012324002158/xslForm13F_X02/primary_doc.xml" xr:uid="{7013A020-1D01-4C5B-B1B1-F95B887A5748}"/>
    <hyperlink ref="B22" r:id="rId47" xr:uid="{99D4D51F-5DB4-41F4-A01C-26047711184F}"/>
    <hyperlink ref="P22" r:id="rId48" display="https://www.sec.gov/Archives/edgar/data/200217/000095012324002669/xslForm13F_X02/primary_doc.xml" xr:uid="{EB541EB6-76AF-44E0-8645-04188946C789}"/>
    <hyperlink ref="B11" r:id="rId49" xr:uid="{5685646D-A751-4867-85D5-1F43B405608E}"/>
    <hyperlink ref="P11" r:id="rId50" display="https://www.sec.gov/Archives/edgar/data/1374170/000137417024000018/xslForm13F_X02/primary_doc.xml" xr:uid="{D9A6DC4B-3954-4849-8282-E181D930D69E}"/>
    <hyperlink ref="B25" r:id="rId51" xr:uid="{E51BF22C-EDCE-4FD7-B9B0-D49E83EEBD50}"/>
    <hyperlink ref="P25" r:id="rId52" display="https://www.sec.gov/Archives/edgar/data/53417/000005341724000002/xslForm13F_X02/primary_doc.xml" xr:uid="{AAC67348-DCFD-47C0-8770-D53E46B1ABB1}"/>
    <hyperlink ref="B20" r:id="rId53" xr:uid="{A442ED93-0B09-4B08-9749-76AFFE3BD9A0}"/>
    <hyperlink ref="P20" r:id="rId54" display="https://www.sec.gov/Archives/edgar/data/38777/000003877724000028/xslForm13F_X02/primary_doc.xml" xr:uid="{B50F2917-29BA-440D-AA2A-9A4201E4AC90}"/>
    <hyperlink ref="B16" r:id="rId55" xr:uid="{A013C637-8E0E-4A00-A457-D35A152ABF45}"/>
    <hyperlink ref="P16" r:id="rId56" display="https://www.sec.gov/Archives/edgar/data/914208/000091420824000213/xslForm13F_X02/primary_doc.xml" xr:uid="{46FB051E-42EB-47A9-8AE0-F0B1C588D5CF}"/>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F8C07-0F00-4A41-9563-91EAF261112F}">
  <dimension ref="A1:B5"/>
  <sheetViews>
    <sheetView zoomScale="205" zoomScaleNormal="205" workbookViewId="0">
      <pane xSplit="2" ySplit="2" topLeftCell="C3" activePane="bottomRight" state="frozen"/>
      <selection pane="topRight" activeCell="C1" sqref="C1"/>
      <selection pane="bottomLeft" activeCell="A3" sqref="A3"/>
      <selection pane="bottomRight" activeCell="F5" sqref="F5"/>
    </sheetView>
  </sheetViews>
  <sheetFormatPr defaultColWidth="8.77734375" defaultRowHeight="13.2" x14ac:dyDescent="0.25"/>
  <cols>
    <col min="1" max="1" width="5" bestFit="1" customWidth="1"/>
  </cols>
  <sheetData>
    <row r="1" spans="1:2" x14ac:dyDescent="0.25">
      <c r="A1" t="s">
        <v>79</v>
      </c>
    </row>
    <row r="2" spans="1:2" x14ac:dyDescent="0.25">
      <c r="B2" t="s">
        <v>0</v>
      </c>
    </row>
    <row r="3" spans="1:2" x14ac:dyDescent="0.25">
      <c r="B3" t="s">
        <v>1484</v>
      </c>
    </row>
    <row r="4" spans="1:2" x14ac:dyDescent="0.25">
      <c r="B4" t="s">
        <v>1485</v>
      </c>
    </row>
    <row r="5" spans="1:2" x14ac:dyDescent="0.25">
      <c r="B5" t="s">
        <v>1486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312F8-A10E-2B46-ABCA-6A0774B0EBAA}">
  <dimension ref="A1:R108"/>
  <sheetViews>
    <sheetView zoomScale="115" zoomScaleNormal="115" workbookViewId="0">
      <pane xSplit="4" ySplit="2" topLeftCell="E30" activePane="bottomRight" state="frozen"/>
      <selection pane="topRight" activeCell="E1" sqref="E1"/>
      <selection pane="bottomLeft" activeCell="A3" sqref="A3"/>
      <selection pane="bottomRight"/>
    </sheetView>
  </sheetViews>
  <sheetFormatPr defaultColWidth="11.44140625" defaultRowHeight="13.2" x14ac:dyDescent="0.25"/>
  <cols>
    <col min="1" max="1" width="4.77734375" bestFit="1" customWidth="1"/>
    <col min="5" max="5" width="13.21875" customWidth="1"/>
  </cols>
  <sheetData>
    <row r="1" spans="1:17" x14ac:dyDescent="0.25">
      <c r="A1" s="2" t="s">
        <v>79</v>
      </c>
    </row>
    <row r="2" spans="1:17" x14ac:dyDescent="0.25">
      <c r="B2" t="s">
        <v>890</v>
      </c>
      <c r="C2" t="s">
        <v>920</v>
      </c>
      <c r="D2" t="s">
        <v>891</v>
      </c>
      <c r="E2" t="s">
        <v>912</v>
      </c>
      <c r="F2" t="s">
        <v>895</v>
      </c>
      <c r="G2" t="s">
        <v>897</v>
      </c>
      <c r="H2" t="s">
        <v>901</v>
      </c>
      <c r="I2" t="s">
        <v>911</v>
      </c>
      <c r="J2" t="s">
        <v>914</v>
      </c>
      <c r="K2" t="s">
        <v>915</v>
      </c>
      <c r="L2" t="s">
        <v>927</v>
      </c>
      <c r="M2" t="s">
        <v>974</v>
      </c>
      <c r="N2" t="s">
        <v>976</v>
      </c>
      <c r="O2" t="s">
        <v>978</v>
      </c>
      <c r="P2" t="s">
        <v>979</v>
      </c>
      <c r="Q2" t="s">
        <v>714</v>
      </c>
    </row>
    <row r="3" spans="1:17" x14ac:dyDescent="0.25">
      <c r="B3" t="s">
        <v>892</v>
      </c>
      <c r="C3" t="s">
        <v>893</v>
      </c>
      <c r="D3" t="s">
        <v>894</v>
      </c>
      <c r="E3" t="s">
        <v>723</v>
      </c>
      <c r="F3" s="2" t="s">
        <v>896</v>
      </c>
      <c r="G3" t="s">
        <v>907</v>
      </c>
      <c r="H3" t="s">
        <v>906</v>
      </c>
      <c r="I3" t="s">
        <v>1020</v>
      </c>
    </row>
    <row r="4" spans="1:17" x14ac:dyDescent="0.25">
      <c r="B4" t="s">
        <v>898</v>
      </c>
      <c r="C4" t="s">
        <v>899</v>
      </c>
      <c r="D4" t="s">
        <v>900</v>
      </c>
      <c r="E4" t="s">
        <v>903</v>
      </c>
      <c r="F4" s="2" t="s">
        <v>904</v>
      </c>
      <c r="G4" t="s">
        <v>905</v>
      </c>
      <c r="H4" t="s">
        <v>902</v>
      </c>
      <c r="I4" t="s">
        <v>1020</v>
      </c>
    </row>
    <row r="5" spans="1:17" x14ac:dyDescent="0.25">
      <c r="B5" t="s">
        <v>908</v>
      </c>
      <c r="D5" t="s">
        <v>909</v>
      </c>
      <c r="E5" t="s">
        <v>913</v>
      </c>
      <c r="F5" s="2" t="s">
        <v>918</v>
      </c>
      <c r="G5" t="s">
        <v>919</v>
      </c>
      <c r="H5" t="s">
        <v>910</v>
      </c>
      <c r="I5" t="s">
        <v>1021</v>
      </c>
      <c r="J5" t="s">
        <v>916</v>
      </c>
      <c r="K5" t="s">
        <v>917</v>
      </c>
    </row>
    <row r="6" spans="1:17" x14ac:dyDescent="0.25">
      <c r="B6" t="s">
        <v>921</v>
      </c>
      <c r="C6" t="s">
        <v>922</v>
      </c>
      <c r="D6" t="s">
        <v>923</v>
      </c>
      <c r="E6" t="s">
        <v>924</v>
      </c>
      <c r="F6" s="2" t="s">
        <v>926</v>
      </c>
      <c r="G6" t="s">
        <v>919</v>
      </c>
      <c r="H6" t="s">
        <v>925</v>
      </c>
      <c r="I6" t="s">
        <v>1021</v>
      </c>
      <c r="J6" t="s">
        <v>929</v>
      </c>
      <c r="L6" s="2" t="s">
        <v>928</v>
      </c>
    </row>
    <row r="7" spans="1:17" x14ac:dyDescent="0.25">
      <c r="B7" t="s">
        <v>930</v>
      </c>
      <c r="D7" t="s">
        <v>931</v>
      </c>
      <c r="E7" t="s">
        <v>932</v>
      </c>
      <c r="F7" s="2" t="s">
        <v>933</v>
      </c>
      <c r="G7" t="s">
        <v>905</v>
      </c>
      <c r="H7" t="s">
        <v>934</v>
      </c>
      <c r="I7" t="s">
        <v>1020</v>
      </c>
      <c r="J7" t="s">
        <v>935</v>
      </c>
    </row>
    <row r="8" spans="1:17" x14ac:dyDescent="0.25">
      <c r="B8" t="s">
        <v>936</v>
      </c>
      <c r="C8" t="s">
        <v>899</v>
      </c>
      <c r="D8" t="s">
        <v>937</v>
      </c>
      <c r="E8" t="s">
        <v>938</v>
      </c>
      <c r="F8" s="2" t="s">
        <v>939</v>
      </c>
      <c r="G8" t="s">
        <v>905</v>
      </c>
      <c r="H8" t="s">
        <v>940</v>
      </c>
      <c r="I8" t="s">
        <v>1020</v>
      </c>
    </row>
    <row r="9" spans="1:17" x14ac:dyDescent="0.25">
      <c r="B9" t="s">
        <v>941</v>
      </c>
      <c r="D9" t="s">
        <v>942</v>
      </c>
      <c r="E9" t="s">
        <v>943</v>
      </c>
      <c r="G9" t="s">
        <v>919</v>
      </c>
      <c r="H9" t="s">
        <v>944</v>
      </c>
      <c r="I9" t="s">
        <v>945</v>
      </c>
      <c r="J9" t="s">
        <v>946</v>
      </c>
    </row>
    <row r="10" spans="1:17" x14ac:dyDescent="0.25">
      <c r="B10" t="s">
        <v>947</v>
      </c>
      <c r="C10" t="s">
        <v>948</v>
      </c>
      <c r="D10" t="s">
        <v>949</v>
      </c>
      <c r="E10" t="s">
        <v>950</v>
      </c>
      <c r="F10" s="2" t="s">
        <v>951</v>
      </c>
      <c r="G10" t="s">
        <v>905</v>
      </c>
      <c r="H10" t="s">
        <v>952</v>
      </c>
      <c r="I10" t="s">
        <v>1020</v>
      </c>
    </row>
    <row r="11" spans="1:17" x14ac:dyDescent="0.25">
      <c r="B11" t="s">
        <v>953</v>
      </c>
      <c r="C11" t="s">
        <v>954</v>
      </c>
      <c r="D11" t="s">
        <v>955</v>
      </c>
      <c r="E11" t="s">
        <v>956</v>
      </c>
      <c r="F11" s="2" t="s">
        <v>957</v>
      </c>
      <c r="G11" t="s">
        <v>907</v>
      </c>
      <c r="H11" t="s">
        <v>958</v>
      </c>
      <c r="I11" t="s">
        <v>1020</v>
      </c>
    </row>
    <row r="12" spans="1:17" x14ac:dyDescent="0.25">
      <c r="B12" t="s">
        <v>959</v>
      </c>
      <c r="D12" t="s">
        <v>960</v>
      </c>
      <c r="E12" t="s">
        <v>961</v>
      </c>
      <c r="F12" s="2" t="s">
        <v>962</v>
      </c>
      <c r="G12" t="s">
        <v>905</v>
      </c>
      <c r="H12" t="s">
        <v>963</v>
      </c>
      <c r="I12" t="s">
        <v>1020</v>
      </c>
      <c r="J12" t="s">
        <v>964</v>
      </c>
    </row>
    <row r="13" spans="1:17" x14ac:dyDescent="0.25">
      <c r="B13" t="s">
        <v>965</v>
      </c>
      <c r="D13" t="s">
        <v>966</v>
      </c>
      <c r="E13" t="s">
        <v>967</v>
      </c>
      <c r="F13" s="2" t="s">
        <v>968</v>
      </c>
      <c r="G13" t="s">
        <v>905</v>
      </c>
      <c r="I13" t="s">
        <v>1020</v>
      </c>
      <c r="J13" t="s">
        <v>969</v>
      </c>
    </row>
    <row r="14" spans="1:17" x14ac:dyDescent="0.25">
      <c r="B14" t="s">
        <v>970</v>
      </c>
      <c r="D14" t="s">
        <v>971</v>
      </c>
      <c r="G14" t="s">
        <v>4</v>
      </c>
      <c r="M14" t="s">
        <v>975</v>
      </c>
      <c r="N14" t="s">
        <v>977</v>
      </c>
      <c r="O14" t="s">
        <v>972</v>
      </c>
      <c r="P14" s="2" t="s">
        <v>973</v>
      </c>
    </row>
    <row r="15" spans="1:17" x14ac:dyDescent="0.25">
      <c r="B15" t="s">
        <v>980</v>
      </c>
      <c r="D15" t="s">
        <v>981</v>
      </c>
      <c r="E15" t="s">
        <v>982</v>
      </c>
      <c r="F15" s="2" t="s">
        <v>983</v>
      </c>
      <c r="G15" t="s">
        <v>905</v>
      </c>
      <c r="I15" t="s">
        <v>984</v>
      </c>
    </row>
    <row r="16" spans="1:17" x14ac:dyDescent="0.25">
      <c r="B16" t="s">
        <v>985</v>
      </c>
      <c r="D16" t="s">
        <v>986</v>
      </c>
      <c r="E16" t="s">
        <v>987</v>
      </c>
      <c r="F16" s="2" t="s">
        <v>988</v>
      </c>
      <c r="G16" t="s">
        <v>905</v>
      </c>
      <c r="H16" t="s">
        <v>963</v>
      </c>
      <c r="I16" t="s">
        <v>1022</v>
      </c>
    </row>
    <row r="17" spans="2:17" x14ac:dyDescent="0.25">
      <c r="B17" t="s">
        <v>989</v>
      </c>
      <c r="D17" t="s">
        <v>990</v>
      </c>
      <c r="E17" t="s">
        <v>991</v>
      </c>
      <c r="F17" s="2" t="s">
        <v>992</v>
      </c>
      <c r="G17" t="s">
        <v>919</v>
      </c>
      <c r="H17" t="s">
        <v>993</v>
      </c>
      <c r="I17" t="s">
        <v>1021</v>
      </c>
      <c r="J17" t="s">
        <v>994</v>
      </c>
      <c r="L17" s="2" t="s">
        <v>995</v>
      </c>
    </row>
    <row r="18" spans="2:17" x14ac:dyDescent="0.25">
      <c r="B18" t="s">
        <v>996</v>
      </c>
      <c r="C18" t="s">
        <v>997</v>
      </c>
      <c r="D18" t="s">
        <v>998</v>
      </c>
      <c r="E18" t="s">
        <v>999</v>
      </c>
      <c r="F18" s="2" t="s">
        <v>1000</v>
      </c>
      <c r="G18" t="s">
        <v>919</v>
      </c>
      <c r="H18" t="s">
        <v>963</v>
      </c>
      <c r="I18" t="s">
        <v>1021</v>
      </c>
      <c r="J18" t="s">
        <v>1001</v>
      </c>
      <c r="L18" s="2" t="s">
        <v>1002</v>
      </c>
    </row>
    <row r="19" spans="2:17" x14ac:dyDescent="0.25">
      <c r="B19" t="s">
        <v>1003</v>
      </c>
      <c r="D19" t="s">
        <v>1004</v>
      </c>
      <c r="E19" t="s">
        <v>1005</v>
      </c>
      <c r="F19" s="2" t="s">
        <v>1006</v>
      </c>
      <c r="G19" t="s">
        <v>905</v>
      </c>
      <c r="H19" t="s">
        <v>1007</v>
      </c>
      <c r="I19" t="s">
        <v>1020</v>
      </c>
      <c r="J19" t="s">
        <v>1008</v>
      </c>
      <c r="L19" s="2" t="s">
        <v>1009</v>
      </c>
    </row>
    <row r="20" spans="2:17" x14ac:dyDescent="0.25">
      <c r="B20" t="s">
        <v>1010</v>
      </c>
      <c r="D20" t="s">
        <v>1011</v>
      </c>
      <c r="E20" t="s">
        <v>1012</v>
      </c>
      <c r="F20" s="2" t="s">
        <v>1013</v>
      </c>
      <c r="G20" t="s">
        <v>905</v>
      </c>
      <c r="H20" t="s">
        <v>1014</v>
      </c>
      <c r="I20" t="s">
        <v>1020</v>
      </c>
    </row>
    <row r="21" spans="2:17" x14ac:dyDescent="0.25">
      <c r="B21" t="s">
        <v>1015</v>
      </c>
      <c r="D21" t="s">
        <v>1016</v>
      </c>
      <c r="E21" t="s">
        <v>1017</v>
      </c>
      <c r="F21" s="2" t="s">
        <v>1018</v>
      </c>
      <c r="G21" t="s">
        <v>919</v>
      </c>
      <c r="I21" t="s">
        <v>1019</v>
      </c>
      <c r="J21" t="s">
        <v>1024</v>
      </c>
      <c r="L21" s="2" t="s">
        <v>1023</v>
      </c>
    </row>
    <row r="22" spans="2:17" x14ac:dyDescent="0.25">
      <c r="B22" t="s">
        <v>1025</v>
      </c>
      <c r="D22" t="s">
        <v>1026</v>
      </c>
      <c r="E22" t="s">
        <v>1027</v>
      </c>
      <c r="F22" s="2" t="s">
        <v>1028</v>
      </c>
      <c r="G22" t="s">
        <v>919</v>
      </c>
      <c r="H22" t="s">
        <v>1029</v>
      </c>
      <c r="I22" t="s">
        <v>1030</v>
      </c>
    </row>
    <row r="23" spans="2:17" x14ac:dyDescent="0.25">
      <c r="B23" t="s">
        <v>1031</v>
      </c>
      <c r="D23" t="s">
        <v>1032</v>
      </c>
      <c r="E23" t="s">
        <v>1033</v>
      </c>
      <c r="G23" t="s">
        <v>919</v>
      </c>
      <c r="H23" t="s">
        <v>963</v>
      </c>
      <c r="I23" t="s">
        <v>1021</v>
      </c>
      <c r="J23" t="s">
        <v>1034</v>
      </c>
      <c r="Q23" t="s">
        <v>1035</v>
      </c>
    </row>
    <row r="24" spans="2:17" x14ac:dyDescent="0.25">
      <c r="B24" t="s">
        <v>1036</v>
      </c>
      <c r="D24" t="s">
        <v>1037</v>
      </c>
      <c r="E24" t="s">
        <v>1038</v>
      </c>
      <c r="F24" s="2" t="s">
        <v>1039</v>
      </c>
      <c r="G24" t="s">
        <v>919</v>
      </c>
      <c r="H24" t="s">
        <v>1040</v>
      </c>
      <c r="I24" t="s">
        <v>1041</v>
      </c>
    </row>
    <row r="25" spans="2:17" x14ac:dyDescent="0.25">
      <c r="B25" t="s">
        <v>1042</v>
      </c>
      <c r="D25" t="s">
        <v>1043</v>
      </c>
      <c r="E25" t="s">
        <v>1044</v>
      </c>
      <c r="F25" s="2" t="s">
        <v>1045</v>
      </c>
      <c r="G25" t="s">
        <v>905</v>
      </c>
      <c r="H25" t="s">
        <v>1046</v>
      </c>
      <c r="I25" t="s">
        <v>1020</v>
      </c>
      <c r="J25" t="s">
        <v>1047</v>
      </c>
      <c r="L25" s="2" t="s">
        <v>1048</v>
      </c>
    </row>
    <row r="26" spans="2:17" x14ac:dyDescent="0.25">
      <c r="B26" t="s">
        <v>1049</v>
      </c>
      <c r="D26" t="s">
        <v>1050</v>
      </c>
      <c r="E26" t="s">
        <v>1051</v>
      </c>
      <c r="F26" s="2" t="s">
        <v>1052</v>
      </c>
      <c r="G26" t="s">
        <v>905</v>
      </c>
      <c r="H26" t="s">
        <v>1053</v>
      </c>
      <c r="I26" t="s">
        <v>1020</v>
      </c>
      <c r="J26" t="s">
        <v>1054</v>
      </c>
      <c r="L26" s="2" t="s">
        <v>1055</v>
      </c>
    </row>
    <row r="27" spans="2:17" x14ac:dyDescent="0.25">
      <c r="B27" t="s">
        <v>1056</v>
      </c>
      <c r="D27" t="s">
        <v>1057</v>
      </c>
      <c r="E27" t="s">
        <v>1058</v>
      </c>
      <c r="F27" s="2" t="s">
        <v>1059</v>
      </c>
      <c r="G27" t="s">
        <v>905</v>
      </c>
      <c r="H27" t="s">
        <v>963</v>
      </c>
      <c r="I27" t="s">
        <v>1020</v>
      </c>
    </row>
    <row r="28" spans="2:17" x14ac:dyDescent="0.25">
      <c r="B28" t="s">
        <v>1060</v>
      </c>
      <c r="D28" t="s">
        <v>1061</v>
      </c>
      <c r="E28" t="s">
        <v>1062</v>
      </c>
      <c r="F28" s="2" t="s">
        <v>1063</v>
      </c>
      <c r="G28" t="s">
        <v>905</v>
      </c>
      <c r="H28" t="s">
        <v>963</v>
      </c>
      <c r="I28" t="s">
        <v>1020</v>
      </c>
    </row>
    <row r="29" spans="2:17" x14ac:dyDescent="0.25">
      <c r="B29" t="s">
        <v>1064</v>
      </c>
      <c r="D29" t="s">
        <v>1065</v>
      </c>
      <c r="E29" t="s">
        <v>1066</v>
      </c>
      <c r="G29" t="s">
        <v>905</v>
      </c>
      <c r="H29" t="s">
        <v>963</v>
      </c>
      <c r="I29" t="s">
        <v>1020</v>
      </c>
    </row>
    <row r="30" spans="2:17" x14ac:dyDescent="0.25">
      <c r="B30" t="s">
        <v>1067</v>
      </c>
      <c r="D30" t="s">
        <v>1068</v>
      </c>
      <c r="E30" t="s">
        <v>1069</v>
      </c>
      <c r="F30" s="2" t="s">
        <v>1070</v>
      </c>
      <c r="G30" t="s">
        <v>1071</v>
      </c>
      <c r="I30" t="s">
        <v>1072</v>
      </c>
    </row>
    <row r="31" spans="2:17" x14ac:dyDescent="0.25">
      <c r="B31" t="s">
        <v>1073</v>
      </c>
      <c r="D31" t="s">
        <v>1074</v>
      </c>
      <c r="E31" t="s">
        <v>1075</v>
      </c>
      <c r="F31" s="2" t="s">
        <v>1076</v>
      </c>
      <c r="G31" t="s">
        <v>907</v>
      </c>
      <c r="H31" t="s">
        <v>1077</v>
      </c>
      <c r="I31" t="s">
        <v>1020</v>
      </c>
      <c r="J31" t="s">
        <v>1078</v>
      </c>
      <c r="L31" s="2" t="s">
        <v>1079</v>
      </c>
    </row>
    <row r="32" spans="2:17" x14ac:dyDescent="0.25">
      <c r="B32" t="s">
        <v>1080</v>
      </c>
      <c r="C32" t="s">
        <v>1081</v>
      </c>
      <c r="D32" t="s">
        <v>1082</v>
      </c>
      <c r="E32" t="s">
        <v>1083</v>
      </c>
      <c r="F32" s="2" t="s">
        <v>1084</v>
      </c>
      <c r="G32" t="s">
        <v>1085</v>
      </c>
      <c r="H32" t="s">
        <v>963</v>
      </c>
      <c r="I32" t="s">
        <v>1086</v>
      </c>
      <c r="J32" t="s">
        <v>1087</v>
      </c>
      <c r="L32" s="2" t="s">
        <v>1088</v>
      </c>
    </row>
    <row r="33" spans="2:18" x14ac:dyDescent="0.25">
      <c r="B33" t="s">
        <v>1089</v>
      </c>
      <c r="D33" t="s">
        <v>1090</v>
      </c>
      <c r="E33" t="s">
        <v>1091</v>
      </c>
      <c r="G33" t="s">
        <v>1092</v>
      </c>
      <c r="I33" t="s">
        <v>1093</v>
      </c>
    </row>
    <row r="34" spans="2:18" x14ac:dyDescent="0.25">
      <c r="B34" t="s">
        <v>1094</v>
      </c>
      <c r="D34" t="s">
        <v>1095</v>
      </c>
      <c r="E34" t="s">
        <v>1096</v>
      </c>
      <c r="F34" s="2" t="s">
        <v>1097</v>
      </c>
      <c r="G34" t="s">
        <v>905</v>
      </c>
      <c r="H34" t="s">
        <v>1099</v>
      </c>
      <c r="I34" t="s">
        <v>1020</v>
      </c>
      <c r="J34" t="s">
        <v>1098</v>
      </c>
    </row>
    <row r="35" spans="2:18" x14ac:dyDescent="0.25">
      <c r="B35" t="s">
        <v>1100</v>
      </c>
      <c r="D35" t="s">
        <v>1101</v>
      </c>
      <c r="E35" t="s">
        <v>1102</v>
      </c>
      <c r="F35" t="s">
        <v>1103</v>
      </c>
      <c r="G35" t="s">
        <v>907</v>
      </c>
      <c r="H35" t="s">
        <v>1104</v>
      </c>
      <c r="I35" t="s">
        <v>1020</v>
      </c>
      <c r="J35" t="s">
        <v>1105</v>
      </c>
    </row>
    <row r="36" spans="2:18" x14ac:dyDescent="0.25">
      <c r="B36" t="s">
        <v>1106</v>
      </c>
      <c r="D36" t="s">
        <v>1107</v>
      </c>
      <c r="E36" t="s">
        <v>1108</v>
      </c>
      <c r="F36" s="2" t="s">
        <v>1109</v>
      </c>
      <c r="G36" t="s">
        <v>1110</v>
      </c>
      <c r="H36" t="s">
        <v>1111</v>
      </c>
      <c r="I36" t="s">
        <v>1112</v>
      </c>
    </row>
    <row r="38" spans="2:18" x14ac:dyDescent="0.25">
      <c r="E38" s="37">
        <v>2018</v>
      </c>
      <c r="F38" s="37">
        <f t="shared" ref="F38:K38" si="0">+E38+1</f>
        <v>2019</v>
      </c>
      <c r="G38" s="37">
        <f t="shared" si="0"/>
        <v>2020</v>
      </c>
      <c r="H38" s="37">
        <f t="shared" si="0"/>
        <v>2021</v>
      </c>
      <c r="I38" s="37">
        <f t="shared" si="0"/>
        <v>2022</v>
      </c>
      <c r="J38" s="37">
        <f t="shared" si="0"/>
        <v>2023</v>
      </c>
      <c r="K38" s="37">
        <f t="shared" si="0"/>
        <v>2024</v>
      </c>
      <c r="R38" s="9"/>
    </row>
    <row r="39" spans="2:18" x14ac:dyDescent="0.25">
      <c r="E39" s="9">
        <v>4.9000000000000002E-2</v>
      </c>
      <c r="F39" s="9">
        <v>9.8000000000000004E-2</v>
      </c>
      <c r="G39" s="9">
        <v>0.25800000000000001</v>
      </c>
      <c r="H39" s="9">
        <v>0.1361</v>
      </c>
      <c r="I39" s="9">
        <v>0.12</v>
      </c>
      <c r="J39" s="9">
        <v>0.1</v>
      </c>
      <c r="K39" s="9">
        <v>0.15</v>
      </c>
      <c r="R39" s="9"/>
    </row>
    <row r="40" spans="2:18" x14ac:dyDescent="0.25">
      <c r="R40" s="9"/>
    </row>
    <row r="41" spans="2:18" x14ac:dyDescent="0.25">
      <c r="E41" s="37">
        <v>2011</v>
      </c>
      <c r="F41" s="37">
        <f t="shared" ref="F41:K41" si="1">+E41+1</f>
        <v>2012</v>
      </c>
      <c r="G41" s="37">
        <f t="shared" si="1"/>
        <v>2013</v>
      </c>
      <c r="H41" s="37">
        <f t="shared" si="1"/>
        <v>2014</v>
      </c>
      <c r="I41" s="37">
        <f t="shared" si="1"/>
        <v>2015</v>
      </c>
      <c r="J41" s="37">
        <f t="shared" si="1"/>
        <v>2016</v>
      </c>
      <c r="K41" s="37">
        <f t="shared" si="1"/>
        <v>2017</v>
      </c>
      <c r="R41" s="9"/>
    </row>
    <row r="42" spans="2:18" x14ac:dyDescent="0.25">
      <c r="E42" s="9">
        <v>8.3900000000000002E-2</v>
      </c>
      <c r="F42" s="9">
        <v>6.3200000000000006E-2</v>
      </c>
      <c r="G42" s="9">
        <v>0.13270000000000001</v>
      </c>
      <c r="H42" s="9">
        <v>0.12089999999999999</v>
      </c>
      <c r="I42" s="9">
        <v>0.12540000000000001</v>
      </c>
      <c r="J42" s="9">
        <v>3.3799999999999997E-2</v>
      </c>
      <c r="K42" s="9">
        <v>7.1199999999999999E-2</v>
      </c>
      <c r="R42" s="9"/>
    </row>
    <row r="43" spans="2:18" x14ac:dyDescent="0.25">
      <c r="R43" s="9"/>
    </row>
    <row r="44" spans="2:18" x14ac:dyDescent="0.25">
      <c r="E44" s="37">
        <f>+F44-1</f>
        <v>2004</v>
      </c>
      <c r="F44" s="37">
        <f>+G44-1</f>
        <v>2005</v>
      </c>
      <c r="G44" s="37">
        <v>2006</v>
      </c>
      <c r="H44" s="37">
        <v>2007</v>
      </c>
      <c r="I44" s="37">
        <f>+H44+1</f>
        <v>2008</v>
      </c>
      <c r="J44" s="37">
        <v>2009</v>
      </c>
      <c r="K44" s="37">
        <v>2010</v>
      </c>
    </row>
    <row r="45" spans="2:18" x14ac:dyDescent="0.25">
      <c r="E45" s="9">
        <v>0.35</v>
      </c>
      <c r="F45" s="9">
        <v>0.08</v>
      </c>
      <c r="G45" s="9">
        <v>0.17</v>
      </c>
      <c r="I45" s="9">
        <v>-0.03</v>
      </c>
      <c r="J45" s="9">
        <v>0.17199999999999999</v>
      </c>
      <c r="K45" s="9">
        <v>0.13400000000000001</v>
      </c>
    </row>
    <row r="50" spans="3:12" x14ac:dyDescent="0.25">
      <c r="E50" s="18">
        <f>SUM(E51:E120)</f>
        <v>5758425461</v>
      </c>
      <c r="I50" s="18">
        <f>SUM(I51:I319)</f>
        <v>4567387.7847516909</v>
      </c>
    </row>
    <row r="51" spans="3:12" x14ac:dyDescent="0.25">
      <c r="C51" t="s">
        <v>1335</v>
      </c>
      <c r="E51" s="18">
        <v>1186645160</v>
      </c>
      <c r="F51" s="9">
        <f>+E51/$E$50</f>
        <v>0.20607111580010432</v>
      </c>
      <c r="H51" t="s">
        <v>1349</v>
      </c>
      <c r="I51" s="18">
        <v>906706.19221200002</v>
      </c>
      <c r="J51" s="27">
        <f>+I51/$I$50</f>
        <v>0.19851745350790129</v>
      </c>
      <c r="K51" s="9">
        <v>0.1</v>
      </c>
      <c r="L51" s="30" t="s">
        <v>1391</v>
      </c>
    </row>
    <row r="52" spans="3:12" x14ac:dyDescent="0.25">
      <c r="C52" t="s">
        <v>1336</v>
      </c>
      <c r="E52" s="18">
        <v>557413195</v>
      </c>
      <c r="F52" s="9">
        <f t="shared" ref="F52:F108" si="2">+E52/$E$50</f>
        <v>9.6799585021145759E-2</v>
      </c>
      <c r="H52" t="s">
        <v>1350</v>
      </c>
      <c r="I52" s="18">
        <v>611192.62295081967</v>
      </c>
      <c r="J52" s="27">
        <f t="shared" ref="J52:J57" si="3">+I52/$I$50</f>
        <v>0.13381666978032775</v>
      </c>
      <c r="K52" s="9">
        <v>7.0000000000000007E-2</v>
      </c>
      <c r="L52" s="30" t="s">
        <v>1391</v>
      </c>
    </row>
    <row r="53" spans="3:12" x14ac:dyDescent="0.25">
      <c r="C53" t="s">
        <v>1337</v>
      </c>
      <c r="E53" s="18">
        <v>481696564</v>
      </c>
      <c r="F53" s="9">
        <f t="shared" si="2"/>
        <v>8.3650742249314319E-2</v>
      </c>
      <c r="H53" t="s">
        <v>1351</v>
      </c>
      <c r="I53" s="18">
        <v>390620.15999999997</v>
      </c>
      <c r="J53" s="27">
        <f t="shared" si="3"/>
        <v>8.5523756337067033E-2</v>
      </c>
      <c r="K53" s="9">
        <v>0.04</v>
      </c>
      <c r="L53" s="30" t="s">
        <v>1391</v>
      </c>
    </row>
    <row r="54" spans="3:12" x14ac:dyDescent="0.25">
      <c r="C54" t="s">
        <v>1338</v>
      </c>
      <c r="E54" s="18">
        <v>309118458</v>
      </c>
      <c r="F54" s="9">
        <f t="shared" si="2"/>
        <v>5.3681073080403985E-2</v>
      </c>
      <c r="H54" t="s">
        <v>1352</v>
      </c>
      <c r="I54" s="18">
        <v>346637.82999999996</v>
      </c>
      <c r="J54" s="27">
        <f t="shared" si="3"/>
        <v>7.5894109792309913E-2</v>
      </c>
      <c r="K54" s="9">
        <v>0.04</v>
      </c>
      <c r="L54" s="30" t="s">
        <v>1391</v>
      </c>
    </row>
    <row r="55" spans="3:12" x14ac:dyDescent="0.25">
      <c r="C55" t="s">
        <v>1339</v>
      </c>
      <c r="E55" s="18">
        <v>280658643</v>
      </c>
      <c r="F55" s="27">
        <f t="shared" si="2"/>
        <v>4.8738781964065087E-2</v>
      </c>
      <c r="H55" t="s">
        <v>1353</v>
      </c>
      <c r="I55" s="18">
        <v>294975.75963743997</v>
      </c>
      <c r="J55" s="27">
        <f t="shared" si="3"/>
        <v>6.4583033790610478E-2</v>
      </c>
      <c r="K55" s="9">
        <v>0.25</v>
      </c>
      <c r="L55" s="31" t="s">
        <v>1370</v>
      </c>
    </row>
    <row r="56" spans="3:12" x14ac:dyDescent="0.25">
      <c r="C56" t="s">
        <v>1340</v>
      </c>
      <c r="E56" s="18">
        <v>197082876</v>
      </c>
      <c r="F56" s="27">
        <f t="shared" si="2"/>
        <v>3.4225132778878564E-2</v>
      </c>
      <c r="H56" s="20" t="s">
        <v>1354</v>
      </c>
      <c r="I56" s="28">
        <v>265708.56</v>
      </c>
      <c r="J56" s="29">
        <f t="shared" si="3"/>
        <v>5.8175169817433273E-2</v>
      </c>
      <c r="K56" s="9">
        <v>1E-3</v>
      </c>
      <c r="L56" s="30" t="s">
        <v>1391</v>
      </c>
    </row>
    <row r="57" spans="3:12" x14ac:dyDescent="0.25">
      <c r="C57" t="s">
        <v>1341</v>
      </c>
      <c r="E57" s="18">
        <v>174282436</v>
      </c>
      <c r="F57" s="27">
        <f t="shared" si="2"/>
        <v>3.0265640699937854E-2</v>
      </c>
      <c r="H57" s="20" t="s">
        <v>1355</v>
      </c>
      <c r="I57" s="28">
        <v>241668.70588235298</v>
      </c>
      <c r="J57" s="29">
        <f t="shared" si="3"/>
        <v>5.291179931977058E-2</v>
      </c>
      <c r="K57" s="9">
        <v>1E-3</v>
      </c>
      <c r="L57" s="30" t="s">
        <v>1391</v>
      </c>
    </row>
    <row r="58" spans="3:12" x14ac:dyDescent="0.25">
      <c r="C58" t="s">
        <v>1342</v>
      </c>
      <c r="E58" s="18">
        <v>168129393</v>
      </c>
      <c r="F58" s="27">
        <f t="shared" si="2"/>
        <v>2.9197111977690319E-2</v>
      </c>
      <c r="H58" t="s">
        <v>1356</v>
      </c>
      <c r="I58" s="18">
        <v>170863</v>
      </c>
      <c r="J58" s="27">
        <f t="shared" ref="J58:J71" si="4">+I58/$I$50</f>
        <v>3.7409348199079859E-2</v>
      </c>
      <c r="K58" s="9">
        <v>1E-3</v>
      </c>
      <c r="L58" s="30" t="s">
        <v>1391</v>
      </c>
    </row>
    <row r="59" spans="3:12" x14ac:dyDescent="0.25">
      <c r="C59" t="s">
        <v>1343</v>
      </c>
      <c r="E59" s="18">
        <v>157410374</v>
      </c>
      <c r="F59" s="27">
        <f t="shared" si="2"/>
        <v>2.7335662337923939E-2</v>
      </c>
      <c r="H59" t="s">
        <v>1357</v>
      </c>
      <c r="I59" s="18">
        <v>162747.48039999997</v>
      </c>
      <c r="J59" s="27">
        <f t="shared" si="4"/>
        <v>3.5632507698018429E-2</v>
      </c>
      <c r="K59" s="9">
        <v>0.12</v>
      </c>
      <c r="L59" s="31" t="s">
        <v>1370</v>
      </c>
    </row>
    <row r="60" spans="3:12" x14ac:dyDescent="0.25">
      <c r="C60" t="s">
        <v>1344</v>
      </c>
      <c r="E60" s="18">
        <v>153012721</v>
      </c>
      <c r="F60" s="27">
        <f t="shared" si="2"/>
        <v>2.6571972153899868E-2</v>
      </c>
      <c r="H60" s="20" t="s">
        <v>1358</v>
      </c>
      <c r="I60" s="28">
        <v>136639.22400000002</v>
      </c>
      <c r="J60" s="29">
        <f t="shared" si="4"/>
        <v>2.991627390522272E-2</v>
      </c>
      <c r="K60" s="9">
        <v>0.04</v>
      </c>
      <c r="L60" s="31" t="s">
        <v>1370</v>
      </c>
    </row>
    <row r="61" spans="3:12" x14ac:dyDescent="0.25">
      <c r="C61" t="s">
        <v>1345</v>
      </c>
      <c r="E61" s="18">
        <v>80300170</v>
      </c>
      <c r="F61" s="27">
        <f t="shared" si="2"/>
        <v>1.3944813655025619E-2</v>
      </c>
      <c r="H61" t="s">
        <v>1359</v>
      </c>
      <c r="I61" s="18">
        <v>95713.326353380005</v>
      </c>
      <c r="J61" s="27">
        <f t="shared" si="4"/>
        <v>2.0955813446127944E-2</v>
      </c>
      <c r="K61" s="9">
        <v>1.4999999999999999E-2</v>
      </c>
      <c r="L61" s="30" t="s">
        <v>1391</v>
      </c>
    </row>
    <row r="62" spans="3:12" x14ac:dyDescent="0.25">
      <c r="C62" s="12" t="s">
        <v>1346</v>
      </c>
      <c r="E62" s="19">
        <v>81976068</v>
      </c>
      <c r="F62" s="32">
        <f t="shared" si="2"/>
        <v>1.4235847725250255E-2</v>
      </c>
      <c r="H62" t="s">
        <v>1360</v>
      </c>
      <c r="I62" s="18">
        <v>137062.88800000001</v>
      </c>
      <c r="J62" s="27">
        <f t="shared" si="4"/>
        <v>3.0009032396501784E-2</v>
      </c>
      <c r="K62" s="9">
        <v>0.06</v>
      </c>
      <c r="L62" s="31" t="s">
        <v>1370</v>
      </c>
    </row>
    <row r="63" spans="3:12" x14ac:dyDescent="0.25">
      <c r="C63" t="s">
        <v>1347</v>
      </c>
      <c r="E63" s="18">
        <v>87794893</v>
      </c>
      <c r="F63" s="27">
        <f t="shared" si="2"/>
        <v>1.5246336623545294E-2</v>
      </c>
      <c r="H63" t="s">
        <v>1361</v>
      </c>
      <c r="I63" s="18">
        <v>94382.849660610009</v>
      </c>
      <c r="J63" s="27">
        <f t="shared" si="4"/>
        <v>2.0664514183732965E-2</v>
      </c>
      <c r="K63" s="9">
        <v>0.04</v>
      </c>
      <c r="L63" s="31" t="s">
        <v>1370</v>
      </c>
    </row>
    <row r="64" spans="3:12" x14ac:dyDescent="0.25">
      <c r="C64" t="s">
        <v>1348</v>
      </c>
      <c r="E64" s="18">
        <v>90419450</v>
      </c>
      <c r="F64" s="27">
        <f t="shared" si="2"/>
        <v>1.5702113470493353E-2</v>
      </c>
      <c r="H64" t="s">
        <v>1362</v>
      </c>
      <c r="I64" s="18">
        <v>121566.13761299998</v>
      </c>
      <c r="J64" s="27">
        <f t="shared" si="4"/>
        <v>2.6616119178417649E-2</v>
      </c>
      <c r="K64" s="27">
        <v>1.6E-2</v>
      </c>
      <c r="L64" s="30" t="s">
        <v>1391</v>
      </c>
    </row>
    <row r="65" spans="3:12" x14ac:dyDescent="0.25">
      <c r="C65" t="s">
        <v>1388</v>
      </c>
      <c r="E65" s="18">
        <v>73462981</v>
      </c>
      <c r="F65" s="27">
        <f t="shared" si="2"/>
        <v>1.2757477108550177E-2</v>
      </c>
      <c r="H65" t="s">
        <v>1363</v>
      </c>
      <c r="I65" s="18">
        <v>84737.145999999993</v>
      </c>
      <c r="J65" s="27">
        <f t="shared" si="4"/>
        <v>1.8552649784390224E-2</v>
      </c>
      <c r="K65" s="9">
        <v>1E-3</v>
      </c>
      <c r="L65" s="30" t="s">
        <v>1391</v>
      </c>
    </row>
    <row r="66" spans="3:12" x14ac:dyDescent="0.25">
      <c r="C66" t="s">
        <v>1389</v>
      </c>
      <c r="E66" s="18">
        <v>76065167</v>
      </c>
      <c r="F66" s="27">
        <f t="shared" si="2"/>
        <v>1.3209369039360741E-2</v>
      </c>
      <c r="H66" t="s">
        <v>1364</v>
      </c>
      <c r="I66" s="18">
        <v>46805.349397590362</v>
      </c>
      <c r="J66" s="27">
        <f t="shared" si="4"/>
        <v>1.024772837415971E-2</v>
      </c>
      <c r="K66" s="27">
        <v>5.2999999999999999E-2</v>
      </c>
      <c r="L66" s="30" t="s">
        <v>1391</v>
      </c>
    </row>
    <row r="67" spans="3:12" x14ac:dyDescent="0.25">
      <c r="C67" t="s">
        <v>1390</v>
      </c>
      <c r="E67" s="18">
        <v>56239194</v>
      </c>
      <c r="F67" s="27">
        <f t="shared" si="2"/>
        <v>9.7664186817890287E-3</v>
      </c>
      <c r="H67" t="s">
        <v>1365</v>
      </c>
      <c r="I67" s="18">
        <v>20360.009999999998</v>
      </c>
      <c r="J67" s="27">
        <f t="shared" si="4"/>
        <v>4.4576924402986474E-3</v>
      </c>
      <c r="K67" s="27">
        <v>0.05</v>
      </c>
      <c r="L67" s="31" t="s">
        <v>1370</v>
      </c>
    </row>
    <row r="68" spans="3:12" x14ac:dyDescent="0.25">
      <c r="C68" t="s">
        <v>1409</v>
      </c>
      <c r="E68" s="18">
        <v>59555430</v>
      </c>
      <c r="F68" s="27">
        <f t="shared" si="2"/>
        <v>1.0342311523063058E-2</v>
      </c>
      <c r="H68" t="s">
        <v>1366</v>
      </c>
      <c r="I68" s="18">
        <v>33635.694406000002</v>
      </c>
      <c r="J68" s="27">
        <f t="shared" si="4"/>
        <v>7.3643176343146065E-3</v>
      </c>
      <c r="K68" s="27">
        <v>6.0000000000000001E-3</v>
      </c>
      <c r="L68" s="30" t="s">
        <v>1391</v>
      </c>
    </row>
    <row r="69" spans="3:12" x14ac:dyDescent="0.25">
      <c r="C69" t="s">
        <v>1410</v>
      </c>
      <c r="E69" s="18">
        <v>59964747</v>
      </c>
      <c r="F69" s="27">
        <f t="shared" si="2"/>
        <v>1.0413392932863736E-2</v>
      </c>
      <c r="H69" t="s">
        <v>1367</v>
      </c>
      <c r="I69" s="18">
        <v>14417.72719304</v>
      </c>
      <c r="J69" s="27">
        <f t="shared" si="4"/>
        <v>3.1566680721032384E-3</v>
      </c>
      <c r="K69" s="27">
        <v>1E-3</v>
      </c>
      <c r="L69" s="30" t="s">
        <v>1391</v>
      </c>
    </row>
    <row r="70" spans="3:12" x14ac:dyDescent="0.25">
      <c r="C70" t="s">
        <v>1412</v>
      </c>
      <c r="E70" s="18">
        <v>60894596</v>
      </c>
      <c r="F70" s="27">
        <f t="shared" si="2"/>
        <v>1.0574869191660098E-2</v>
      </c>
      <c r="H70" t="s">
        <v>1368</v>
      </c>
      <c r="I70" s="18">
        <v>19349.399999999998</v>
      </c>
      <c r="J70" s="27">
        <f t="shared" si="4"/>
        <v>4.2364259204349429E-3</v>
      </c>
      <c r="K70" s="27">
        <v>7.0000000000000001E-3</v>
      </c>
      <c r="L70" s="30" t="s">
        <v>1391</v>
      </c>
    </row>
    <row r="71" spans="3:12" x14ac:dyDescent="0.25">
      <c r="C71" t="s">
        <v>1413</v>
      </c>
      <c r="E71" s="18">
        <v>61906279</v>
      </c>
      <c r="F71" s="27">
        <f t="shared" si="2"/>
        <v>1.0750556626854287E-2</v>
      </c>
      <c r="H71" t="s">
        <v>1369</v>
      </c>
      <c r="I71" s="18">
        <v>29690.199999999997</v>
      </c>
      <c r="J71" s="27">
        <f t="shared" si="4"/>
        <v>6.5004771653331649E-3</v>
      </c>
      <c r="K71" s="34">
        <v>1.0999999999999999E-2</v>
      </c>
      <c r="L71" s="31" t="s">
        <v>1370</v>
      </c>
    </row>
    <row r="72" spans="3:12" x14ac:dyDescent="0.25">
      <c r="C72" t="s">
        <v>1414</v>
      </c>
      <c r="E72" s="18">
        <v>61976884</v>
      </c>
      <c r="F72" s="27">
        <f t="shared" si="2"/>
        <v>1.0762817791035049E-2</v>
      </c>
      <c r="H72" t="s">
        <v>1371</v>
      </c>
      <c r="I72" s="18">
        <v>27626.573258440003</v>
      </c>
      <c r="J72" s="27">
        <f t="shared" ref="J72:J106" si="5">+I72/$I$50</f>
        <v>6.0486594439543391E-3</v>
      </c>
      <c r="K72" s="27">
        <v>6.0000000000000001E-3</v>
      </c>
      <c r="L72" s="30" t="s">
        <v>1391</v>
      </c>
    </row>
    <row r="73" spans="3:12" x14ac:dyDescent="0.25">
      <c r="C73" s="14" t="s">
        <v>1415</v>
      </c>
      <c r="E73" s="18">
        <v>64568975</v>
      </c>
      <c r="F73" s="27">
        <f t="shared" si="2"/>
        <v>1.1212956638460515E-2</v>
      </c>
      <c r="H73" t="s">
        <v>1372</v>
      </c>
      <c r="I73" s="18">
        <v>22107.254176760001</v>
      </c>
      <c r="J73" s="27">
        <f t="shared" si="5"/>
        <v>4.8402402464195141E-3</v>
      </c>
      <c r="K73" s="34">
        <v>1.4999999999999999E-2</v>
      </c>
      <c r="L73" s="31" t="s">
        <v>1370</v>
      </c>
    </row>
    <row r="74" spans="3:12" x14ac:dyDescent="0.25">
      <c r="C74" t="s">
        <v>1416</v>
      </c>
      <c r="E74" s="18">
        <v>66913998</v>
      </c>
      <c r="F74" s="27">
        <f t="shared" si="2"/>
        <v>1.1620190007353122E-2</v>
      </c>
      <c r="H74" t="s">
        <v>1373</v>
      </c>
      <c r="I74" s="18">
        <v>18311.742209999997</v>
      </c>
      <c r="J74" s="27">
        <f t="shared" si="5"/>
        <v>4.0092374619764256E-3</v>
      </c>
      <c r="K74" s="27">
        <v>1E-3</v>
      </c>
      <c r="L74" s="30" t="s">
        <v>1391</v>
      </c>
    </row>
    <row r="75" spans="3:12" x14ac:dyDescent="0.25">
      <c r="C75" t="s">
        <v>1417</v>
      </c>
      <c r="E75" s="18">
        <v>67645530</v>
      </c>
      <c r="F75" s="27">
        <f t="shared" si="2"/>
        <v>1.1747226817146779E-2</v>
      </c>
      <c r="H75" t="s">
        <v>1374</v>
      </c>
      <c r="I75" s="18">
        <v>16672.336194619998</v>
      </c>
      <c r="J75" s="27">
        <f t="shared" si="5"/>
        <v>3.6503001234712111E-3</v>
      </c>
      <c r="K75" s="34">
        <v>8.9999999999999993E-3</v>
      </c>
      <c r="L75" s="31" t="s">
        <v>1370</v>
      </c>
    </row>
    <row r="76" spans="3:12" x14ac:dyDescent="0.25">
      <c r="C76" t="s">
        <v>1418</v>
      </c>
      <c r="E76" s="18">
        <v>47737852</v>
      </c>
      <c r="F76" s="27">
        <f t="shared" si="2"/>
        <v>8.2900876851343171E-3</v>
      </c>
      <c r="H76" t="s">
        <v>1375</v>
      </c>
      <c r="I76" s="18">
        <v>15774.04830650015</v>
      </c>
      <c r="J76" s="27">
        <f t="shared" si="5"/>
        <v>3.4536258031696155E-3</v>
      </c>
      <c r="K76" s="27">
        <v>1E-3</v>
      </c>
      <c r="L76" s="30" t="s">
        <v>1391</v>
      </c>
    </row>
    <row r="77" spans="3:12" x14ac:dyDescent="0.25">
      <c r="C77" t="s">
        <v>1419</v>
      </c>
      <c r="E77" s="18">
        <v>46770611</v>
      </c>
      <c r="F77" s="27">
        <f t="shared" si="2"/>
        <v>8.1221179846405235E-3</v>
      </c>
      <c r="H77" s="12" t="s">
        <v>1376</v>
      </c>
      <c r="I77" s="18">
        <v>15622.546842000002</v>
      </c>
      <c r="J77" s="27">
        <f t="shared" si="5"/>
        <v>3.4204555378801347E-3</v>
      </c>
      <c r="K77" s="34">
        <v>2.1000000000000001E-2</v>
      </c>
      <c r="L77" s="31" t="s">
        <v>1370</v>
      </c>
    </row>
    <row r="78" spans="3:12" x14ac:dyDescent="0.25">
      <c r="C78" t="s">
        <v>1384</v>
      </c>
      <c r="E78" s="18">
        <v>48121569</v>
      </c>
      <c r="F78" s="27">
        <f t="shared" si="2"/>
        <v>8.3567234352362844E-3</v>
      </c>
      <c r="H78" s="12" t="s">
        <v>1377</v>
      </c>
      <c r="I78" s="18">
        <v>12963.587962259999</v>
      </c>
      <c r="J78" s="27">
        <f t="shared" si="5"/>
        <v>2.8382936972286823E-3</v>
      </c>
      <c r="K78" s="34">
        <v>2.1999999999999999E-2</v>
      </c>
      <c r="L78" s="31" t="s">
        <v>1370</v>
      </c>
    </row>
    <row r="79" spans="3:12" x14ac:dyDescent="0.25">
      <c r="C79" t="s">
        <v>1420</v>
      </c>
      <c r="E79" s="18">
        <v>52564762</v>
      </c>
      <c r="F79" s="27">
        <f t="shared" si="2"/>
        <v>9.128322031083767E-3</v>
      </c>
      <c r="H79" t="s">
        <v>1378</v>
      </c>
      <c r="I79" s="18">
        <v>12372.867034800001</v>
      </c>
      <c r="J79" s="27">
        <f t="shared" si="5"/>
        <v>2.7089591727041543E-3</v>
      </c>
      <c r="K79" s="34">
        <v>6.0000000000000001E-3</v>
      </c>
      <c r="L79" s="31" t="s">
        <v>1370</v>
      </c>
    </row>
    <row r="80" spans="3:12" x14ac:dyDescent="0.25">
      <c r="C80" t="s">
        <v>1421</v>
      </c>
      <c r="E80" s="18">
        <v>55601332</v>
      </c>
      <c r="F80" s="27">
        <f t="shared" si="2"/>
        <v>9.6556484713695243E-3</v>
      </c>
      <c r="H80" t="s">
        <v>1379</v>
      </c>
      <c r="I80" s="18">
        <v>12779.983630449999</v>
      </c>
      <c r="J80" s="27">
        <f t="shared" si="5"/>
        <v>2.7980947168786963E-3</v>
      </c>
      <c r="K80" s="27">
        <v>1E-3</v>
      </c>
      <c r="L80" s="30" t="s">
        <v>1391</v>
      </c>
    </row>
    <row r="81" spans="3:12" x14ac:dyDescent="0.25">
      <c r="C81" t="s">
        <v>1422</v>
      </c>
      <c r="E81" s="18">
        <v>38326972</v>
      </c>
      <c r="F81" s="27">
        <f t="shared" si="2"/>
        <v>6.6558076091418556E-3</v>
      </c>
      <c r="H81" t="s">
        <v>1380</v>
      </c>
      <c r="I81" s="18">
        <v>12864.593941159999</v>
      </c>
      <c r="J81" s="27">
        <f t="shared" si="5"/>
        <v>2.8166195968970897E-3</v>
      </c>
      <c r="K81" s="27">
        <v>1E-3</v>
      </c>
      <c r="L81" s="30" t="s">
        <v>1391</v>
      </c>
    </row>
    <row r="82" spans="3:12" x14ac:dyDescent="0.25">
      <c r="C82" t="s">
        <v>1423</v>
      </c>
      <c r="E82" s="18">
        <v>40853466</v>
      </c>
      <c r="F82" s="27">
        <f t="shared" si="2"/>
        <v>7.0945549745651208E-3</v>
      </c>
      <c r="H82" t="s">
        <v>1381</v>
      </c>
      <c r="I82" s="18">
        <v>11108.499334440001</v>
      </c>
      <c r="J82" s="27">
        <f t="shared" si="5"/>
        <v>2.4321340464074307E-3</v>
      </c>
      <c r="K82" s="27">
        <v>1E-3</v>
      </c>
      <c r="L82" s="30" t="s">
        <v>1391</v>
      </c>
    </row>
    <row r="83" spans="3:12" x14ac:dyDescent="0.25">
      <c r="C83" t="s">
        <v>1424</v>
      </c>
      <c r="E83" s="18">
        <v>43774133</v>
      </c>
      <c r="F83" s="27">
        <f t="shared" si="2"/>
        <v>7.6017538642235453E-3</v>
      </c>
      <c r="H83" t="s">
        <v>1382</v>
      </c>
      <c r="I83" s="18">
        <v>11592.446337399997</v>
      </c>
      <c r="J83" s="27">
        <f t="shared" si="5"/>
        <v>2.5380911110945287E-3</v>
      </c>
      <c r="K83" s="27">
        <v>1E-3</v>
      </c>
      <c r="L83" s="30" t="s">
        <v>1391</v>
      </c>
    </row>
    <row r="84" spans="3:12" x14ac:dyDescent="0.25">
      <c r="C84" t="s">
        <v>1425</v>
      </c>
      <c r="E84" s="18">
        <v>44739997</v>
      </c>
      <c r="F84" s="27">
        <f t="shared" si="2"/>
        <v>7.7694844368499504E-3</v>
      </c>
      <c r="H84" s="12" t="s">
        <v>1387</v>
      </c>
      <c r="I84" s="19">
        <v>11000</v>
      </c>
      <c r="J84" s="32">
        <f t="shared" si="5"/>
        <v>2.4083788192287296E-3</v>
      </c>
      <c r="K84" s="34">
        <v>1.9E-2</v>
      </c>
      <c r="L84" s="33" t="s">
        <v>1370</v>
      </c>
    </row>
    <row r="85" spans="3:12" x14ac:dyDescent="0.25">
      <c r="C85" t="s">
        <v>1426</v>
      </c>
      <c r="E85" s="18">
        <v>32437755</v>
      </c>
      <c r="F85" s="27">
        <f t="shared" si="2"/>
        <v>5.6330945359440157E-3</v>
      </c>
      <c r="H85" t="s">
        <v>1383</v>
      </c>
      <c r="I85" s="18">
        <v>10827.63265</v>
      </c>
      <c r="J85" s="27">
        <f t="shared" si="5"/>
        <v>2.370640103331767E-3</v>
      </c>
      <c r="K85" s="34">
        <v>0.01</v>
      </c>
      <c r="L85" s="33" t="s">
        <v>1370</v>
      </c>
    </row>
    <row r="86" spans="3:12" x14ac:dyDescent="0.25">
      <c r="C86" t="s">
        <v>1427</v>
      </c>
      <c r="E86" s="18">
        <v>32820525</v>
      </c>
      <c r="F86" s="27">
        <f t="shared" si="2"/>
        <v>5.6995658313688472E-3</v>
      </c>
      <c r="H86" t="s">
        <v>1385</v>
      </c>
      <c r="I86" s="18">
        <v>10758.849823</v>
      </c>
      <c r="J86" s="27">
        <f>+I86/$I$50</f>
        <v>2.3555805484523607E-3</v>
      </c>
      <c r="K86" s="27">
        <v>1E-3</v>
      </c>
      <c r="L86" s="30" t="s">
        <v>1391</v>
      </c>
    </row>
    <row r="87" spans="3:12" x14ac:dyDescent="0.25">
      <c r="C87" t="s">
        <v>1428</v>
      </c>
      <c r="E87" s="18">
        <v>33204506</v>
      </c>
      <c r="F87" s="27">
        <f t="shared" si="2"/>
        <v>5.7662474273364565E-3</v>
      </c>
      <c r="H87" t="s">
        <v>1386</v>
      </c>
      <c r="I87" s="18">
        <v>9590.0161370000005</v>
      </c>
      <c r="J87" s="27">
        <f t="shared" si="5"/>
        <v>2.0996719764011383E-3</v>
      </c>
      <c r="K87" s="27">
        <v>1E-3</v>
      </c>
      <c r="L87" s="30" t="s">
        <v>1391</v>
      </c>
    </row>
    <row r="88" spans="3:12" x14ac:dyDescent="0.25">
      <c r="C88" s="14" t="s">
        <v>1429</v>
      </c>
      <c r="E88" s="18">
        <v>33438620</v>
      </c>
      <c r="F88" s="27">
        <f t="shared" si="2"/>
        <v>5.8069033325983347E-3</v>
      </c>
      <c r="H88" t="s">
        <v>1392</v>
      </c>
      <c r="I88" s="18">
        <v>9080.8770000000004</v>
      </c>
      <c r="J88" s="27">
        <f t="shared" si="5"/>
        <v>1.9881992569837571E-3</v>
      </c>
      <c r="K88" s="34">
        <v>0.01</v>
      </c>
      <c r="L88" s="33" t="s">
        <v>1370</v>
      </c>
    </row>
    <row r="89" spans="3:12" x14ac:dyDescent="0.25">
      <c r="C89" t="s">
        <v>1430</v>
      </c>
      <c r="E89" s="18">
        <v>33656472</v>
      </c>
      <c r="F89" s="27">
        <f t="shared" si="2"/>
        <v>5.8447352020000384E-3</v>
      </c>
      <c r="H89" s="12" t="s">
        <v>1411</v>
      </c>
      <c r="I89" s="19">
        <v>8000</v>
      </c>
      <c r="J89" s="32">
        <f t="shared" si="5"/>
        <v>1.7515482321663488E-3</v>
      </c>
      <c r="K89" s="34">
        <v>1.4E-2</v>
      </c>
      <c r="L89" s="33" t="s">
        <v>1370</v>
      </c>
    </row>
    <row r="90" spans="3:12" x14ac:dyDescent="0.25">
      <c r="C90" t="s">
        <v>1431</v>
      </c>
      <c r="E90" s="18">
        <v>37530900</v>
      </c>
      <c r="F90" s="27">
        <f t="shared" si="2"/>
        <v>6.5175628744671525E-3</v>
      </c>
      <c r="H90" s="12" t="s">
        <v>1393</v>
      </c>
      <c r="I90" s="19">
        <v>7864.193921430001</v>
      </c>
      <c r="J90" s="32">
        <f t="shared" si="5"/>
        <v>1.721814370061758E-3</v>
      </c>
      <c r="K90" s="34">
        <v>1.7999999999999999E-2</v>
      </c>
      <c r="L90" s="33" t="s">
        <v>1370</v>
      </c>
    </row>
    <row r="91" spans="3:12" x14ac:dyDescent="0.25">
      <c r="C91" t="s">
        <v>1432</v>
      </c>
      <c r="E91" s="18">
        <v>28062315</v>
      </c>
      <c r="F91" s="27">
        <f t="shared" si="2"/>
        <v>4.8732618300014845E-3</v>
      </c>
      <c r="H91" t="s">
        <v>1394</v>
      </c>
      <c r="I91" s="18">
        <v>7750.7449999999999</v>
      </c>
      <c r="J91" s="27">
        <f t="shared" si="5"/>
        <v>1.6969754628402708E-3</v>
      </c>
      <c r="K91" s="34">
        <v>1.6E-2</v>
      </c>
      <c r="L91" s="33" t="s">
        <v>1370</v>
      </c>
    </row>
    <row r="92" spans="3:12" x14ac:dyDescent="0.25">
      <c r="C92" t="s">
        <v>1433</v>
      </c>
      <c r="E92" s="18">
        <v>29549920</v>
      </c>
      <c r="F92" s="27">
        <f t="shared" si="2"/>
        <v>5.1315972048491887E-3</v>
      </c>
      <c r="H92" t="s">
        <v>1395</v>
      </c>
      <c r="I92" s="18">
        <v>6974.3285536200001</v>
      </c>
      <c r="J92" s="27">
        <f t="shared" si="5"/>
        <v>1.5269841060800498E-3</v>
      </c>
      <c r="K92" s="27">
        <v>1E-3</v>
      </c>
      <c r="L92" s="30" t="s">
        <v>1391</v>
      </c>
    </row>
    <row r="93" spans="3:12" x14ac:dyDescent="0.25">
      <c r="C93" t="s">
        <v>1419</v>
      </c>
      <c r="E93" s="18">
        <v>22158228</v>
      </c>
      <c r="F93" s="27">
        <f t="shared" si="2"/>
        <v>3.847966453689588E-3</v>
      </c>
      <c r="H93" t="s">
        <v>1396</v>
      </c>
      <c r="I93" s="18">
        <v>6992.0290048199995</v>
      </c>
      <c r="J93" s="27">
        <f t="shared" si="5"/>
        <v>1.5308595053310382E-3</v>
      </c>
      <c r="K93" s="27">
        <v>1E-3</v>
      </c>
      <c r="L93" s="30" t="s">
        <v>1391</v>
      </c>
    </row>
    <row r="94" spans="3:12" x14ac:dyDescent="0.25">
      <c r="C94" t="s">
        <v>1434</v>
      </c>
      <c r="E94" s="18">
        <v>22387891</v>
      </c>
      <c r="F94" s="27">
        <f t="shared" si="2"/>
        <v>3.8878494046030686E-3</v>
      </c>
      <c r="H94" t="s">
        <v>1397</v>
      </c>
      <c r="I94" s="18">
        <v>6594.9849617500004</v>
      </c>
      <c r="J94" s="27">
        <f t="shared" si="5"/>
        <v>1.4439292813646085E-3</v>
      </c>
      <c r="K94" s="34">
        <v>1.4999999999999999E-2</v>
      </c>
      <c r="L94" s="33" t="s">
        <v>1370</v>
      </c>
    </row>
    <row r="95" spans="3:12" x14ac:dyDescent="0.25">
      <c r="C95" t="s">
        <v>1435</v>
      </c>
      <c r="E95" s="18">
        <v>23734897</v>
      </c>
      <c r="F95" s="27">
        <f t="shared" si="2"/>
        <v>4.1217685564828395E-3</v>
      </c>
      <c r="H95" t="s">
        <v>1398</v>
      </c>
      <c r="I95" s="18">
        <v>5961.7598810399995</v>
      </c>
      <c r="J95" s="27">
        <f t="shared" si="5"/>
        <v>1.305288747529484E-3</v>
      </c>
      <c r="K95" s="34">
        <v>8.0000000000000002E-3</v>
      </c>
      <c r="L95" s="33" t="s">
        <v>1370</v>
      </c>
    </row>
    <row r="96" spans="3:12" x14ac:dyDescent="0.25">
      <c r="C96" t="s">
        <v>1436</v>
      </c>
      <c r="E96" s="18">
        <v>24243534</v>
      </c>
      <c r="F96" s="27">
        <f t="shared" si="2"/>
        <v>4.2100977366458609E-3</v>
      </c>
      <c r="H96" t="s">
        <v>22</v>
      </c>
      <c r="I96" s="18">
        <v>5945</v>
      </c>
      <c r="J96" s="27">
        <f t="shared" si="5"/>
        <v>1.3016192800286179E-3</v>
      </c>
      <c r="K96" s="34">
        <v>8.0000000000000002E-3</v>
      </c>
      <c r="L96" s="33" t="s">
        <v>1370</v>
      </c>
    </row>
    <row r="97" spans="3:12" x14ac:dyDescent="0.25">
      <c r="C97" t="s">
        <v>1437</v>
      </c>
      <c r="E97" s="18">
        <v>24766389</v>
      </c>
      <c r="F97" s="27">
        <f t="shared" si="2"/>
        <v>4.3008959945274872E-3</v>
      </c>
      <c r="H97" t="s">
        <v>1399</v>
      </c>
      <c r="I97" s="18">
        <v>5865.2876427500005</v>
      </c>
      <c r="J97" s="27">
        <f t="shared" si="5"/>
        <v>1.2841667752257367E-3</v>
      </c>
      <c r="K97" s="27">
        <v>1E-3</v>
      </c>
      <c r="L97" s="30" t="s">
        <v>1391</v>
      </c>
    </row>
    <row r="98" spans="3:12" x14ac:dyDescent="0.25">
      <c r="C98" t="s">
        <v>1438</v>
      </c>
      <c r="E98" s="18">
        <v>25333327</v>
      </c>
      <c r="F98" s="27">
        <f t="shared" si="2"/>
        <v>4.3993496436785778E-3</v>
      </c>
      <c r="H98" t="s">
        <v>1400</v>
      </c>
      <c r="I98" s="18">
        <v>5820.0490000000009</v>
      </c>
      <c r="J98" s="27">
        <f t="shared" si="5"/>
        <v>1.2742620671339409E-3</v>
      </c>
      <c r="K98" s="27">
        <v>1E-3</v>
      </c>
      <c r="L98" s="30" t="s">
        <v>1391</v>
      </c>
    </row>
    <row r="99" spans="3:12" x14ac:dyDescent="0.25">
      <c r="C99" s="14" t="s">
        <v>1439</v>
      </c>
      <c r="E99" s="18">
        <v>25478707</v>
      </c>
      <c r="F99" s="27">
        <f t="shared" si="2"/>
        <v>4.4245961283269622E-3</v>
      </c>
      <c r="H99" t="s">
        <v>1401</v>
      </c>
      <c r="I99" s="18">
        <v>4950.9142200000006</v>
      </c>
      <c r="J99" s="27">
        <f t="shared" si="5"/>
        <v>1.0839706312060298E-3</v>
      </c>
      <c r="K99" s="34">
        <v>1.6E-2</v>
      </c>
      <c r="L99" s="33" t="s">
        <v>1370</v>
      </c>
    </row>
    <row r="100" spans="3:12" x14ac:dyDescent="0.25">
      <c r="C100" t="s">
        <v>1440</v>
      </c>
      <c r="E100" s="18">
        <v>25810785</v>
      </c>
      <c r="F100" s="27">
        <f t="shared" si="2"/>
        <v>4.4822643229140164E-3</v>
      </c>
      <c r="H100" t="s">
        <v>1402</v>
      </c>
      <c r="I100" s="18">
        <v>4832.1799999999994</v>
      </c>
      <c r="J100" s="27">
        <f t="shared" si="5"/>
        <v>1.0579745420636983E-3</v>
      </c>
      <c r="K100" s="27">
        <v>1E-3</v>
      </c>
      <c r="L100" s="30" t="s">
        <v>1391</v>
      </c>
    </row>
    <row r="101" spans="3:12" x14ac:dyDescent="0.25">
      <c r="C101" t="s">
        <v>1441</v>
      </c>
      <c r="E101" s="18">
        <v>25936183</v>
      </c>
      <c r="F101" s="27">
        <f t="shared" si="2"/>
        <v>4.5040407617772584E-3</v>
      </c>
      <c r="H101" t="s">
        <v>1403</v>
      </c>
      <c r="I101" s="18">
        <v>4373.4188649999996</v>
      </c>
      <c r="J101" s="27">
        <f t="shared" si="5"/>
        <v>9.5753176018921362E-4</v>
      </c>
      <c r="K101" s="27">
        <v>0</v>
      </c>
      <c r="L101" s="35"/>
    </row>
    <row r="102" spans="3:12" x14ac:dyDescent="0.25">
      <c r="C102" t="s">
        <v>1442</v>
      </c>
      <c r="E102" s="18">
        <v>19479885</v>
      </c>
      <c r="F102" s="27">
        <f t="shared" si="2"/>
        <v>3.3828492062511046E-3</v>
      </c>
      <c r="H102" s="12" t="s">
        <v>1404</v>
      </c>
      <c r="I102" s="19">
        <v>4370.41224745</v>
      </c>
      <c r="J102" s="32">
        <f t="shared" si="5"/>
        <v>9.5687348073240084E-4</v>
      </c>
      <c r="K102" s="34">
        <v>1.4E-2</v>
      </c>
      <c r="L102" s="33" t="s">
        <v>1370</v>
      </c>
    </row>
    <row r="103" spans="3:12" x14ac:dyDescent="0.25">
      <c r="C103" t="s">
        <v>1443</v>
      </c>
      <c r="E103" s="18">
        <v>20366331</v>
      </c>
      <c r="F103" s="27">
        <f t="shared" si="2"/>
        <v>3.5367881616137496E-3</v>
      </c>
      <c r="H103" t="s">
        <v>1405</v>
      </c>
      <c r="I103" s="18">
        <v>4011.7539600499999</v>
      </c>
      <c r="J103" s="27">
        <f t="shared" si="5"/>
        <v>8.7834756957649082E-4</v>
      </c>
      <c r="K103" s="27">
        <v>0</v>
      </c>
      <c r="L103" s="35"/>
    </row>
    <row r="104" spans="3:12" x14ac:dyDescent="0.25">
      <c r="C104" t="s">
        <v>1444</v>
      </c>
      <c r="E104" s="18">
        <v>20427679</v>
      </c>
      <c r="F104" s="27">
        <f t="shared" si="2"/>
        <v>3.5474417683011143E-3</v>
      </c>
      <c r="H104" t="s">
        <v>1406</v>
      </c>
      <c r="I104" s="18">
        <v>3600.0932880000005</v>
      </c>
      <c r="J104" s="27">
        <f t="shared" si="5"/>
        <v>7.8821712927879233E-4</v>
      </c>
      <c r="K104" s="27">
        <v>1E-3</v>
      </c>
      <c r="L104" s="30" t="s">
        <v>1391</v>
      </c>
    </row>
    <row r="105" spans="3:12" x14ac:dyDescent="0.25">
      <c r="C105" s="14" t="s">
        <v>1445</v>
      </c>
      <c r="E105" s="18">
        <v>20471467</v>
      </c>
      <c r="F105" s="27">
        <f t="shared" si="2"/>
        <v>3.5550459302888943E-3</v>
      </c>
      <c r="H105" t="s">
        <v>1407</v>
      </c>
      <c r="I105" s="18">
        <v>3563.2954680000007</v>
      </c>
      <c r="J105" s="27">
        <f t="shared" si="5"/>
        <v>7.8016048470772048E-4</v>
      </c>
      <c r="K105" s="27">
        <v>1E-3</v>
      </c>
      <c r="L105" s="30" t="s">
        <v>1391</v>
      </c>
    </row>
    <row r="106" spans="3:12" x14ac:dyDescent="0.25">
      <c r="C106" t="s">
        <v>1446</v>
      </c>
      <c r="E106" s="18">
        <v>20630563</v>
      </c>
      <c r="F106" s="27">
        <f t="shared" si="2"/>
        <v>3.5826743160477285E-3</v>
      </c>
      <c r="H106" t="s">
        <v>1408</v>
      </c>
      <c r="I106" s="18">
        <v>3383.2201927199999</v>
      </c>
      <c r="J106" s="27">
        <f t="shared" si="5"/>
        <v>7.4073416844852623E-4</v>
      </c>
      <c r="K106" s="27">
        <v>1E-3</v>
      </c>
      <c r="L106" s="30" t="s">
        <v>1391</v>
      </c>
    </row>
    <row r="107" spans="3:12" x14ac:dyDescent="0.25">
      <c r="C107" t="s">
        <v>1447</v>
      </c>
      <c r="E107" s="18">
        <v>20998827</v>
      </c>
      <c r="F107" s="27">
        <f t="shared" si="2"/>
        <v>3.6466265200823444E-3</v>
      </c>
    </row>
    <row r="108" spans="3:12" x14ac:dyDescent="0.25">
      <c r="C108" t="s">
        <v>1448</v>
      </c>
      <c r="E108" s="18">
        <v>21874879</v>
      </c>
      <c r="F108" s="27">
        <f t="shared" si="2"/>
        <v>3.7987604681438804E-3</v>
      </c>
    </row>
  </sheetData>
  <hyperlinks>
    <hyperlink ref="F3" r:id="rId1" xr:uid="{A82D5F9A-5A7F-A142-8779-4ACB08981D94}"/>
    <hyperlink ref="F4" r:id="rId2" xr:uid="{EB1BD6B0-7CDB-CC45-A497-804DD6D07AB3}"/>
    <hyperlink ref="F5" r:id="rId3" xr:uid="{0B740992-9CB5-BB42-9D22-1BB97DD8A7EC}"/>
    <hyperlink ref="F6" r:id="rId4" xr:uid="{7240A7B4-87DA-334D-B802-66CE563A272F}"/>
    <hyperlink ref="L6" r:id="rId5" xr:uid="{3F8F9EEB-30A8-9A40-B2C9-AA2FC81877F3}"/>
    <hyperlink ref="F7" r:id="rId6" xr:uid="{583C825B-8B64-B84E-BC56-83A780E2B0FF}"/>
    <hyperlink ref="F8" r:id="rId7" xr:uid="{9CA4D35B-B6B0-164A-8BA7-B996D4FE56E9}"/>
    <hyperlink ref="F10" r:id="rId8" xr:uid="{482056D8-E3A7-9A4A-8FB5-8AF3B1BF507C}"/>
    <hyperlink ref="F11" r:id="rId9" xr:uid="{8B8ACC16-392A-D740-974E-DD9AB134AEC4}"/>
    <hyperlink ref="F12" r:id="rId10" xr:uid="{C5E7C7E7-6903-2B46-A699-0019E63D06D4}"/>
    <hyperlink ref="F13" r:id="rId11" xr:uid="{54CE2B33-037C-C74F-B6AC-A657BE001D70}"/>
    <hyperlink ref="P14" r:id="rId12" xr:uid="{02B3A1B0-6DF0-9C4A-98E5-5039EF5F59C9}"/>
    <hyperlink ref="F15" r:id="rId13" xr:uid="{39B3A802-D116-B74C-B8B5-7A87587675D0}"/>
    <hyperlink ref="F16" r:id="rId14" xr:uid="{DAE9FFD6-9CB8-C943-B213-97DB11FF9468}"/>
    <hyperlink ref="F17" r:id="rId15" xr:uid="{7BED3D4B-EDCB-E14C-B8E3-B4814FEE8A46}"/>
    <hyperlink ref="L17" r:id="rId16" xr:uid="{5709D0B4-8285-1742-8932-AF9B3E11F863}"/>
    <hyperlink ref="F18" r:id="rId17" xr:uid="{E21F4662-B059-064F-B5BB-9F468FDF7688}"/>
    <hyperlink ref="L18" r:id="rId18" xr:uid="{9DD8F204-1C30-3C45-892A-AB3C13F20CBB}"/>
    <hyperlink ref="F19" r:id="rId19" xr:uid="{16207B0A-1795-A24C-A539-6754F83D9677}"/>
    <hyperlink ref="L19" r:id="rId20" xr:uid="{8824F2B7-3664-8541-8038-71BAF030954A}"/>
    <hyperlink ref="F20" r:id="rId21" xr:uid="{22373F7D-3B4B-E547-BCA4-85BD08A06DBB}"/>
    <hyperlink ref="F21" r:id="rId22" xr:uid="{4C3438A2-15C0-9941-9B32-5A87944DAAAF}"/>
    <hyperlink ref="L21" r:id="rId23" xr:uid="{2655D145-24E1-3C40-8202-179A2719B60C}"/>
    <hyperlink ref="F22" r:id="rId24" xr:uid="{8FF37E6A-8F1A-1C49-92C4-E5D1C264FFCC}"/>
    <hyperlink ref="F24" r:id="rId25" xr:uid="{8128D8E7-1723-C24E-97B0-F2464CE9B2A1}"/>
    <hyperlink ref="F25" r:id="rId26" xr:uid="{4F35A0BC-3EA6-3A4D-A2B9-478F19DCE61D}"/>
    <hyperlink ref="L25" r:id="rId27" xr:uid="{A5F9321B-05A1-2745-89DA-4F2F7610B153}"/>
    <hyperlink ref="A1" location="Hedge!A1" display="Main" xr:uid="{53DAE69E-94C5-094B-8630-EFA8846CB5B9}"/>
    <hyperlink ref="F26" r:id="rId28" xr:uid="{8426B5C2-5E73-2C4B-864B-EA65C2CCE2E9}"/>
    <hyperlink ref="L26" r:id="rId29" xr:uid="{8CD8B473-2475-4A4D-89D6-3461F4C76DBF}"/>
    <hyperlink ref="F27" r:id="rId30" xr:uid="{0C77D2B9-C7A1-D845-A910-5A4B7F4F223A}"/>
    <hyperlink ref="F28" r:id="rId31" xr:uid="{468DFDFD-8CB6-1D46-B8EB-09AC05F11484}"/>
    <hyperlink ref="F30" r:id="rId32" xr:uid="{F84AD485-47A9-2D45-A7F4-B4484EAC4B16}"/>
    <hyperlink ref="F31" r:id="rId33" xr:uid="{1C78612D-298C-9149-BE15-F6357AE88DF9}"/>
    <hyperlink ref="L31" r:id="rId34" xr:uid="{07701198-A520-764D-BF86-6ED453EA28E8}"/>
    <hyperlink ref="F32" r:id="rId35" xr:uid="{ACA68938-3487-ED4E-A6EB-A34F9B34DD36}"/>
    <hyperlink ref="L32" r:id="rId36" xr:uid="{6591913F-F4E9-2C44-8878-D4125A128B41}"/>
    <hyperlink ref="F34" r:id="rId37" xr:uid="{FDB2378E-0C29-4F4E-BA1A-BB052DACABD8}"/>
    <hyperlink ref="F36" r:id="rId38" xr:uid="{FC055A95-FF4E-2F49-A83C-8AAE8EABADCC}"/>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D39AE-9BFF-4A94-B007-7F2DD769F186}">
  <dimension ref="A1:C45"/>
  <sheetViews>
    <sheetView zoomScale="175" zoomScaleNormal="175" workbookViewId="0">
      <pane xSplit="2" ySplit="2" topLeftCell="C3" activePane="bottomRight" state="frozen"/>
      <selection pane="topRight" activeCell="C1" sqref="C1"/>
      <selection pane="bottomLeft" activeCell="A3" sqref="A3"/>
      <selection pane="bottomRight" activeCell="C2" sqref="C2"/>
    </sheetView>
  </sheetViews>
  <sheetFormatPr defaultRowHeight="13.2" x14ac:dyDescent="0.25"/>
  <cols>
    <col min="1" max="1" width="5" bestFit="1" customWidth="1"/>
    <col min="2" max="2" width="28.5546875" customWidth="1"/>
    <col min="3" max="3" width="13" bestFit="1" customWidth="1"/>
  </cols>
  <sheetData>
    <row r="1" spans="1:3" x14ac:dyDescent="0.25">
      <c r="A1" t="s">
        <v>79</v>
      </c>
    </row>
    <row r="2" spans="1:3" x14ac:dyDescent="0.25">
      <c r="C2" s="18">
        <f>SUM(C3:C51)</f>
        <v>4918267988</v>
      </c>
    </row>
    <row r="3" spans="1:3" x14ac:dyDescent="0.25">
      <c r="B3" t="s">
        <v>1335</v>
      </c>
      <c r="C3" s="18">
        <v>776650882</v>
      </c>
    </row>
    <row r="4" spans="1:3" x14ac:dyDescent="0.25">
      <c r="B4" t="s">
        <v>1449</v>
      </c>
      <c r="C4" s="18">
        <v>378451556</v>
      </c>
    </row>
    <row r="5" spans="1:3" x14ac:dyDescent="0.25">
      <c r="B5" t="s">
        <v>1450</v>
      </c>
      <c r="C5" s="18">
        <v>332807923</v>
      </c>
    </row>
    <row r="6" spans="1:3" x14ac:dyDescent="0.25">
      <c r="B6" t="s">
        <v>1336</v>
      </c>
      <c r="C6" s="18">
        <v>309797134</v>
      </c>
    </row>
    <row r="7" spans="1:3" x14ac:dyDescent="0.25">
      <c r="B7" t="s">
        <v>1429</v>
      </c>
      <c r="C7" s="18">
        <v>267593250</v>
      </c>
    </row>
    <row r="8" spans="1:3" x14ac:dyDescent="0.25">
      <c r="B8" t="s">
        <v>1336</v>
      </c>
      <c r="C8" s="18">
        <v>260872677</v>
      </c>
    </row>
    <row r="9" spans="1:3" x14ac:dyDescent="0.25">
      <c r="B9" t="s">
        <v>1451</v>
      </c>
      <c r="C9" s="18">
        <v>243717013</v>
      </c>
    </row>
    <row r="10" spans="1:3" x14ac:dyDescent="0.25">
      <c r="B10" s="12" t="s">
        <v>1453</v>
      </c>
      <c r="C10" s="19">
        <v>152311852</v>
      </c>
    </row>
    <row r="11" spans="1:3" x14ac:dyDescent="0.25">
      <c r="B11" t="s">
        <v>1338</v>
      </c>
      <c r="C11" s="18">
        <v>124627150</v>
      </c>
    </row>
    <row r="12" spans="1:3" x14ac:dyDescent="0.25">
      <c r="B12" t="s">
        <v>1452</v>
      </c>
      <c r="C12" s="18">
        <v>122845823</v>
      </c>
    </row>
    <row r="13" spans="1:3" x14ac:dyDescent="0.25">
      <c r="B13" t="s">
        <v>1339</v>
      </c>
      <c r="C13" s="18">
        <v>115146643</v>
      </c>
    </row>
    <row r="14" spans="1:3" x14ac:dyDescent="0.25">
      <c r="B14" t="s">
        <v>1430</v>
      </c>
      <c r="C14" s="18">
        <v>82008126</v>
      </c>
    </row>
    <row r="15" spans="1:3" x14ac:dyDescent="0.25">
      <c r="B15" t="s">
        <v>1348</v>
      </c>
      <c r="C15" s="18">
        <v>93105450</v>
      </c>
    </row>
    <row r="16" spans="1:3" x14ac:dyDescent="0.25">
      <c r="B16" t="s">
        <v>1454</v>
      </c>
      <c r="C16" s="18">
        <v>99619531</v>
      </c>
    </row>
    <row r="17" spans="2:3" x14ac:dyDescent="0.25">
      <c r="B17" t="s">
        <v>1455</v>
      </c>
      <c r="C17" s="18">
        <v>95037180</v>
      </c>
    </row>
    <row r="18" spans="2:3" x14ac:dyDescent="0.25">
      <c r="B18" t="s">
        <v>1456</v>
      </c>
      <c r="C18" s="18">
        <v>98782528</v>
      </c>
    </row>
    <row r="19" spans="2:3" x14ac:dyDescent="0.25">
      <c r="B19" t="s">
        <v>1457</v>
      </c>
      <c r="C19" s="18">
        <v>80529315</v>
      </c>
    </row>
    <row r="20" spans="2:3" x14ac:dyDescent="0.25">
      <c r="B20" t="s">
        <v>1458</v>
      </c>
      <c r="C20" s="18">
        <v>59882099</v>
      </c>
    </row>
    <row r="21" spans="2:3" x14ac:dyDescent="0.25">
      <c r="B21" t="s">
        <v>1459</v>
      </c>
      <c r="C21" s="18">
        <v>59577321</v>
      </c>
    </row>
    <row r="22" spans="2:3" x14ac:dyDescent="0.25">
      <c r="B22" t="s">
        <v>1460</v>
      </c>
      <c r="C22" s="18">
        <v>62243837</v>
      </c>
    </row>
    <row r="23" spans="2:3" x14ac:dyDescent="0.25">
      <c r="B23" t="s">
        <v>1461</v>
      </c>
      <c r="C23" s="18">
        <v>63428404</v>
      </c>
    </row>
    <row r="24" spans="2:3" x14ac:dyDescent="0.25">
      <c r="B24" t="s">
        <v>1462</v>
      </c>
      <c r="C24" s="18">
        <v>64111053</v>
      </c>
    </row>
    <row r="25" spans="2:3" x14ac:dyDescent="0.25">
      <c r="B25" t="s">
        <v>1463</v>
      </c>
      <c r="C25" s="18">
        <v>64749405</v>
      </c>
    </row>
    <row r="26" spans="2:3" x14ac:dyDescent="0.25">
      <c r="B26" t="s">
        <v>1464</v>
      </c>
      <c r="C26" s="18">
        <v>74994436</v>
      </c>
    </row>
    <row r="27" spans="2:3" x14ac:dyDescent="0.25">
      <c r="B27" t="s">
        <v>1465</v>
      </c>
      <c r="C27" s="18">
        <v>47271570</v>
      </c>
    </row>
    <row r="28" spans="2:3" x14ac:dyDescent="0.25">
      <c r="B28" t="s">
        <v>1466</v>
      </c>
      <c r="C28" s="18">
        <v>47895923</v>
      </c>
    </row>
    <row r="29" spans="2:3" x14ac:dyDescent="0.25">
      <c r="B29" t="s">
        <v>1467</v>
      </c>
      <c r="C29" s="18">
        <v>48817400</v>
      </c>
    </row>
    <row r="30" spans="2:3" x14ac:dyDescent="0.25">
      <c r="B30" t="s">
        <v>1468</v>
      </c>
      <c r="C30" s="18">
        <v>49138176</v>
      </c>
    </row>
    <row r="31" spans="2:3" x14ac:dyDescent="0.25">
      <c r="B31" t="s">
        <v>1469</v>
      </c>
      <c r="C31" s="18">
        <v>50393306</v>
      </c>
    </row>
    <row r="32" spans="2:3" x14ac:dyDescent="0.25">
      <c r="B32" t="s">
        <v>1470</v>
      </c>
      <c r="C32" s="18">
        <v>53933613</v>
      </c>
    </row>
    <row r="33" spans="2:3" x14ac:dyDescent="0.25">
      <c r="B33" t="s">
        <v>1471</v>
      </c>
      <c r="C33" s="18">
        <v>58449106</v>
      </c>
    </row>
    <row r="34" spans="2:3" x14ac:dyDescent="0.25">
      <c r="B34" t="s">
        <v>1472</v>
      </c>
      <c r="C34" s="18">
        <v>54679150</v>
      </c>
    </row>
    <row r="35" spans="2:3" x14ac:dyDescent="0.25">
      <c r="B35" t="s">
        <v>1473</v>
      </c>
      <c r="C35" s="18">
        <v>53982815</v>
      </c>
    </row>
    <row r="36" spans="2:3" x14ac:dyDescent="0.25">
      <c r="B36" t="s">
        <v>1423</v>
      </c>
      <c r="C36" s="18">
        <v>37356406</v>
      </c>
    </row>
    <row r="37" spans="2:3" x14ac:dyDescent="0.25">
      <c r="B37" t="s">
        <v>1416</v>
      </c>
      <c r="C37" s="18">
        <v>38785643</v>
      </c>
    </row>
    <row r="38" spans="2:3" x14ac:dyDescent="0.25">
      <c r="B38" t="s">
        <v>1346</v>
      </c>
      <c r="C38" s="18">
        <v>38796759</v>
      </c>
    </row>
    <row r="39" spans="2:3" x14ac:dyDescent="0.25">
      <c r="B39" t="s">
        <v>1474</v>
      </c>
      <c r="C39" s="18">
        <v>41040120</v>
      </c>
    </row>
    <row r="40" spans="2:3" x14ac:dyDescent="0.25">
      <c r="B40" t="s">
        <v>1384</v>
      </c>
      <c r="C40" s="18">
        <v>41170244</v>
      </c>
    </row>
    <row r="41" spans="2:3" x14ac:dyDescent="0.25">
      <c r="B41" t="s">
        <v>1475</v>
      </c>
      <c r="C41" s="18">
        <v>42132304</v>
      </c>
    </row>
    <row r="42" spans="2:3" x14ac:dyDescent="0.25">
      <c r="B42" t="s">
        <v>1446</v>
      </c>
      <c r="C42" s="18">
        <v>42308624</v>
      </c>
    </row>
    <row r="43" spans="2:3" x14ac:dyDescent="0.25">
      <c r="B43" t="s">
        <v>1424</v>
      </c>
      <c r="C43" s="18">
        <v>44410284</v>
      </c>
    </row>
    <row r="44" spans="2:3" x14ac:dyDescent="0.25">
      <c r="B44" t="s">
        <v>1476</v>
      </c>
      <c r="C44" s="18">
        <v>44815957</v>
      </c>
    </row>
    <row r="45" spans="2:3" x14ac:dyDescent="0.25">
      <c r="C45" s="1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85A7A-FCB2-4FCC-81E5-269658172D2A}">
  <dimension ref="A1:H17"/>
  <sheetViews>
    <sheetView zoomScale="205" zoomScaleNormal="205" workbookViewId="0">
      <pane xSplit="2" ySplit="2" topLeftCell="C3" activePane="bottomRight" state="frozen"/>
      <selection pane="topRight" activeCell="C1" sqref="C1"/>
      <selection pane="bottomLeft" activeCell="A3" sqref="A3"/>
      <selection pane="bottomRight"/>
    </sheetView>
  </sheetViews>
  <sheetFormatPr defaultRowHeight="13.2" x14ac:dyDescent="0.25"/>
  <cols>
    <col min="1" max="1" width="3.5546875" bestFit="1" customWidth="1"/>
    <col min="2" max="2" width="19.77734375" bestFit="1" customWidth="1"/>
  </cols>
  <sheetData>
    <row r="1" spans="1:8" x14ac:dyDescent="0.25">
      <c r="A1" t="s">
        <v>1161</v>
      </c>
    </row>
    <row r="2" spans="1:8" x14ac:dyDescent="0.25">
      <c r="A2" s="2"/>
      <c r="B2" t="s">
        <v>0</v>
      </c>
      <c r="C2" t="s">
        <v>1163</v>
      </c>
      <c r="D2" s="6" t="s">
        <v>895</v>
      </c>
      <c r="E2" t="s">
        <v>714</v>
      </c>
      <c r="F2" t="s">
        <v>1176</v>
      </c>
      <c r="G2" t="s">
        <v>911</v>
      </c>
      <c r="H2" t="s">
        <v>1182</v>
      </c>
    </row>
    <row r="3" spans="1:8" x14ac:dyDescent="0.25">
      <c r="A3" s="2"/>
      <c r="B3" t="s">
        <v>1166</v>
      </c>
      <c r="C3" t="s">
        <v>1167</v>
      </c>
      <c r="D3" s="6"/>
    </row>
    <row r="4" spans="1:8" x14ac:dyDescent="0.25">
      <c r="A4" s="2"/>
      <c r="B4" t="s">
        <v>1170</v>
      </c>
      <c r="C4" t="s">
        <v>1171</v>
      </c>
      <c r="D4" s="6" t="s">
        <v>1172</v>
      </c>
    </row>
    <row r="5" spans="1:8" x14ac:dyDescent="0.25">
      <c r="A5" s="2"/>
      <c r="B5" t="s">
        <v>1162</v>
      </c>
      <c r="C5" s="14" t="s">
        <v>1164</v>
      </c>
      <c r="D5" s="6" t="s">
        <v>1165</v>
      </c>
    </row>
    <row r="6" spans="1:8" x14ac:dyDescent="0.25">
      <c r="A6" s="2"/>
      <c r="B6" t="s">
        <v>1184</v>
      </c>
      <c r="C6" s="14" t="s">
        <v>1180</v>
      </c>
      <c r="D6" s="6"/>
      <c r="G6" t="s">
        <v>1186</v>
      </c>
      <c r="H6" t="s">
        <v>1185</v>
      </c>
    </row>
    <row r="7" spans="1:8" x14ac:dyDescent="0.25">
      <c r="A7" s="2"/>
      <c r="B7" t="s">
        <v>1168</v>
      </c>
      <c r="D7" s="6"/>
      <c r="E7" t="s">
        <v>1169</v>
      </c>
    </row>
    <row r="8" spans="1:8" x14ac:dyDescent="0.25">
      <c r="A8" s="2"/>
      <c r="B8" t="s">
        <v>1173</v>
      </c>
      <c r="C8" t="s">
        <v>1174</v>
      </c>
      <c r="D8" s="6" t="s">
        <v>1175</v>
      </c>
      <c r="F8" t="s">
        <v>1177</v>
      </c>
      <c r="G8" t="s">
        <v>1178</v>
      </c>
    </row>
    <row r="9" spans="1:8" x14ac:dyDescent="0.25">
      <c r="A9" s="2"/>
      <c r="B9" t="s">
        <v>1187</v>
      </c>
      <c r="D9" s="6"/>
      <c r="H9" t="s">
        <v>1188</v>
      </c>
    </row>
    <row r="10" spans="1:8" x14ac:dyDescent="0.25">
      <c r="A10" s="2"/>
      <c r="B10" t="s">
        <v>1189</v>
      </c>
      <c r="D10" s="6"/>
      <c r="E10" t="s">
        <v>1169</v>
      </c>
      <c r="H10" t="s">
        <v>1190</v>
      </c>
    </row>
    <row r="11" spans="1:8" x14ac:dyDescent="0.25">
      <c r="A11" s="2"/>
      <c r="B11" t="s">
        <v>1193</v>
      </c>
      <c r="C11" t="s">
        <v>1194</v>
      </c>
      <c r="D11" s="6" t="s">
        <v>1195</v>
      </c>
      <c r="G11" t="s">
        <v>1178</v>
      </c>
      <c r="H11" t="s">
        <v>1196</v>
      </c>
    </row>
    <row r="12" spans="1:8" x14ac:dyDescent="0.25">
      <c r="A12" s="2"/>
      <c r="B12" t="s">
        <v>1191</v>
      </c>
      <c r="C12" t="s">
        <v>1180</v>
      </c>
      <c r="D12" s="6"/>
      <c r="G12" t="s">
        <v>1186</v>
      </c>
      <c r="H12" t="s">
        <v>1192</v>
      </c>
    </row>
    <row r="13" spans="1:8" x14ac:dyDescent="0.25">
      <c r="A13" s="2"/>
      <c r="B13" t="s">
        <v>1197</v>
      </c>
      <c r="C13" t="s">
        <v>1198</v>
      </c>
      <c r="D13" s="6"/>
      <c r="H13" t="s">
        <v>1199</v>
      </c>
    </row>
    <row r="14" spans="1:8" x14ac:dyDescent="0.25">
      <c r="A14" s="2"/>
      <c r="B14" t="s">
        <v>1203</v>
      </c>
      <c r="C14" t="s">
        <v>1180</v>
      </c>
      <c r="D14" s="6"/>
      <c r="G14" t="s">
        <v>1186</v>
      </c>
      <c r="H14" t="s">
        <v>1204</v>
      </c>
    </row>
    <row r="15" spans="1:8" x14ac:dyDescent="0.25">
      <c r="A15" s="2"/>
      <c r="B15" t="s">
        <v>1200</v>
      </c>
      <c r="C15" t="s">
        <v>1201</v>
      </c>
      <c r="D15" s="6"/>
      <c r="G15" t="s">
        <v>1186</v>
      </c>
      <c r="H15" t="s">
        <v>1202</v>
      </c>
    </row>
    <row r="16" spans="1:8" x14ac:dyDescent="0.25">
      <c r="A16" s="2"/>
      <c r="B16" t="s">
        <v>1205</v>
      </c>
      <c r="D16" s="6"/>
      <c r="E16" t="s">
        <v>1206</v>
      </c>
      <c r="H16" t="s">
        <v>1190</v>
      </c>
    </row>
    <row r="17" spans="1:8" x14ac:dyDescent="0.25">
      <c r="A17" s="2"/>
      <c r="B17" t="s">
        <v>1179</v>
      </c>
      <c r="C17" t="s">
        <v>1180</v>
      </c>
      <c r="D17" s="6"/>
      <c r="E17" t="s">
        <v>1183</v>
      </c>
      <c r="H17" t="s">
        <v>1181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393F-1009-D14B-8C5D-59F2E7740F62}">
  <dimension ref="A1:K447"/>
  <sheetViews>
    <sheetView zoomScale="160" zoomScaleNormal="160" workbookViewId="0">
      <pane xSplit="2" ySplit="19" topLeftCell="C20" activePane="bottomRight" state="frozen"/>
      <selection pane="topRight" activeCell="C1" sqref="C1"/>
      <selection pane="bottomLeft" activeCell="A4" sqref="A4"/>
      <selection pane="bottomRight" activeCell="D38" sqref="D38"/>
    </sheetView>
  </sheetViews>
  <sheetFormatPr defaultColWidth="11.44140625" defaultRowHeight="13.2" x14ac:dyDescent="0.25"/>
  <cols>
    <col min="1" max="1" width="4.77734375" bestFit="1" customWidth="1"/>
    <col min="2" max="2" width="25.21875" customWidth="1"/>
    <col min="3" max="3" width="15" customWidth="1"/>
    <col min="4" max="4" width="15.77734375" bestFit="1" customWidth="1"/>
    <col min="5" max="5" width="12.44140625" style="6" customWidth="1"/>
  </cols>
  <sheetData>
    <row r="1" spans="1:1" x14ac:dyDescent="0.25">
      <c r="A1" s="2" t="s">
        <v>1161</v>
      </c>
    </row>
    <row r="18" spans="1:11" x14ac:dyDescent="0.25">
      <c r="A18" s="2"/>
    </row>
    <row r="19" spans="1:11" x14ac:dyDescent="0.25">
      <c r="B19" t="s">
        <v>248</v>
      </c>
      <c r="C19" t="s">
        <v>249</v>
      </c>
      <c r="D19" t="s">
        <v>584</v>
      </c>
      <c r="E19" s="6" t="s">
        <v>586</v>
      </c>
      <c r="F19" t="s">
        <v>581</v>
      </c>
      <c r="G19" t="s">
        <v>582</v>
      </c>
      <c r="H19" t="s">
        <v>583</v>
      </c>
    </row>
    <row r="20" spans="1:11" x14ac:dyDescent="0.25">
      <c r="B20" t="s">
        <v>241</v>
      </c>
      <c r="C20" s="11">
        <v>45322</v>
      </c>
      <c r="D20" s="11" t="s">
        <v>585</v>
      </c>
      <c r="E20" s="5">
        <v>140</v>
      </c>
      <c r="G20" t="s">
        <v>587</v>
      </c>
      <c r="H20" t="s">
        <v>588</v>
      </c>
    </row>
    <row r="21" spans="1:11" x14ac:dyDescent="0.25">
      <c r="B21" t="s">
        <v>242</v>
      </c>
      <c r="C21" s="11">
        <v>45314</v>
      </c>
      <c r="D21" s="11" t="s">
        <v>589</v>
      </c>
      <c r="E21" s="5">
        <v>100</v>
      </c>
      <c r="G21" t="s">
        <v>590</v>
      </c>
      <c r="H21" t="s">
        <v>591</v>
      </c>
    </row>
    <row r="22" spans="1:11" s="12" customFormat="1" x14ac:dyDescent="0.25">
      <c r="B22" s="12" t="s">
        <v>608</v>
      </c>
      <c r="C22" s="13">
        <v>45208</v>
      </c>
      <c r="D22" s="13" t="s">
        <v>592</v>
      </c>
      <c r="E22" s="16">
        <v>10</v>
      </c>
      <c r="F22" s="12" t="s">
        <v>593</v>
      </c>
      <c r="G22" s="12" t="s">
        <v>106</v>
      </c>
      <c r="H22" s="12" t="s">
        <v>607</v>
      </c>
    </row>
    <row r="23" spans="1:11" x14ac:dyDescent="0.25">
      <c r="B23" t="s">
        <v>243</v>
      </c>
      <c r="C23" s="11">
        <v>45189</v>
      </c>
      <c r="D23" s="11" t="s">
        <v>589</v>
      </c>
      <c r="E23" s="5">
        <v>150</v>
      </c>
      <c r="G23" t="s">
        <v>594</v>
      </c>
      <c r="H23" t="s">
        <v>595</v>
      </c>
    </row>
    <row r="24" spans="1:11" x14ac:dyDescent="0.25">
      <c r="B24" t="s">
        <v>244</v>
      </c>
      <c r="C24" s="11">
        <v>45188</v>
      </c>
      <c r="D24" s="11" t="s">
        <v>237</v>
      </c>
      <c r="E24" s="5">
        <v>238</v>
      </c>
      <c r="G24" t="s">
        <v>596</v>
      </c>
      <c r="H24" t="s">
        <v>598</v>
      </c>
    </row>
    <row r="25" spans="1:11" x14ac:dyDescent="0.25">
      <c r="B25" t="s">
        <v>245</v>
      </c>
      <c r="C25" s="11">
        <v>45141</v>
      </c>
      <c r="D25" s="11" t="s">
        <v>237</v>
      </c>
      <c r="E25" s="5">
        <v>95</v>
      </c>
      <c r="G25" t="s">
        <v>590</v>
      </c>
      <c r="H25" t="s">
        <v>597</v>
      </c>
    </row>
    <row r="26" spans="1:11" x14ac:dyDescent="0.25">
      <c r="B26" t="s">
        <v>246</v>
      </c>
      <c r="C26" s="11">
        <v>45125</v>
      </c>
      <c r="D26" s="11" t="s">
        <v>585</v>
      </c>
      <c r="E26" s="5">
        <v>65</v>
      </c>
      <c r="G26" t="s">
        <v>590</v>
      </c>
      <c r="H26" t="s">
        <v>599</v>
      </c>
    </row>
    <row r="27" spans="1:11" x14ac:dyDescent="0.25">
      <c r="B27" t="s">
        <v>247</v>
      </c>
      <c r="C27" s="11">
        <v>45113</v>
      </c>
      <c r="D27" s="11" t="s">
        <v>600</v>
      </c>
      <c r="E27" s="5">
        <v>20</v>
      </c>
      <c r="G27" t="s">
        <v>596</v>
      </c>
      <c r="H27" t="s">
        <v>601</v>
      </c>
    </row>
    <row r="28" spans="1:11" x14ac:dyDescent="0.25">
      <c r="B28" t="s">
        <v>250</v>
      </c>
      <c r="C28" s="11">
        <v>45071</v>
      </c>
      <c r="D28" s="11" t="s">
        <v>589</v>
      </c>
      <c r="E28" s="5">
        <v>108</v>
      </c>
      <c r="G28" t="s">
        <v>602</v>
      </c>
      <c r="H28" t="s">
        <v>603</v>
      </c>
    </row>
    <row r="29" spans="1:11" x14ac:dyDescent="0.25">
      <c r="B29" t="s">
        <v>251</v>
      </c>
      <c r="C29" s="11">
        <v>45070</v>
      </c>
      <c r="D29" s="11" t="s">
        <v>589</v>
      </c>
      <c r="E29" s="5">
        <v>401</v>
      </c>
      <c r="G29" t="s">
        <v>604</v>
      </c>
      <c r="H29" t="s">
        <v>606</v>
      </c>
      <c r="K29" t="s">
        <v>605</v>
      </c>
    </row>
    <row r="30" spans="1:11" x14ac:dyDescent="0.25">
      <c r="B30" t="s">
        <v>252</v>
      </c>
      <c r="C30" s="11">
        <v>45062</v>
      </c>
      <c r="D30" s="11" t="s">
        <v>610</v>
      </c>
      <c r="E30" s="15" t="s">
        <v>237</v>
      </c>
      <c r="G30" t="s">
        <v>587</v>
      </c>
      <c r="H30" t="s">
        <v>609</v>
      </c>
    </row>
    <row r="31" spans="1:11" x14ac:dyDescent="0.25">
      <c r="B31" t="s">
        <v>253</v>
      </c>
      <c r="C31" s="11">
        <v>45035</v>
      </c>
      <c r="D31" s="11" t="s">
        <v>600</v>
      </c>
      <c r="E31" s="5">
        <v>150</v>
      </c>
      <c r="G31" t="s">
        <v>594</v>
      </c>
      <c r="H31" t="s">
        <v>595</v>
      </c>
    </row>
    <row r="32" spans="1:11" x14ac:dyDescent="0.25">
      <c r="B32" t="s">
        <v>254</v>
      </c>
      <c r="C32" s="11">
        <v>45027</v>
      </c>
      <c r="D32" s="11" t="s">
        <v>600</v>
      </c>
      <c r="E32" s="5">
        <v>75</v>
      </c>
      <c r="G32" t="s">
        <v>590</v>
      </c>
      <c r="H32" t="s">
        <v>611</v>
      </c>
    </row>
    <row r="33" spans="2:8" x14ac:dyDescent="0.25">
      <c r="B33" t="s">
        <v>255</v>
      </c>
      <c r="C33" s="11">
        <v>44978</v>
      </c>
      <c r="D33" s="11" t="s">
        <v>600</v>
      </c>
      <c r="E33" s="15" t="s">
        <v>237</v>
      </c>
      <c r="G33" t="s">
        <v>590</v>
      </c>
      <c r="H33" t="s">
        <v>612</v>
      </c>
    </row>
    <row r="34" spans="2:8" x14ac:dyDescent="0.25">
      <c r="B34" t="s">
        <v>256</v>
      </c>
      <c r="C34" s="11">
        <v>44935</v>
      </c>
      <c r="D34" s="11" t="s">
        <v>589</v>
      </c>
      <c r="E34" s="5">
        <v>230</v>
      </c>
      <c r="G34" t="s">
        <v>613</v>
      </c>
      <c r="H34" t="s">
        <v>614</v>
      </c>
    </row>
    <row r="35" spans="2:8" x14ac:dyDescent="0.25">
      <c r="B35" t="s">
        <v>257</v>
      </c>
      <c r="C35" s="11">
        <v>44929</v>
      </c>
      <c r="D35" s="11" t="s">
        <v>615</v>
      </c>
      <c r="E35" s="5">
        <v>250</v>
      </c>
      <c r="F35" s="12" t="s">
        <v>424</v>
      </c>
      <c r="G35" t="s">
        <v>613</v>
      </c>
      <c r="H35" t="s">
        <v>616</v>
      </c>
    </row>
    <row r="36" spans="2:8" x14ac:dyDescent="0.25">
      <c r="B36" t="s">
        <v>617</v>
      </c>
      <c r="C36" s="11">
        <v>44915</v>
      </c>
      <c r="D36" s="11" t="s">
        <v>618</v>
      </c>
      <c r="E36" s="5">
        <v>9</v>
      </c>
      <c r="G36" t="s">
        <v>590</v>
      </c>
      <c r="H36" t="s">
        <v>619</v>
      </c>
    </row>
    <row r="37" spans="2:8" x14ac:dyDescent="0.25">
      <c r="B37" t="s">
        <v>258</v>
      </c>
      <c r="C37" s="11">
        <v>44901</v>
      </c>
      <c r="D37" s="11" t="s">
        <v>237</v>
      </c>
      <c r="E37" s="5">
        <v>700</v>
      </c>
      <c r="G37" t="s">
        <v>620</v>
      </c>
      <c r="H37" t="s">
        <v>621</v>
      </c>
    </row>
    <row r="38" spans="2:8" x14ac:dyDescent="0.25">
      <c r="B38" t="s">
        <v>259</v>
      </c>
      <c r="C38" s="11">
        <v>44887</v>
      </c>
      <c r="D38" s="11" t="s">
        <v>600</v>
      </c>
      <c r="E38" s="5">
        <v>120</v>
      </c>
      <c r="G38" t="s">
        <v>622</v>
      </c>
      <c r="H38" t="s">
        <v>623</v>
      </c>
    </row>
    <row r="39" spans="2:8" x14ac:dyDescent="0.25">
      <c r="B39" t="s">
        <v>260</v>
      </c>
      <c r="C39" s="11">
        <v>44844</v>
      </c>
      <c r="D39" s="11" t="s">
        <v>589</v>
      </c>
      <c r="E39" s="5">
        <v>100</v>
      </c>
      <c r="G39" t="s">
        <v>106</v>
      </c>
      <c r="H39" t="s">
        <v>624</v>
      </c>
    </row>
    <row r="40" spans="2:8" x14ac:dyDescent="0.25">
      <c r="B40" t="s">
        <v>261</v>
      </c>
      <c r="C40" s="11">
        <v>44843</v>
      </c>
      <c r="D40" s="11" t="s">
        <v>589</v>
      </c>
      <c r="E40" s="5">
        <v>100</v>
      </c>
      <c r="G40" t="s">
        <v>625</v>
      </c>
      <c r="H40" t="s">
        <v>626</v>
      </c>
    </row>
    <row r="41" spans="2:8" x14ac:dyDescent="0.25">
      <c r="B41" t="s">
        <v>262</v>
      </c>
      <c r="C41" s="11">
        <v>44810</v>
      </c>
      <c r="D41" s="11" t="s">
        <v>600</v>
      </c>
      <c r="E41" s="5">
        <v>220</v>
      </c>
      <c r="G41" t="s">
        <v>604</v>
      </c>
      <c r="H41" t="s">
        <v>627</v>
      </c>
    </row>
    <row r="42" spans="2:8" x14ac:dyDescent="0.25">
      <c r="B42" t="s">
        <v>263</v>
      </c>
      <c r="C42" s="11">
        <v>44788</v>
      </c>
      <c r="D42" s="11" t="s">
        <v>589</v>
      </c>
      <c r="E42" s="5">
        <v>110</v>
      </c>
      <c r="G42" t="s">
        <v>590</v>
      </c>
      <c r="H42" t="s">
        <v>628</v>
      </c>
    </row>
    <row r="43" spans="2:8" x14ac:dyDescent="0.25">
      <c r="B43" t="s">
        <v>264</v>
      </c>
      <c r="C43" s="11">
        <v>44763</v>
      </c>
      <c r="D43" s="11" t="s">
        <v>630</v>
      </c>
      <c r="E43" s="5">
        <v>400</v>
      </c>
      <c r="G43" t="s">
        <v>590</v>
      </c>
      <c r="H43" t="s">
        <v>629</v>
      </c>
    </row>
    <row r="44" spans="2:8" x14ac:dyDescent="0.25">
      <c r="B44" t="s">
        <v>265</v>
      </c>
      <c r="C44" s="11">
        <v>44762</v>
      </c>
      <c r="D44" s="11" t="s">
        <v>589</v>
      </c>
      <c r="E44" s="5">
        <v>150</v>
      </c>
      <c r="G44" t="s">
        <v>625</v>
      </c>
      <c r="H44" t="s">
        <v>631</v>
      </c>
    </row>
    <row r="45" spans="2:8" x14ac:dyDescent="0.25">
      <c r="B45" t="s">
        <v>266</v>
      </c>
      <c r="C45" s="11">
        <v>44735</v>
      </c>
      <c r="D45" s="11" t="s">
        <v>589</v>
      </c>
      <c r="E45" s="5">
        <v>100</v>
      </c>
      <c r="G45" t="s">
        <v>590</v>
      </c>
      <c r="H45" t="s">
        <v>632</v>
      </c>
    </row>
    <row r="46" spans="2:8" x14ac:dyDescent="0.25">
      <c r="B46" t="s">
        <v>270</v>
      </c>
      <c r="C46" s="11">
        <v>44728</v>
      </c>
      <c r="D46" s="11" t="s">
        <v>600</v>
      </c>
      <c r="E46" s="5">
        <v>150</v>
      </c>
      <c r="G46" t="s">
        <v>590</v>
      </c>
      <c r="H46" t="s">
        <v>633</v>
      </c>
    </row>
    <row r="47" spans="2:8" x14ac:dyDescent="0.25">
      <c r="B47" t="s">
        <v>269</v>
      </c>
      <c r="C47" s="11">
        <v>44727</v>
      </c>
      <c r="D47" s="11" t="s">
        <v>634</v>
      </c>
      <c r="E47" s="5">
        <v>100</v>
      </c>
      <c r="G47" t="s">
        <v>590</v>
      </c>
      <c r="H47" t="s">
        <v>635</v>
      </c>
    </row>
    <row r="48" spans="2:8" x14ac:dyDescent="0.25">
      <c r="B48" t="s">
        <v>268</v>
      </c>
      <c r="C48" s="11">
        <v>44726</v>
      </c>
      <c r="D48" s="11" t="s">
        <v>634</v>
      </c>
      <c r="E48" s="5">
        <v>80</v>
      </c>
      <c r="G48" t="s">
        <v>590</v>
      </c>
      <c r="H48" t="s">
        <v>636</v>
      </c>
    </row>
    <row r="49" spans="2:8" x14ac:dyDescent="0.25">
      <c r="B49" t="s">
        <v>267</v>
      </c>
      <c r="C49" s="11">
        <v>44726</v>
      </c>
      <c r="D49" s="11" t="s">
        <v>634</v>
      </c>
      <c r="E49" s="5">
        <v>200</v>
      </c>
      <c r="G49" t="s">
        <v>590</v>
      </c>
      <c r="H49" t="s">
        <v>637</v>
      </c>
    </row>
    <row r="50" spans="2:8" x14ac:dyDescent="0.25">
      <c r="B50" t="s">
        <v>271</v>
      </c>
      <c r="C50" s="11">
        <v>44720</v>
      </c>
      <c r="D50" s="5" t="s">
        <v>237</v>
      </c>
      <c r="E50" s="5" t="s">
        <v>237</v>
      </c>
      <c r="G50" t="s">
        <v>590</v>
      </c>
      <c r="H50" t="s">
        <v>638</v>
      </c>
    </row>
    <row r="51" spans="2:8" x14ac:dyDescent="0.25">
      <c r="B51" t="s">
        <v>272</v>
      </c>
      <c r="C51" s="11">
        <v>44720</v>
      </c>
      <c r="D51" s="11" t="s">
        <v>237</v>
      </c>
      <c r="E51" s="5">
        <v>2.5</v>
      </c>
      <c r="G51" t="s">
        <v>639</v>
      </c>
    </row>
    <row r="52" spans="2:8" x14ac:dyDescent="0.25">
      <c r="B52" t="s">
        <v>273</v>
      </c>
      <c r="C52" s="11">
        <v>44720</v>
      </c>
      <c r="D52" s="11" t="s">
        <v>237</v>
      </c>
      <c r="E52" s="5">
        <v>405</v>
      </c>
      <c r="G52" t="s">
        <v>590</v>
      </c>
      <c r="H52" t="s">
        <v>640</v>
      </c>
    </row>
    <row r="53" spans="2:8" x14ac:dyDescent="0.25">
      <c r="B53" t="s">
        <v>274</v>
      </c>
      <c r="C53" s="11">
        <v>44719</v>
      </c>
      <c r="D53" s="11" t="s">
        <v>600</v>
      </c>
      <c r="E53" s="5">
        <v>100</v>
      </c>
      <c r="G53" t="s">
        <v>590</v>
      </c>
      <c r="H53" t="s">
        <v>641</v>
      </c>
    </row>
    <row r="54" spans="2:8" x14ac:dyDescent="0.25">
      <c r="B54" t="s">
        <v>275</v>
      </c>
      <c r="C54" s="11">
        <v>44718</v>
      </c>
      <c r="D54" s="11" t="s">
        <v>237</v>
      </c>
      <c r="E54" s="5">
        <v>100</v>
      </c>
      <c r="G54" t="s">
        <v>590</v>
      </c>
      <c r="H54" t="s">
        <v>642</v>
      </c>
    </row>
    <row r="55" spans="2:8" x14ac:dyDescent="0.25">
      <c r="B55" t="s">
        <v>276</v>
      </c>
      <c r="C55" s="11">
        <v>44713</v>
      </c>
      <c r="D55" s="11" t="s">
        <v>634</v>
      </c>
      <c r="E55" s="5">
        <v>100</v>
      </c>
      <c r="G55" t="s">
        <v>639</v>
      </c>
    </row>
    <row r="56" spans="2:8" x14ac:dyDescent="0.25">
      <c r="B56" t="s">
        <v>277</v>
      </c>
      <c r="C56" s="11">
        <v>44712</v>
      </c>
      <c r="D56" s="11" t="s">
        <v>589</v>
      </c>
      <c r="E56" s="5">
        <v>500</v>
      </c>
      <c r="G56" t="s">
        <v>625</v>
      </c>
      <c r="H56" t="s">
        <v>643</v>
      </c>
    </row>
    <row r="57" spans="2:8" x14ac:dyDescent="0.25">
      <c r="B57" t="s">
        <v>278</v>
      </c>
      <c r="C57" s="11">
        <v>44705</v>
      </c>
      <c r="D57" s="11" t="s">
        <v>600</v>
      </c>
      <c r="E57" s="5">
        <v>150</v>
      </c>
      <c r="G57" t="s">
        <v>590</v>
      </c>
      <c r="H57" t="s">
        <v>644</v>
      </c>
    </row>
    <row r="58" spans="2:8" x14ac:dyDescent="0.25">
      <c r="B58" t="s">
        <v>279</v>
      </c>
      <c r="C58" s="11">
        <v>44691</v>
      </c>
      <c r="D58" s="11" t="s">
        <v>634</v>
      </c>
      <c r="E58" s="5">
        <v>300</v>
      </c>
      <c r="G58" t="s">
        <v>625</v>
      </c>
      <c r="H58" t="s">
        <v>645</v>
      </c>
    </row>
    <row r="59" spans="2:8" x14ac:dyDescent="0.25">
      <c r="B59" t="s">
        <v>280</v>
      </c>
      <c r="C59" s="11">
        <v>44686</v>
      </c>
      <c r="D59" s="11" t="s">
        <v>589</v>
      </c>
      <c r="E59" s="5">
        <v>175</v>
      </c>
      <c r="G59" t="s">
        <v>625</v>
      </c>
      <c r="H59" t="s">
        <v>646</v>
      </c>
    </row>
    <row r="60" spans="2:8" x14ac:dyDescent="0.25">
      <c r="B60" t="s">
        <v>281</v>
      </c>
      <c r="C60" s="11">
        <v>44684</v>
      </c>
      <c r="D60" s="11" t="s">
        <v>600</v>
      </c>
      <c r="E60" s="5">
        <v>60</v>
      </c>
      <c r="G60" t="s">
        <v>590</v>
      </c>
      <c r="H60" t="s">
        <v>647</v>
      </c>
    </row>
    <row r="61" spans="2:8" x14ac:dyDescent="0.25">
      <c r="B61" t="s">
        <v>282</v>
      </c>
      <c r="C61" s="11">
        <v>44677</v>
      </c>
      <c r="D61" s="11" t="s">
        <v>634</v>
      </c>
      <c r="E61" s="5">
        <v>80</v>
      </c>
      <c r="G61" t="s">
        <v>106</v>
      </c>
      <c r="H61" t="s">
        <v>648</v>
      </c>
    </row>
    <row r="62" spans="2:8" x14ac:dyDescent="0.25">
      <c r="B62" t="s">
        <v>283</v>
      </c>
      <c r="C62" s="11">
        <v>44673</v>
      </c>
      <c r="D62" s="11" t="s">
        <v>600</v>
      </c>
      <c r="E62" s="5">
        <v>60</v>
      </c>
      <c r="G62" t="s">
        <v>639</v>
      </c>
    </row>
    <row r="63" spans="2:8" x14ac:dyDescent="0.25">
      <c r="B63" t="s">
        <v>284</v>
      </c>
      <c r="C63" s="11">
        <v>44672</v>
      </c>
      <c r="D63" s="11" t="s">
        <v>634</v>
      </c>
      <c r="E63" s="5">
        <v>400</v>
      </c>
      <c r="G63" t="s">
        <v>625</v>
      </c>
      <c r="H63" t="s">
        <v>649</v>
      </c>
    </row>
    <row r="64" spans="2:8" x14ac:dyDescent="0.25">
      <c r="B64" t="s">
        <v>285</v>
      </c>
      <c r="C64" s="11">
        <v>44670</v>
      </c>
      <c r="D64" s="11" t="s">
        <v>634</v>
      </c>
      <c r="E64" s="5">
        <v>300</v>
      </c>
      <c r="G64" t="s">
        <v>604</v>
      </c>
    </row>
    <row r="65" spans="2:5" x14ac:dyDescent="0.25">
      <c r="B65" s="12" t="s">
        <v>286</v>
      </c>
      <c r="C65" s="13">
        <v>44663</v>
      </c>
      <c r="D65" s="13"/>
      <c r="E65" s="5">
        <v>125</v>
      </c>
    </row>
    <row r="66" spans="2:5" x14ac:dyDescent="0.25">
      <c r="B66" t="s">
        <v>287</v>
      </c>
      <c r="C66" s="11">
        <v>44663</v>
      </c>
      <c r="D66" s="11"/>
      <c r="E66" s="5">
        <v>70</v>
      </c>
    </row>
    <row r="67" spans="2:5" x14ac:dyDescent="0.25">
      <c r="B67" t="s">
        <v>288</v>
      </c>
      <c r="C67" s="11">
        <v>44662</v>
      </c>
      <c r="D67" s="11"/>
      <c r="E67" s="5">
        <v>185</v>
      </c>
    </row>
    <row r="68" spans="2:5" x14ac:dyDescent="0.25">
      <c r="B68" t="s">
        <v>289</v>
      </c>
      <c r="C68" s="11">
        <v>44658</v>
      </c>
      <c r="D68" s="11"/>
      <c r="E68" s="5">
        <v>150</v>
      </c>
    </row>
    <row r="69" spans="2:5" x14ac:dyDescent="0.25">
      <c r="B69" t="s">
        <v>290</v>
      </c>
      <c r="C69" s="11">
        <v>44658</v>
      </c>
      <c r="D69" s="11"/>
      <c r="E69" s="5">
        <v>240</v>
      </c>
    </row>
    <row r="70" spans="2:5" x14ac:dyDescent="0.25">
      <c r="B70" t="s">
        <v>291</v>
      </c>
      <c r="C70" s="11">
        <v>44657</v>
      </c>
      <c r="D70" s="11"/>
      <c r="E70" s="5">
        <v>110</v>
      </c>
    </row>
    <row r="71" spans="2:5" x14ac:dyDescent="0.25">
      <c r="B71" s="12" t="s">
        <v>292</v>
      </c>
      <c r="C71" s="13">
        <v>44656</v>
      </c>
      <c r="D71" s="13"/>
      <c r="E71" s="5">
        <v>150</v>
      </c>
    </row>
    <row r="72" spans="2:5" x14ac:dyDescent="0.25">
      <c r="B72" t="s">
        <v>293</v>
      </c>
      <c r="C72" s="11">
        <v>44656</v>
      </c>
      <c r="D72" s="11"/>
      <c r="E72" s="5">
        <v>300</v>
      </c>
    </row>
    <row r="73" spans="2:5" x14ac:dyDescent="0.25">
      <c r="B73" t="s">
        <v>294</v>
      </c>
      <c r="C73" s="11">
        <v>44650</v>
      </c>
      <c r="D73" s="11"/>
      <c r="E73" s="5">
        <v>100</v>
      </c>
    </row>
    <row r="74" spans="2:5" x14ac:dyDescent="0.25">
      <c r="B74" t="s">
        <v>295</v>
      </c>
      <c r="C74" s="11">
        <v>44644</v>
      </c>
      <c r="D74" s="11"/>
      <c r="E74" s="5">
        <v>65</v>
      </c>
    </row>
    <row r="75" spans="2:5" x14ac:dyDescent="0.25">
      <c r="B75" t="s">
        <v>296</v>
      </c>
      <c r="C75" s="11">
        <v>44642</v>
      </c>
      <c r="D75" s="11"/>
      <c r="E75" s="5">
        <v>150</v>
      </c>
    </row>
    <row r="76" spans="2:5" x14ac:dyDescent="0.25">
      <c r="B76" t="s">
        <v>297</v>
      </c>
      <c r="C76" s="11">
        <v>44641</v>
      </c>
      <c r="D76" s="11"/>
      <c r="E76" s="5">
        <v>115</v>
      </c>
    </row>
    <row r="77" spans="2:5" x14ac:dyDescent="0.25">
      <c r="B77" t="s">
        <v>298</v>
      </c>
      <c r="C77" s="11">
        <v>44641</v>
      </c>
      <c r="D77" s="11"/>
      <c r="E77" s="5">
        <v>40</v>
      </c>
    </row>
    <row r="78" spans="2:5" x14ac:dyDescent="0.25">
      <c r="B78" t="s">
        <v>299</v>
      </c>
      <c r="C78" s="11">
        <v>44630</v>
      </c>
      <c r="D78" s="11"/>
      <c r="E78" s="5">
        <v>240</v>
      </c>
    </row>
    <row r="79" spans="2:5" x14ac:dyDescent="0.25">
      <c r="B79" t="s">
        <v>300</v>
      </c>
      <c r="C79" s="11">
        <v>44627</v>
      </c>
      <c r="D79" s="11"/>
      <c r="E79" s="5">
        <v>250</v>
      </c>
    </row>
    <row r="80" spans="2:5" x14ac:dyDescent="0.25">
      <c r="B80" t="s">
        <v>301</v>
      </c>
      <c r="C80" s="11">
        <v>44621</v>
      </c>
      <c r="D80" s="11"/>
      <c r="E80" s="5" t="s">
        <v>237</v>
      </c>
    </row>
    <row r="81" spans="2:5" x14ac:dyDescent="0.25">
      <c r="B81" t="s">
        <v>302</v>
      </c>
      <c r="C81" s="11">
        <v>44621</v>
      </c>
      <c r="D81" s="11"/>
      <c r="E81" s="5">
        <v>68</v>
      </c>
    </row>
    <row r="82" spans="2:5" x14ac:dyDescent="0.25">
      <c r="B82" t="s">
        <v>303</v>
      </c>
      <c r="C82" s="11">
        <v>44620</v>
      </c>
      <c r="D82" s="11"/>
      <c r="E82" s="5">
        <v>425</v>
      </c>
    </row>
    <row r="83" spans="2:5" x14ac:dyDescent="0.25">
      <c r="B83" t="s">
        <v>304</v>
      </c>
      <c r="C83" s="11">
        <v>44616</v>
      </c>
      <c r="D83" s="11"/>
      <c r="E83" s="5">
        <v>230</v>
      </c>
    </row>
    <row r="84" spans="2:5" x14ac:dyDescent="0.25">
      <c r="B84" t="s">
        <v>305</v>
      </c>
      <c r="C84" s="11">
        <v>44616</v>
      </c>
      <c r="D84" s="11"/>
      <c r="E84" s="5">
        <v>140</v>
      </c>
    </row>
    <row r="85" spans="2:5" x14ac:dyDescent="0.25">
      <c r="B85" t="s">
        <v>306</v>
      </c>
      <c r="C85" s="11">
        <v>44615</v>
      </c>
      <c r="D85" s="11"/>
      <c r="E85" s="5">
        <v>102</v>
      </c>
    </row>
    <row r="86" spans="2:5" x14ac:dyDescent="0.25">
      <c r="B86" t="s">
        <v>307</v>
      </c>
      <c r="C86" s="11">
        <v>44615</v>
      </c>
      <c r="D86" s="11"/>
      <c r="E86" s="5">
        <v>66</v>
      </c>
    </row>
    <row r="87" spans="2:5" x14ac:dyDescent="0.25">
      <c r="B87" t="s">
        <v>308</v>
      </c>
      <c r="C87" s="11">
        <v>44612</v>
      </c>
      <c r="D87" s="11"/>
      <c r="E87" s="5">
        <v>190</v>
      </c>
    </row>
    <row r="88" spans="2:5" x14ac:dyDescent="0.25">
      <c r="B88" t="s">
        <v>309</v>
      </c>
      <c r="C88" s="11">
        <v>44609</v>
      </c>
      <c r="D88" s="11"/>
      <c r="E88" s="5">
        <v>200</v>
      </c>
    </row>
    <row r="89" spans="2:5" x14ac:dyDescent="0.25">
      <c r="B89" t="s">
        <v>310</v>
      </c>
      <c r="C89" s="11">
        <v>44608</v>
      </c>
      <c r="D89" s="11"/>
      <c r="E89" s="5">
        <v>40</v>
      </c>
    </row>
    <row r="90" spans="2:5" x14ac:dyDescent="0.25">
      <c r="B90" t="s">
        <v>311</v>
      </c>
      <c r="C90" s="11">
        <v>44608</v>
      </c>
      <c r="D90" s="11"/>
      <c r="E90" s="5">
        <v>200</v>
      </c>
    </row>
    <row r="91" spans="2:5" x14ac:dyDescent="0.25">
      <c r="B91" t="s">
        <v>312</v>
      </c>
      <c r="C91" s="11">
        <v>44607</v>
      </c>
      <c r="D91" s="11"/>
      <c r="E91" s="5">
        <v>450</v>
      </c>
    </row>
    <row r="92" spans="2:5" x14ac:dyDescent="0.25">
      <c r="B92" t="s">
        <v>313</v>
      </c>
      <c r="C92" s="11">
        <v>44607</v>
      </c>
      <c r="D92" s="11"/>
      <c r="E92" s="5">
        <v>170</v>
      </c>
    </row>
    <row r="93" spans="2:5" x14ac:dyDescent="0.25">
      <c r="B93" t="s">
        <v>314</v>
      </c>
      <c r="C93" s="11">
        <v>44607</v>
      </c>
      <c r="D93" s="11"/>
      <c r="E93" s="5">
        <v>144</v>
      </c>
    </row>
    <row r="94" spans="2:5" x14ac:dyDescent="0.25">
      <c r="B94" t="s">
        <v>315</v>
      </c>
      <c r="C94" s="11">
        <v>44607</v>
      </c>
      <c r="D94" s="11"/>
      <c r="E94" s="5">
        <v>300</v>
      </c>
    </row>
    <row r="95" spans="2:5" x14ac:dyDescent="0.25">
      <c r="B95" t="s">
        <v>316</v>
      </c>
      <c r="C95" s="11">
        <v>44606</v>
      </c>
      <c r="D95" s="11"/>
      <c r="E95" s="5">
        <v>70</v>
      </c>
    </row>
    <row r="96" spans="2:5" x14ac:dyDescent="0.25">
      <c r="B96" t="s">
        <v>317</v>
      </c>
      <c r="C96" s="11">
        <v>44606</v>
      </c>
      <c r="D96" s="11"/>
      <c r="E96" s="5">
        <v>100</v>
      </c>
    </row>
    <row r="97" spans="2:5" x14ac:dyDescent="0.25">
      <c r="B97" t="s">
        <v>318</v>
      </c>
      <c r="C97" s="11">
        <v>44602</v>
      </c>
      <c r="D97" s="11"/>
      <c r="E97" s="5">
        <v>80</v>
      </c>
    </row>
    <row r="98" spans="2:5" x14ac:dyDescent="0.25">
      <c r="B98" t="s">
        <v>319</v>
      </c>
      <c r="C98" s="11">
        <v>44601</v>
      </c>
      <c r="D98" s="11"/>
      <c r="E98" s="5">
        <v>140</v>
      </c>
    </row>
    <row r="99" spans="2:5" x14ac:dyDescent="0.25">
      <c r="B99" t="s">
        <v>320</v>
      </c>
      <c r="C99" s="11">
        <v>44600</v>
      </c>
      <c r="D99" s="11"/>
      <c r="E99" s="5">
        <v>80</v>
      </c>
    </row>
    <row r="100" spans="2:5" x14ac:dyDescent="0.25">
      <c r="B100" t="s">
        <v>321</v>
      </c>
      <c r="C100" s="11">
        <v>44599</v>
      </c>
      <c r="D100" s="11"/>
      <c r="E100" s="5">
        <v>226</v>
      </c>
    </row>
    <row r="101" spans="2:5" x14ac:dyDescent="0.25">
      <c r="B101" s="12" t="s">
        <v>322</v>
      </c>
      <c r="C101" s="13">
        <v>44599</v>
      </c>
      <c r="D101" s="13"/>
      <c r="E101" s="16">
        <v>935</v>
      </c>
    </row>
    <row r="102" spans="2:5" x14ac:dyDescent="0.25">
      <c r="B102" t="s">
        <v>323</v>
      </c>
      <c r="C102" s="11">
        <v>44599</v>
      </c>
      <c r="D102" s="11"/>
      <c r="E102" s="5">
        <v>450</v>
      </c>
    </row>
    <row r="103" spans="2:5" x14ac:dyDescent="0.25">
      <c r="B103" t="s">
        <v>324</v>
      </c>
      <c r="C103" s="11">
        <v>44599</v>
      </c>
      <c r="D103" s="11"/>
      <c r="E103" s="5">
        <v>70</v>
      </c>
    </row>
    <row r="104" spans="2:5" x14ac:dyDescent="0.25">
      <c r="B104" t="s">
        <v>325</v>
      </c>
      <c r="C104" s="11">
        <v>44599</v>
      </c>
      <c r="D104" s="11"/>
      <c r="E104" s="5">
        <v>110</v>
      </c>
    </row>
    <row r="105" spans="2:5" x14ac:dyDescent="0.25">
      <c r="B105" t="s">
        <v>324</v>
      </c>
      <c r="C105" s="11">
        <v>44599</v>
      </c>
      <c r="D105" s="11"/>
      <c r="E105" s="5">
        <v>200</v>
      </c>
    </row>
    <row r="106" spans="2:5" x14ac:dyDescent="0.25">
      <c r="B106" t="s">
        <v>326</v>
      </c>
      <c r="C106" s="11">
        <v>44595</v>
      </c>
      <c r="D106" s="11"/>
      <c r="E106" s="5">
        <v>150</v>
      </c>
    </row>
    <row r="107" spans="2:5" x14ac:dyDescent="0.25">
      <c r="B107" t="s">
        <v>327</v>
      </c>
      <c r="C107" s="11">
        <v>44595</v>
      </c>
      <c r="D107" s="11"/>
      <c r="E107" s="5">
        <v>115</v>
      </c>
    </row>
    <row r="108" spans="2:5" x14ac:dyDescent="0.25">
      <c r="B108" t="s">
        <v>247</v>
      </c>
      <c r="C108" s="11">
        <v>44591</v>
      </c>
      <c r="D108" s="11"/>
      <c r="E108" s="5">
        <v>37</v>
      </c>
    </row>
    <row r="109" spans="2:5" x14ac:dyDescent="0.25">
      <c r="B109" t="s">
        <v>328</v>
      </c>
      <c r="C109" s="11">
        <v>44588</v>
      </c>
      <c r="D109" s="11"/>
      <c r="E109" s="5">
        <v>130</v>
      </c>
    </row>
    <row r="110" spans="2:5" x14ac:dyDescent="0.25">
      <c r="B110" t="s">
        <v>329</v>
      </c>
      <c r="C110" s="11">
        <v>44588</v>
      </c>
      <c r="D110" s="11"/>
      <c r="E110" s="5">
        <v>200</v>
      </c>
    </row>
    <row r="111" spans="2:5" x14ac:dyDescent="0.25">
      <c r="B111" t="s">
        <v>330</v>
      </c>
      <c r="C111" s="11">
        <v>44587</v>
      </c>
      <c r="D111" s="11"/>
      <c r="E111" s="5">
        <v>207</v>
      </c>
    </row>
    <row r="112" spans="2:5" x14ac:dyDescent="0.25">
      <c r="B112" t="s">
        <v>331</v>
      </c>
      <c r="C112" s="11">
        <v>44587</v>
      </c>
      <c r="D112" s="11"/>
      <c r="E112" s="5">
        <v>70</v>
      </c>
    </row>
    <row r="113" spans="2:6" x14ac:dyDescent="0.25">
      <c r="B113" t="s">
        <v>332</v>
      </c>
      <c r="C113" s="11">
        <v>44587</v>
      </c>
      <c r="D113" s="11"/>
      <c r="E113" s="5">
        <v>103</v>
      </c>
    </row>
    <row r="114" spans="2:6" x14ac:dyDescent="0.25">
      <c r="B114" t="s">
        <v>333</v>
      </c>
      <c r="C114" s="11">
        <v>44587</v>
      </c>
      <c r="D114" s="11"/>
      <c r="E114" s="5">
        <v>200</v>
      </c>
    </row>
    <row r="115" spans="2:6" x14ac:dyDescent="0.25">
      <c r="B115" s="12" t="s">
        <v>334</v>
      </c>
      <c r="C115" s="13">
        <v>44587</v>
      </c>
      <c r="D115" s="13"/>
      <c r="E115" s="16">
        <v>400</v>
      </c>
      <c r="F115" s="12" t="s">
        <v>424</v>
      </c>
    </row>
    <row r="116" spans="2:6" x14ac:dyDescent="0.25">
      <c r="B116" t="s">
        <v>335</v>
      </c>
      <c r="C116" s="11">
        <v>44586</v>
      </c>
      <c r="D116" s="11"/>
      <c r="E116" s="5">
        <v>400</v>
      </c>
    </row>
    <row r="117" spans="2:6" x14ac:dyDescent="0.25">
      <c r="B117" t="s">
        <v>336</v>
      </c>
      <c r="C117" s="11">
        <v>44586</v>
      </c>
      <c r="D117" s="11"/>
      <c r="E117" s="5">
        <v>260</v>
      </c>
    </row>
    <row r="118" spans="2:6" x14ac:dyDescent="0.25">
      <c r="B118" t="s">
        <v>337</v>
      </c>
      <c r="C118" s="11">
        <v>44586</v>
      </c>
      <c r="D118" s="11"/>
      <c r="E118" s="5">
        <v>140</v>
      </c>
    </row>
    <row r="119" spans="2:6" x14ac:dyDescent="0.25">
      <c r="B119" t="s">
        <v>338</v>
      </c>
      <c r="C119" s="11">
        <v>44581</v>
      </c>
      <c r="D119" s="11"/>
      <c r="E119" s="5">
        <v>150</v>
      </c>
    </row>
    <row r="120" spans="2:6" x14ac:dyDescent="0.25">
      <c r="B120" t="s">
        <v>339</v>
      </c>
      <c r="C120" s="11">
        <v>44581</v>
      </c>
      <c r="D120" s="11"/>
      <c r="E120" s="5">
        <v>200</v>
      </c>
    </row>
    <row r="121" spans="2:6" x14ac:dyDescent="0.25">
      <c r="B121" s="11" t="s">
        <v>340</v>
      </c>
      <c r="C121" s="11">
        <v>44580</v>
      </c>
      <c r="D121" s="11"/>
      <c r="E121" s="5">
        <v>75</v>
      </c>
    </row>
    <row r="122" spans="2:6" x14ac:dyDescent="0.25">
      <c r="B122" t="s">
        <v>341</v>
      </c>
      <c r="C122" s="11">
        <v>44580</v>
      </c>
      <c r="D122" s="11"/>
      <c r="E122" s="5">
        <v>100</v>
      </c>
    </row>
    <row r="123" spans="2:6" x14ac:dyDescent="0.25">
      <c r="B123" t="s">
        <v>342</v>
      </c>
      <c r="C123" s="11">
        <v>44573</v>
      </c>
      <c r="D123" s="11"/>
      <c r="E123" s="5">
        <v>125</v>
      </c>
    </row>
    <row r="124" spans="2:6" x14ac:dyDescent="0.25">
      <c r="B124" t="s">
        <v>245</v>
      </c>
      <c r="C124" s="11">
        <v>44572</v>
      </c>
      <c r="D124" s="11"/>
      <c r="E124" s="5">
        <v>300</v>
      </c>
    </row>
    <row r="125" spans="2:6" x14ac:dyDescent="0.25">
      <c r="B125" t="s">
        <v>343</v>
      </c>
      <c r="C125" s="11">
        <v>44572</v>
      </c>
      <c r="D125" s="11"/>
      <c r="E125" s="5">
        <v>200</v>
      </c>
    </row>
    <row r="126" spans="2:6" x14ac:dyDescent="0.25">
      <c r="B126" t="s">
        <v>250</v>
      </c>
      <c r="C126" s="11">
        <v>44571</v>
      </c>
      <c r="D126" s="11"/>
      <c r="E126" s="5">
        <v>90</v>
      </c>
    </row>
    <row r="127" spans="2:6" x14ac:dyDescent="0.25">
      <c r="B127" t="s">
        <v>304</v>
      </c>
      <c r="C127" s="11">
        <v>44567</v>
      </c>
      <c r="D127" s="11"/>
      <c r="E127" s="5">
        <v>74</v>
      </c>
    </row>
    <row r="128" spans="2:6" x14ac:dyDescent="0.25">
      <c r="B128" t="s">
        <v>344</v>
      </c>
      <c r="C128" s="11">
        <v>44567</v>
      </c>
      <c r="D128" s="11"/>
      <c r="E128" s="5">
        <v>110</v>
      </c>
    </row>
    <row r="129" spans="2:6" x14ac:dyDescent="0.25">
      <c r="B129" s="11" t="s">
        <v>345</v>
      </c>
      <c r="C129" s="11">
        <v>44558</v>
      </c>
      <c r="D129" s="11"/>
      <c r="E129" s="5">
        <v>110</v>
      </c>
    </row>
    <row r="130" spans="2:6" x14ac:dyDescent="0.25">
      <c r="B130" t="s">
        <v>346</v>
      </c>
      <c r="C130" s="11">
        <v>44550</v>
      </c>
      <c r="D130" s="11"/>
      <c r="E130" s="5">
        <v>140</v>
      </c>
    </row>
    <row r="131" spans="2:6" x14ac:dyDescent="0.25">
      <c r="B131" t="s">
        <v>346</v>
      </c>
      <c r="C131" s="11">
        <v>44550</v>
      </c>
      <c r="D131" s="11"/>
      <c r="E131" s="5">
        <v>185</v>
      </c>
    </row>
    <row r="132" spans="2:6" x14ac:dyDescent="0.25">
      <c r="B132" t="s">
        <v>347</v>
      </c>
      <c r="C132" s="11">
        <v>44550</v>
      </c>
      <c r="D132" s="11"/>
      <c r="E132" s="5">
        <v>228</v>
      </c>
    </row>
    <row r="133" spans="2:6" x14ac:dyDescent="0.25">
      <c r="B133" t="s">
        <v>348</v>
      </c>
      <c r="C133" s="11">
        <v>44547</v>
      </c>
      <c r="D133" s="11"/>
      <c r="E133" s="5">
        <v>37</v>
      </c>
    </row>
    <row r="134" spans="2:6" x14ac:dyDescent="0.25">
      <c r="B134" t="s">
        <v>349</v>
      </c>
      <c r="C134" s="11">
        <v>44546</v>
      </c>
      <c r="D134" s="11"/>
      <c r="E134" s="5" t="s">
        <v>237</v>
      </c>
    </row>
    <row r="135" spans="2:6" x14ac:dyDescent="0.25">
      <c r="B135" t="s">
        <v>350</v>
      </c>
      <c r="C135" s="11">
        <v>44545</v>
      </c>
      <c r="D135" s="11"/>
      <c r="E135" s="5">
        <v>100</v>
      </c>
    </row>
    <row r="136" spans="2:6" x14ac:dyDescent="0.25">
      <c r="B136" t="s">
        <v>351</v>
      </c>
      <c r="C136" s="11">
        <v>44545</v>
      </c>
      <c r="D136" s="11"/>
      <c r="E136" s="5">
        <v>60</v>
      </c>
    </row>
    <row r="137" spans="2:6" x14ac:dyDescent="0.25">
      <c r="B137" t="s">
        <v>352</v>
      </c>
      <c r="C137" s="11">
        <v>44539</v>
      </c>
      <c r="D137" s="11"/>
      <c r="E137" s="5">
        <v>19</v>
      </c>
    </row>
    <row r="138" spans="2:6" x14ac:dyDescent="0.25">
      <c r="B138" t="s">
        <v>353</v>
      </c>
      <c r="C138" s="11">
        <v>44539</v>
      </c>
      <c r="D138" s="11"/>
      <c r="E138" s="5">
        <v>228</v>
      </c>
    </row>
    <row r="139" spans="2:6" x14ac:dyDescent="0.25">
      <c r="B139" t="s">
        <v>354</v>
      </c>
      <c r="C139" s="11">
        <v>44538</v>
      </c>
      <c r="D139" s="11"/>
      <c r="E139" s="5">
        <v>300</v>
      </c>
    </row>
    <row r="140" spans="2:6" x14ac:dyDescent="0.25">
      <c r="B140" t="s">
        <v>355</v>
      </c>
      <c r="C140" s="11">
        <v>44538</v>
      </c>
      <c r="D140" s="11"/>
      <c r="E140" s="5">
        <v>400</v>
      </c>
    </row>
    <row r="141" spans="2:6" x14ac:dyDescent="0.25">
      <c r="B141" t="s">
        <v>356</v>
      </c>
      <c r="C141" s="11">
        <v>44536</v>
      </c>
      <c r="D141" s="11"/>
      <c r="E141" s="5">
        <v>125</v>
      </c>
      <c r="F141" t="s">
        <v>424</v>
      </c>
    </row>
    <row r="142" spans="2:6" x14ac:dyDescent="0.25">
      <c r="B142" t="s">
        <v>357</v>
      </c>
      <c r="C142" s="11">
        <v>44535</v>
      </c>
      <c r="D142" s="11"/>
      <c r="E142" s="5">
        <v>50</v>
      </c>
    </row>
    <row r="143" spans="2:6" x14ac:dyDescent="0.25">
      <c r="B143" s="12" t="s">
        <v>358</v>
      </c>
      <c r="C143" s="13">
        <v>44532</v>
      </c>
      <c r="D143" s="13"/>
      <c r="E143" s="5">
        <v>50</v>
      </c>
    </row>
    <row r="144" spans="2:6" x14ac:dyDescent="0.25">
      <c r="B144" t="s">
        <v>359</v>
      </c>
      <c r="C144" s="11">
        <v>44531</v>
      </c>
      <c r="D144" s="11"/>
      <c r="E144" s="5">
        <v>500</v>
      </c>
    </row>
    <row r="145" spans="2:5" x14ac:dyDescent="0.25">
      <c r="B145" t="s">
        <v>360</v>
      </c>
      <c r="C145" s="11">
        <v>44531</v>
      </c>
      <c r="D145" s="11"/>
      <c r="E145" s="5">
        <v>29</v>
      </c>
    </row>
    <row r="146" spans="2:5" x14ac:dyDescent="0.25">
      <c r="B146" t="s">
        <v>361</v>
      </c>
      <c r="C146" s="11">
        <v>44530</v>
      </c>
      <c r="D146" s="11"/>
      <c r="E146" s="5">
        <v>75</v>
      </c>
    </row>
    <row r="147" spans="2:5" x14ac:dyDescent="0.25">
      <c r="B147" t="s">
        <v>362</v>
      </c>
      <c r="C147" s="11">
        <v>44529</v>
      </c>
      <c r="D147" s="11"/>
      <c r="E147" s="5">
        <v>300</v>
      </c>
    </row>
    <row r="148" spans="2:5" x14ac:dyDescent="0.25">
      <c r="B148" t="s">
        <v>363</v>
      </c>
      <c r="C148" s="11">
        <v>44522</v>
      </c>
      <c r="D148" s="11"/>
      <c r="E148" s="5">
        <v>300</v>
      </c>
    </row>
    <row r="149" spans="2:5" x14ac:dyDescent="0.25">
      <c r="B149" t="s">
        <v>364</v>
      </c>
      <c r="C149" s="11">
        <v>44511</v>
      </c>
      <c r="D149" s="11"/>
      <c r="E149" s="5" t="s">
        <v>237</v>
      </c>
    </row>
    <row r="150" spans="2:5" x14ac:dyDescent="0.25">
      <c r="B150" t="s">
        <v>365</v>
      </c>
      <c r="C150" s="11">
        <v>44510</v>
      </c>
      <c r="D150" s="11"/>
      <c r="E150" s="5">
        <v>150</v>
      </c>
    </row>
    <row r="151" spans="2:5" x14ac:dyDescent="0.25">
      <c r="B151" t="s">
        <v>366</v>
      </c>
      <c r="C151" s="11">
        <v>44509</v>
      </c>
      <c r="D151" s="11"/>
      <c r="E151" s="5">
        <v>105</v>
      </c>
    </row>
    <row r="152" spans="2:5" x14ac:dyDescent="0.25">
      <c r="B152" t="s">
        <v>367</v>
      </c>
      <c r="C152" s="11">
        <v>44509</v>
      </c>
      <c r="D152" s="11"/>
      <c r="E152" s="5">
        <v>50</v>
      </c>
    </row>
    <row r="153" spans="2:5" x14ac:dyDescent="0.25">
      <c r="B153" t="s">
        <v>368</v>
      </c>
      <c r="C153" s="11">
        <v>44509</v>
      </c>
      <c r="D153" s="11"/>
      <c r="E153" s="5">
        <v>200</v>
      </c>
    </row>
    <row r="154" spans="2:5" x14ac:dyDescent="0.25">
      <c r="B154" t="s">
        <v>369</v>
      </c>
      <c r="C154" s="11">
        <v>44504</v>
      </c>
      <c r="D154" s="11"/>
      <c r="E154" s="5">
        <v>150</v>
      </c>
    </row>
    <row r="155" spans="2:5" x14ac:dyDescent="0.25">
      <c r="B155" t="s">
        <v>269</v>
      </c>
      <c r="C155" s="11">
        <v>44504</v>
      </c>
      <c r="D155" s="11"/>
      <c r="E155" s="5">
        <v>85</v>
      </c>
    </row>
    <row r="156" spans="2:5" x14ac:dyDescent="0.25">
      <c r="B156" t="s">
        <v>370</v>
      </c>
      <c r="C156" s="11">
        <v>44503</v>
      </c>
      <c r="D156" s="11"/>
      <c r="E156" s="5">
        <v>150</v>
      </c>
    </row>
    <row r="157" spans="2:5" x14ac:dyDescent="0.25">
      <c r="B157" t="s">
        <v>371</v>
      </c>
      <c r="C157" s="11">
        <v>44502</v>
      </c>
      <c r="D157" s="11"/>
      <c r="E157" s="5">
        <v>75</v>
      </c>
    </row>
    <row r="158" spans="2:5" x14ac:dyDescent="0.25">
      <c r="B158" s="11" t="s">
        <v>372</v>
      </c>
      <c r="C158" s="11">
        <v>44502</v>
      </c>
      <c r="D158" s="11"/>
      <c r="E158" s="5">
        <v>600</v>
      </c>
    </row>
    <row r="159" spans="2:5" x14ac:dyDescent="0.25">
      <c r="B159" t="s">
        <v>373</v>
      </c>
      <c r="C159" s="11">
        <v>44501</v>
      </c>
      <c r="D159" s="11"/>
      <c r="E159" s="5">
        <v>700</v>
      </c>
    </row>
    <row r="160" spans="2:5" x14ac:dyDescent="0.25">
      <c r="B160" t="s">
        <v>374</v>
      </c>
      <c r="C160" s="11">
        <v>44497</v>
      </c>
      <c r="D160" s="11"/>
      <c r="E160" s="5">
        <v>68</v>
      </c>
    </row>
    <row r="161" spans="2:5" x14ac:dyDescent="0.25">
      <c r="B161" t="s">
        <v>375</v>
      </c>
      <c r="C161" s="11">
        <v>44497</v>
      </c>
      <c r="D161" s="11"/>
      <c r="E161" s="5">
        <v>312</v>
      </c>
    </row>
    <row r="162" spans="2:5" x14ac:dyDescent="0.25">
      <c r="B162" t="s">
        <v>376</v>
      </c>
      <c r="C162" s="11">
        <v>44496</v>
      </c>
      <c r="D162" s="11"/>
      <c r="E162" s="5">
        <v>25</v>
      </c>
    </row>
    <row r="163" spans="2:5" x14ac:dyDescent="0.25">
      <c r="B163" t="s">
        <v>252</v>
      </c>
      <c r="C163" s="11">
        <v>44494</v>
      </c>
      <c r="D163" s="11"/>
      <c r="E163" s="5">
        <v>175</v>
      </c>
    </row>
    <row r="164" spans="2:5" x14ac:dyDescent="0.25">
      <c r="B164" t="s">
        <v>377</v>
      </c>
      <c r="C164" s="11">
        <v>44490</v>
      </c>
      <c r="D164" s="11"/>
      <c r="E164" s="5">
        <v>100</v>
      </c>
    </row>
    <row r="165" spans="2:5" x14ac:dyDescent="0.25">
      <c r="B165" t="s">
        <v>378</v>
      </c>
      <c r="C165" s="11">
        <v>44490</v>
      </c>
      <c r="D165" s="11"/>
      <c r="E165" s="5">
        <v>200</v>
      </c>
    </row>
    <row r="166" spans="2:5" x14ac:dyDescent="0.25">
      <c r="B166" t="s">
        <v>379</v>
      </c>
      <c r="C166" s="11">
        <v>44489</v>
      </c>
      <c r="D166" s="11"/>
      <c r="E166" s="5">
        <v>215</v>
      </c>
    </row>
    <row r="167" spans="2:5" x14ac:dyDescent="0.25">
      <c r="B167" t="s">
        <v>380</v>
      </c>
      <c r="C167" s="11">
        <v>44487</v>
      </c>
      <c r="D167" s="11"/>
      <c r="E167" s="5">
        <v>230</v>
      </c>
    </row>
    <row r="168" spans="2:5" x14ac:dyDescent="0.25">
      <c r="B168" t="s">
        <v>256</v>
      </c>
      <c r="C168" s="11">
        <v>44486</v>
      </c>
      <c r="D168" s="11"/>
      <c r="E168" s="5">
        <v>150</v>
      </c>
    </row>
    <row r="169" spans="2:5" x14ac:dyDescent="0.25">
      <c r="B169" t="s">
        <v>381</v>
      </c>
      <c r="C169" s="11">
        <v>44482</v>
      </c>
      <c r="D169" s="11"/>
      <c r="E169" s="5">
        <v>400</v>
      </c>
    </row>
    <row r="170" spans="2:5" x14ac:dyDescent="0.25">
      <c r="B170" t="s">
        <v>382</v>
      </c>
      <c r="C170" s="11">
        <v>44481</v>
      </c>
      <c r="D170" s="11"/>
      <c r="E170" s="5">
        <v>300</v>
      </c>
    </row>
    <row r="171" spans="2:5" x14ac:dyDescent="0.25">
      <c r="B171" t="s">
        <v>383</v>
      </c>
      <c r="C171" s="11">
        <v>44480</v>
      </c>
      <c r="D171" s="11"/>
      <c r="E171" s="5">
        <v>60</v>
      </c>
    </row>
    <row r="172" spans="2:5" x14ac:dyDescent="0.25">
      <c r="B172" t="s">
        <v>384</v>
      </c>
      <c r="C172" s="11">
        <v>44477</v>
      </c>
      <c r="D172" s="11"/>
      <c r="E172" s="5">
        <v>1200</v>
      </c>
    </row>
    <row r="173" spans="2:5" x14ac:dyDescent="0.25">
      <c r="B173" t="s">
        <v>302</v>
      </c>
      <c r="C173" s="11">
        <v>44476</v>
      </c>
      <c r="D173" s="11"/>
      <c r="E173" s="5">
        <v>50</v>
      </c>
    </row>
    <row r="174" spans="2:5" x14ac:dyDescent="0.25">
      <c r="B174" t="s">
        <v>385</v>
      </c>
      <c r="C174" s="11">
        <v>44476</v>
      </c>
      <c r="D174" s="11"/>
      <c r="E174" s="5">
        <v>400</v>
      </c>
    </row>
    <row r="175" spans="2:5" x14ac:dyDescent="0.25">
      <c r="B175" t="s">
        <v>386</v>
      </c>
      <c r="C175" s="11">
        <v>44475</v>
      </c>
      <c r="D175" s="11"/>
      <c r="E175" s="5">
        <v>219</v>
      </c>
    </row>
    <row r="176" spans="2:5" x14ac:dyDescent="0.25">
      <c r="B176" t="s">
        <v>241</v>
      </c>
      <c r="C176" s="11">
        <v>44475</v>
      </c>
      <c r="D176" s="11"/>
      <c r="E176" s="5">
        <v>130</v>
      </c>
    </row>
    <row r="177" spans="2:5" x14ac:dyDescent="0.25">
      <c r="B177" t="s">
        <v>387</v>
      </c>
      <c r="C177" s="11">
        <v>44470</v>
      </c>
      <c r="D177" s="11"/>
      <c r="E177" s="5">
        <v>75</v>
      </c>
    </row>
    <row r="178" spans="2:5" x14ac:dyDescent="0.25">
      <c r="B178" t="s">
        <v>388</v>
      </c>
      <c r="C178" s="11">
        <v>44469</v>
      </c>
      <c r="D178" s="11"/>
      <c r="E178" s="5">
        <v>570</v>
      </c>
    </row>
    <row r="179" spans="2:5" x14ac:dyDescent="0.25">
      <c r="B179" s="12" t="s">
        <v>389</v>
      </c>
      <c r="C179" s="13">
        <v>44469</v>
      </c>
      <c r="D179" s="13"/>
      <c r="E179" s="16">
        <v>115</v>
      </c>
    </row>
    <row r="180" spans="2:5" x14ac:dyDescent="0.25">
      <c r="B180" t="s">
        <v>346</v>
      </c>
      <c r="C180" s="11">
        <v>44469</v>
      </c>
      <c r="D180" s="11"/>
      <c r="E180" s="5">
        <v>200</v>
      </c>
    </row>
    <row r="181" spans="2:5" x14ac:dyDescent="0.25">
      <c r="B181" t="s">
        <v>390</v>
      </c>
      <c r="C181" s="11">
        <v>44468</v>
      </c>
      <c r="D181" s="11"/>
      <c r="E181" s="5">
        <v>200</v>
      </c>
    </row>
    <row r="182" spans="2:5" x14ac:dyDescent="0.25">
      <c r="B182" t="s">
        <v>391</v>
      </c>
      <c r="C182" s="11">
        <v>44462</v>
      </c>
      <c r="D182" s="11"/>
      <c r="E182" s="5">
        <v>200</v>
      </c>
    </row>
    <row r="183" spans="2:5" x14ac:dyDescent="0.25">
      <c r="B183" t="s">
        <v>392</v>
      </c>
      <c r="C183" s="11">
        <v>44461</v>
      </c>
      <c r="D183" s="11"/>
      <c r="E183" s="5">
        <v>100</v>
      </c>
    </row>
    <row r="184" spans="2:5" x14ac:dyDescent="0.25">
      <c r="B184" t="s">
        <v>393</v>
      </c>
      <c r="C184" s="11">
        <v>44461</v>
      </c>
      <c r="D184" s="11"/>
      <c r="E184" s="5">
        <v>178</v>
      </c>
    </row>
    <row r="185" spans="2:5" x14ac:dyDescent="0.25">
      <c r="B185" t="s">
        <v>394</v>
      </c>
      <c r="C185" s="11">
        <v>44461</v>
      </c>
      <c r="D185" s="11"/>
      <c r="E185" s="5">
        <v>61</v>
      </c>
    </row>
    <row r="186" spans="2:5" x14ac:dyDescent="0.25">
      <c r="B186" t="s">
        <v>395</v>
      </c>
      <c r="C186" s="11">
        <v>44461</v>
      </c>
      <c r="D186" s="11"/>
      <c r="E186" s="5">
        <v>400</v>
      </c>
    </row>
    <row r="187" spans="2:5" x14ac:dyDescent="0.25">
      <c r="B187" t="s">
        <v>330</v>
      </c>
      <c r="C187" s="11">
        <v>44460</v>
      </c>
      <c r="D187" s="11"/>
      <c r="E187" s="5">
        <v>155</v>
      </c>
    </row>
    <row r="188" spans="2:5" x14ac:dyDescent="0.25">
      <c r="B188" t="s">
        <v>347</v>
      </c>
      <c r="C188" s="11">
        <v>44459</v>
      </c>
      <c r="D188" s="11"/>
      <c r="E188" s="5">
        <v>340</v>
      </c>
    </row>
    <row r="189" spans="2:5" x14ac:dyDescent="0.25">
      <c r="B189" t="s">
        <v>396</v>
      </c>
      <c r="C189" s="11">
        <v>44454</v>
      </c>
      <c r="D189" s="11"/>
      <c r="E189" s="5">
        <v>177</v>
      </c>
    </row>
    <row r="190" spans="2:5" x14ac:dyDescent="0.25">
      <c r="B190" t="s">
        <v>397</v>
      </c>
      <c r="C190" s="11">
        <v>44454</v>
      </c>
      <c r="D190" s="11"/>
      <c r="E190" s="5">
        <v>125</v>
      </c>
    </row>
    <row r="191" spans="2:5" x14ac:dyDescent="0.25">
      <c r="B191" t="s">
        <v>398</v>
      </c>
      <c r="C191" s="11">
        <v>44454</v>
      </c>
      <c r="D191" s="11"/>
      <c r="E191" s="5">
        <v>200</v>
      </c>
    </row>
    <row r="192" spans="2:5" x14ac:dyDescent="0.25">
      <c r="B192" t="s">
        <v>399</v>
      </c>
      <c r="C192" s="11">
        <v>44453</v>
      </c>
      <c r="D192" s="11"/>
      <c r="E192" s="5">
        <v>100</v>
      </c>
    </row>
    <row r="193" spans="2:5" x14ac:dyDescent="0.25">
      <c r="B193" t="s">
        <v>400</v>
      </c>
      <c r="C193" s="11">
        <v>44453</v>
      </c>
      <c r="D193" s="11"/>
      <c r="E193" s="5">
        <v>125</v>
      </c>
    </row>
    <row r="194" spans="2:5" x14ac:dyDescent="0.25">
      <c r="B194" t="s">
        <v>401</v>
      </c>
      <c r="C194" s="11">
        <v>44453</v>
      </c>
      <c r="D194" s="11"/>
      <c r="E194" s="5">
        <v>225</v>
      </c>
    </row>
    <row r="195" spans="2:5" x14ac:dyDescent="0.25">
      <c r="B195" t="s">
        <v>402</v>
      </c>
      <c r="C195" s="11">
        <v>44453</v>
      </c>
      <c r="D195" s="11"/>
      <c r="E195" s="5">
        <v>100</v>
      </c>
    </row>
    <row r="196" spans="2:5" x14ac:dyDescent="0.25">
      <c r="B196" t="s">
        <v>403</v>
      </c>
      <c r="C196" s="11">
        <v>44452</v>
      </c>
      <c r="D196" s="11"/>
      <c r="E196" s="5">
        <v>140</v>
      </c>
    </row>
    <row r="197" spans="2:5" x14ac:dyDescent="0.25">
      <c r="B197" t="s">
        <v>404</v>
      </c>
      <c r="C197" s="11">
        <v>44448</v>
      </c>
      <c r="D197" s="11"/>
      <c r="E197" s="5">
        <v>220</v>
      </c>
    </row>
    <row r="198" spans="2:5" x14ac:dyDescent="0.25">
      <c r="B198" t="s">
        <v>405</v>
      </c>
      <c r="C198" s="11">
        <v>44441</v>
      </c>
      <c r="D198" s="11"/>
      <c r="E198" s="5">
        <v>100</v>
      </c>
    </row>
    <row r="199" spans="2:5" x14ac:dyDescent="0.25">
      <c r="B199" t="s">
        <v>406</v>
      </c>
      <c r="C199" s="11">
        <v>44439</v>
      </c>
      <c r="D199" s="11"/>
      <c r="E199" s="5">
        <v>75</v>
      </c>
    </row>
    <row r="200" spans="2:5" x14ac:dyDescent="0.25">
      <c r="B200" t="s">
        <v>407</v>
      </c>
      <c r="C200" s="11">
        <v>44438</v>
      </c>
      <c r="D200" s="11"/>
      <c r="E200" s="5">
        <v>200</v>
      </c>
    </row>
    <row r="201" spans="2:5" x14ac:dyDescent="0.25">
      <c r="B201" t="s">
        <v>408</v>
      </c>
      <c r="C201" s="11">
        <v>44435</v>
      </c>
      <c r="D201" s="11"/>
      <c r="E201" s="5">
        <v>122</v>
      </c>
    </row>
    <row r="202" spans="2:5" x14ac:dyDescent="0.25">
      <c r="B202" t="s">
        <v>409</v>
      </c>
      <c r="C202" s="11">
        <v>44434</v>
      </c>
      <c r="D202" s="11"/>
      <c r="E202" s="5">
        <v>130</v>
      </c>
    </row>
    <row r="203" spans="2:5" x14ac:dyDescent="0.25">
      <c r="B203" t="s">
        <v>410</v>
      </c>
      <c r="C203" s="11">
        <v>44433</v>
      </c>
      <c r="D203" s="11"/>
      <c r="E203" s="5">
        <v>100</v>
      </c>
    </row>
    <row r="204" spans="2:5" x14ac:dyDescent="0.25">
      <c r="B204" t="s">
        <v>411</v>
      </c>
      <c r="C204" s="11">
        <v>44431</v>
      </c>
      <c r="D204" s="11"/>
      <c r="E204" s="5">
        <v>400</v>
      </c>
    </row>
    <row r="205" spans="2:5" x14ac:dyDescent="0.25">
      <c r="B205" t="s">
        <v>412</v>
      </c>
      <c r="C205" s="11">
        <v>44428</v>
      </c>
      <c r="D205" s="11"/>
      <c r="E205" s="5">
        <v>450</v>
      </c>
    </row>
    <row r="206" spans="2:5" x14ac:dyDescent="0.25">
      <c r="B206" t="s">
        <v>362</v>
      </c>
      <c r="C206" s="11">
        <v>44427</v>
      </c>
      <c r="D206" s="11"/>
      <c r="E206" s="5">
        <v>1000</v>
      </c>
    </row>
    <row r="207" spans="2:5" x14ac:dyDescent="0.25">
      <c r="B207" t="s">
        <v>413</v>
      </c>
      <c r="C207" s="11">
        <v>44425</v>
      </c>
      <c r="D207" s="11"/>
      <c r="E207" s="5">
        <v>160</v>
      </c>
    </row>
    <row r="208" spans="2:5" x14ac:dyDescent="0.25">
      <c r="B208" t="s">
        <v>414</v>
      </c>
      <c r="C208" s="11">
        <v>44424</v>
      </c>
      <c r="D208" s="11"/>
      <c r="E208" s="5">
        <v>220</v>
      </c>
    </row>
    <row r="209" spans="2:5" x14ac:dyDescent="0.25">
      <c r="B209" t="s">
        <v>415</v>
      </c>
      <c r="C209" s="11">
        <v>44424</v>
      </c>
      <c r="D209" s="11"/>
      <c r="E209" s="5">
        <v>120</v>
      </c>
    </row>
    <row r="210" spans="2:5" x14ac:dyDescent="0.25">
      <c r="B210" t="s">
        <v>416</v>
      </c>
      <c r="C210" s="11">
        <v>44421</v>
      </c>
      <c r="D210" s="11"/>
      <c r="E210" s="5">
        <v>750</v>
      </c>
    </row>
    <row r="211" spans="2:5" x14ac:dyDescent="0.25">
      <c r="B211" t="s">
        <v>417</v>
      </c>
      <c r="C211" s="11">
        <v>44420</v>
      </c>
      <c r="D211" s="11"/>
      <c r="E211" s="5">
        <v>430</v>
      </c>
    </row>
    <row r="212" spans="2:5" x14ac:dyDescent="0.25">
      <c r="B212" t="s">
        <v>258</v>
      </c>
      <c r="C212" s="11">
        <v>44418</v>
      </c>
      <c r="D212" s="11"/>
      <c r="E212" s="5">
        <v>325</v>
      </c>
    </row>
    <row r="213" spans="2:5" x14ac:dyDescent="0.25">
      <c r="B213" t="s">
        <v>418</v>
      </c>
      <c r="C213" s="11">
        <v>44417</v>
      </c>
      <c r="D213" s="11"/>
      <c r="E213" s="5">
        <v>1500</v>
      </c>
    </row>
    <row r="214" spans="2:5" x14ac:dyDescent="0.25">
      <c r="B214" t="s">
        <v>419</v>
      </c>
      <c r="C214" s="11">
        <v>44413</v>
      </c>
      <c r="D214" s="11"/>
      <c r="E214" s="5">
        <v>100</v>
      </c>
    </row>
    <row r="215" spans="2:5" x14ac:dyDescent="0.25">
      <c r="B215" t="s">
        <v>420</v>
      </c>
      <c r="C215" s="11">
        <v>44412</v>
      </c>
      <c r="D215" s="11"/>
      <c r="E215" s="5">
        <v>200</v>
      </c>
    </row>
    <row r="216" spans="2:5" x14ac:dyDescent="0.25">
      <c r="B216" t="s">
        <v>421</v>
      </c>
      <c r="C216" s="11">
        <v>44409</v>
      </c>
      <c r="D216" s="11"/>
      <c r="E216" s="5">
        <v>440</v>
      </c>
    </row>
    <row r="217" spans="2:5" x14ac:dyDescent="0.25">
      <c r="B217" t="s">
        <v>346</v>
      </c>
      <c r="C217" s="11">
        <v>44408</v>
      </c>
      <c r="D217" s="11"/>
      <c r="E217" s="5">
        <v>160</v>
      </c>
    </row>
    <row r="218" spans="2:5" x14ac:dyDescent="0.25">
      <c r="B218" t="s">
        <v>422</v>
      </c>
      <c r="C218" s="11">
        <v>44407</v>
      </c>
      <c r="D218" s="11"/>
      <c r="E218" s="5">
        <v>1000</v>
      </c>
    </row>
    <row r="219" spans="2:5" x14ac:dyDescent="0.25">
      <c r="B219" t="s">
        <v>423</v>
      </c>
      <c r="C219" s="11">
        <v>44407</v>
      </c>
      <c r="D219" s="11"/>
      <c r="E219" s="5">
        <v>250</v>
      </c>
    </row>
    <row r="220" spans="2:5" x14ac:dyDescent="0.25">
      <c r="B220" t="s">
        <v>425</v>
      </c>
      <c r="C220" s="11">
        <v>44405</v>
      </c>
      <c r="D220" s="11"/>
      <c r="E220" s="5">
        <v>180</v>
      </c>
    </row>
    <row r="221" spans="2:5" x14ac:dyDescent="0.25">
      <c r="B221" t="s">
        <v>426</v>
      </c>
      <c r="C221" s="11">
        <v>44405</v>
      </c>
      <c r="D221" s="11"/>
      <c r="E221" s="5">
        <v>105</v>
      </c>
    </row>
    <row r="222" spans="2:5" x14ac:dyDescent="0.25">
      <c r="B222" t="s">
        <v>427</v>
      </c>
      <c r="C222" s="11">
        <v>44404</v>
      </c>
      <c r="D222" s="11"/>
      <c r="E222" s="5">
        <v>200</v>
      </c>
    </row>
    <row r="223" spans="2:5" x14ac:dyDescent="0.25">
      <c r="B223" t="s">
        <v>428</v>
      </c>
      <c r="C223" s="11">
        <v>44403</v>
      </c>
      <c r="D223" s="11"/>
      <c r="E223" s="5">
        <v>75</v>
      </c>
    </row>
    <row r="224" spans="2:5" x14ac:dyDescent="0.25">
      <c r="B224" t="s">
        <v>429</v>
      </c>
      <c r="C224" s="11">
        <v>44398</v>
      </c>
      <c r="D224" s="11"/>
      <c r="E224" s="5">
        <v>100</v>
      </c>
    </row>
    <row r="225" spans="2:6" x14ac:dyDescent="0.25">
      <c r="B225" t="s">
        <v>430</v>
      </c>
      <c r="C225" s="11">
        <v>44398</v>
      </c>
      <c r="D225" s="11"/>
      <c r="E225" s="5">
        <v>35</v>
      </c>
    </row>
    <row r="226" spans="2:6" x14ac:dyDescent="0.25">
      <c r="B226" s="12" t="s">
        <v>334</v>
      </c>
      <c r="C226" s="13">
        <v>44397</v>
      </c>
      <c r="D226" s="13"/>
      <c r="E226" s="16">
        <v>1000</v>
      </c>
      <c r="F226" s="12" t="s">
        <v>424</v>
      </c>
    </row>
    <row r="227" spans="2:6" x14ac:dyDescent="0.25">
      <c r="B227" t="s">
        <v>275</v>
      </c>
      <c r="C227" s="11">
        <v>44396</v>
      </c>
      <c r="D227" s="11"/>
      <c r="E227" s="5">
        <v>200</v>
      </c>
    </row>
    <row r="228" spans="2:6" x14ac:dyDescent="0.25">
      <c r="B228" t="s">
        <v>345</v>
      </c>
      <c r="C228" s="11">
        <v>44395</v>
      </c>
      <c r="D228" s="11"/>
      <c r="E228" s="5">
        <v>75</v>
      </c>
    </row>
    <row r="229" spans="2:6" x14ac:dyDescent="0.25">
      <c r="B229" t="s">
        <v>431</v>
      </c>
      <c r="C229" s="11">
        <v>44392</v>
      </c>
      <c r="D229" s="11"/>
      <c r="E229" s="5">
        <v>150</v>
      </c>
    </row>
    <row r="230" spans="2:6" x14ac:dyDescent="0.25">
      <c r="B230" t="s">
        <v>432</v>
      </c>
      <c r="C230" s="11">
        <v>44392</v>
      </c>
      <c r="D230" s="11"/>
      <c r="E230" s="5">
        <v>800</v>
      </c>
    </row>
    <row r="231" spans="2:6" x14ac:dyDescent="0.25">
      <c r="B231" t="s">
        <v>433</v>
      </c>
      <c r="C231" s="11">
        <v>44392</v>
      </c>
      <c r="D231" s="11"/>
      <c r="E231" s="5">
        <v>1700</v>
      </c>
    </row>
    <row r="232" spans="2:6" x14ac:dyDescent="0.25">
      <c r="B232" t="s">
        <v>434</v>
      </c>
      <c r="C232" s="11">
        <v>44391</v>
      </c>
      <c r="D232" s="11"/>
      <c r="E232" s="5">
        <v>150</v>
      </c>
    </row>
    <row r="233" spans="2:6" x14ac:dyDescent="0.25">
      <c r="B233" t="s">
        <v>435</v>
      </c>
      <c r="C233" s="11">
        <v>44391</v>
      </c>
      <c r="D233" s="11"/>
      <c r="E233" s="5">
        <v>275</v>
      </c>
    </row>
    <row r="234" spans="2:6" x14ac:dyDescent="0.25">
      <c r="B234" t="s">
        <v>436</v>
      </c>
      <c r="C234" s="11">
        <v>44390</v>
      </c>
      <c r="D234" s="11"/>
      <c r="E234" s="5">
        <v>100</v>
      </c>
    </row>
    <row r="235" spans="2:6" x14ac:dyDescent="0.25">
      <c r="B235" t="s">
        <v>437</v>
      </c>
      <c r="C235" s="11">
        <v>44389</v>
      </c>
      <c r="D235" s="11"/>
      <c r="E235" s="5">
        <v>3600</v>
      </c>
    </row>
    <row r="236" spans="2:6" x14ac:dyDescent="0.25">
      <c r="B236" t="s">
        <v>438</v>
      </c>
      <c r="C236" s="11">
        <v>44389</v>
      </c>
      <c r="D236" s="11"/>
      <c r="E236" s="5">
        <v>450</v>
      </c>
    </row>
    <row r="237" spans="2:6" x14ac:dyDescent="0.25">
      <c r="B237" t="s">
        <v>439</v>
      </c>
      <c r="C237" s="11">
        <v>44385</v>
      </c>
      <c r="D237" s="11"/>
      <c r="E237" s="5">
        <v>215</v>
      </c>
    </row>
    <row r="238" spans="2:6" x14ac:dyDescent="0.25">
      <c r="B238" t="s">
        <v>440</v>
      </c>
      <c r="C238" s="11">
        <v>44384</v>
      </c>
      <c r="D238" s="11"/>
      <c r="E238" s="5">
        <v>75</v>
      </c>
    </row>
    <row r="239" spans="2:6" x14ac:dyDescent="0.25">
      <c r="B239" t="s">
        <v>441</v>
      </c>
      <c r="C239" s="11">
        <v>44384</v>
      </c>
      <c r="D239" s="11"/>
      <c r="E239" s="5">
        <v>100</v>
      </c>
    </row>
    <row r="240" spans="2:6" x14ac:dyDescent="0.25">
      <c r="B240" t="s">
        <v>442</v>
      </c>
      <c r="C240" s="11">
        <v>44384</v>
      </c>
      <c r="D240" s="11"/>
      <c r="E240" s="5">
        <v>235</v>
      </c>
    </row>
    <row r="241" spans="2:5" x14ac:dyDescent="0.25">
      <c r="B241" t="s">
        <v>443</v>
      </c>
      <c r="C241" s="11">
        <v>44382</v>
      </c>
      <c r="D241" s="11"/>
      <c r="E241" s="5">
        <v>115</v>
      </c>
    </row>
    <row r="242" spans="2:5" x14ac:dyDescent="0.25">
      <c r="B242" t="s">
        <v>279</v>
      </c>
      <c r="C242" s="11">
        <v>44378</v>
      </c>
      <c r="D242" s="11"/>
      <c r="E242" s="5">
        <v>415</v>
      </c>
    </row>
    <row r="243" spans="2:5" x14ac:dyDescent="0.25">
      <c r="B243" t="s">
        <v>444</v>
      </c>
      <c r="C243" s="11">
        <v>44377</v>
      </c>
      <c r="D243" s="11"/>
      <c r="E243" s="5">
        <v>40</v>
      </c>
    </row>
    <row r="244" spans="2:5" x14ac:dyDescent="0.25">
      <c r="B244" t="s">
        <v>445</v>
      </c>
      <c r="C244" s="11">
        <v>44376</v>
      </c>
      <c r="D244" s="11"/>
      <c r="E244" s="5">
        <v>220</v>
      </c>
    </row>
    <row r="245" spans="2:5" x14ac:dyDescent="0.25">
      <c r="B245" t="s">
        <v>243</v>
      </c>
      <c r="C245" s="11">
        <v>44375</v>
      </c>
      <c r="D245" s="11"/>
      <c r="E245" s="5">
        <v>450</v>
      </c>
    </row>
    <row r="246" spans="2:5" x14ac:dyDescent="0.25">
      <c r="B246" t="s">
        <v>245</v>
      </c>
      <c r="C246" s="11">
        <v>44369</v>
      </c>
      <c r="D246" s="11"/>
      <c r="E246" s="5">
        <v>210</v>
      </c>
    </row>
    <row r="247" spans="2:5" x14ac:dyDescent="0.25">
      <c r="B247" t="s">
        <v>300</v>
      </c>
      <c r="C247" s="11">
        <v>44368</v>
      </c>
      <c r="D247" s="11"/>
      <c r="E247" s="5">
        <v>210</v>
      </c>
    </row>
    <row r="248" spans="2:5" x14ac:dyDescent="0.25">
      <c r="B248" s="12" t="s">
        <v>446</v>
      </c>
      <c r="C248" s="13">
        <v>44363</v>
      </c>
      <c r="D248" s="13"/>
      <c r="E248" s="16">
        <v>140</v>
      </c>
    </row>
    <row r="249" spans="2:5" x14ac:dyDescent="0.25">
      <c r="B249" t="s">
        <v>447</v>
      </c>
      <c r="C249" s="11">
        <v>44362</v>
      </c>
      <c r="D249" s="11"/>
      <c r="E249" s="5">
        <v>360</v>
      </c>
    </row>
    <row r="250" spans="2:5" x14ac:dyDescent="0.25">
      <c r="B250" t="s">
        <v>448</v>
      </c>
      <c r="C250" s="11">
        <v>44362</v>
      </c>
      <c r="D250" s="11"/>
      <c r="E250" s="5">
        <v>210</v>
      </c>
    </row>
    <row r="251" spans="2:5" x14ac:dyDescent="0.25">
      <c r="B251" t="s">
        <v>449</v>
      </c>
      <c r="C251" s="11">
        <v>44362</v>
      </c>
      <c r="D251" s="11"/>
      <c r="E251" s="5">
        <v>170</v>
      </c>
    </row>
    <row r="252" spans="2:5" x14ac:dyDescent="0.25">
      <c r="B252" t="s">
        <v>450</v>
      </c>
      <c r="C252" s="11">
        <v>44357</v>
      </c>
      <c r="D252" s="11"/>
      <c r="E252" s="5">
        <v>300</v>
      </c>
    </row>
    <row r="253" spans="2:5" x14ac:dyDescent="0.25">
      <c r="B253" s="12" t="s">
        <v>451</v>
      </c>
      <c r="C253" s="13">
        <v>44357</v>
      </c>
      <c r="D253" s="13"/>
      <c r="E253" s="16">
        <v>220</v>
      </c>
    </row>
    <row r="254" spans="2:5" x14ac:dyDescent="0.25">
      <c r="B254" t="s">
        <v>452</v>
      </c>
      <c r="C254" s="11">
        <v>44357</v>
      </c>
      <c r="D254" s="11"/>
      <c r="E254" s="5">
        <v>639</v>
      </c>
    </row>
    <row r="255" spans="2:5" x14ac:dyDescent="0.25">
      <c r="B255" t="s">
        <v>453</v>
      </c>
      <c r="C255" s="11">
        <v>44355</v>
      </c>
      <c r="D255" s="11"/>
      <c r="E255" s="5">
        <v>90</v>
      </c>
    </row>
    <row r="256" spans="2:5" x14ac:dyDescent="0.25">
      <c r="B256" t="s">
        <v>454</v>
      </c>
      <c r="C256" s="11">
        <v>44354</v>
      </c>
      <c r="D256" s="11"/>
      <c r="E256" s="5">
        <v>400</v>
      </c>
    </row>
    <row r="257" spans="2:5" x14ac:dyDescent="0.25">
      <c r="B257" t="s">
        <v>455</v>
      </c>
      <c r="C257" s="11">
        <v>44351</v>
      </c>
      <c r="D257" s="11"/>
      <c r="E257" s="5" t="s">
        <v>237</v>
      </c>
    </row>
    <row r="258" spans="2:5" x14ac:dyDescent="0.25">
      <c r="B258" t="s">
        <v>456</v>
      </c>
      <c r="C258" s="11">
        <v>44351</v>
      </c>
      <c r="D258" s="11"/>
      <c r="E258" s="5">
        <v>350</v>
      </c>
    </row>
    <row r="259" spans="2:5" x14ac:dyDescent="0.25">
      <c r="B259" t="s">
        <v>457</v>
      </c>
      <c r="C259" s="11">
        <v>44342</v>
      </c>
      <c r="D259" s="11"/>
      <c r="E259" s="5">
        <v>775</v>
      </c>
    </row>
    <row r="260" spans="2:5" x14ac:dyDescent="0.25">
      <c r="B260" t="s">
        <v>264</v>
      </c>
      <c r="C260" s="11">
        <v>44341</v>
      </c>
      <c r="D260" s="11"/>
      <c r="E260" s="5">
        <v>500</v>
      </c>
    </row>
    <row r="261" spans="2:5" x14ac:dyDescent="0.25">
      <c r="B261" t="s">
        <v>458</v>
      </c>
      <c r="C261" s="11">
        <v>44340</v>
      </c>
      <c r="D261" s="11"/>
      <c r="E261" s="5">
        <v>250</v>
      </c>
    </row>
    <row r="262" spans="2:5" x14ac:dyDescent="0.25">
      <c r="B262" t="s">
        <v>459</v>
      </c>
      <c r="C262" s="11">
        <v>44340</v>
      </c>
      <c r="D262" s="11"/>
      <c r="E262" s="5">
        <v>175</v>
      </c>
    </row>
    <row r="263" spans="2:5" x14ac:dyDescent="0.25">
      <c r="B263" t="s">
        <v>460</v>
      </c>
      <c r="C263" s="11">
        <v>44335</v>
      </c>
      <c r="D263" s="11"/>
      <c r="E263" s="5">
        <v>150</v>
      </c>
    </row>
    <row r="264" spans="2:5" x14ac:dyDescent="0.25">
      <c r="B264" t="s">
        <v>461</v>
      </c>
      <c r="C264" s="11">
        <v>44334</v>
      </c>
      <c r="D264" s="11"/>
      <c r="E264" s="5">
        <v>260</v>
      </c>
    </row>
    <row r="265" spans="2:5" x14ac:dyDescent="0.25">
      <c r="B265" t="s">
        <v>462</v>
      </c>
      <c r="C265" s="11">
        <v>44328</v>
      </c>
      <c r="D265" s="11"/>
      <c r="E265" s="5">
        <v>330</v>
      </c>
    </row>
    <row r="266" spans="2:5" x14ac:dyDescent="0.25">
      <c r="B266" t="s">
        <v>463</v>
      </c>
      <c r="C266" s="11">
        <v>44328</v>
      </c>
      <c r="D266" s="11"/>
      <c r="E266" s="5" t="s">
        <v>237</v>
      </c>
    </row>
    <row r="267" spans="2:5" x14ac:dyDescent="0.25">
      <c r="B267" t="s">
        <v>464</v>
      </c>
      <c r="C267" s="11">
        <v>44327</v>
      </c>
      <c r="D267" s="11"/>
      <c r="E267" s="5">
        <v>260</v>
      </c>
    </row>
    <row r="268" spans="2:5" x14ac:dyDescent="0.25">
      <c r="B268" t="s">
        <v>465</v>
      </c>
      <c r="C268" s="11">
        <v>44327</v>
      </c>
      <c r="D268" s="11"/>
      <c r="E268" s="5">
        <v>70</v>
      </c>
    </row>
    <row r="269" spans="2:5" x14ac:dyDescent="0.25">
      <c r="B269" t="s">
        <v>466</v>
      </c>
      <c r="C269" s="11">
        <v>44327</v>
      </c>
      <c r="D269" s="11"/>
      <c r="E269" s="5">
        <v>1000</v>
      </c>
    </row>
    <row r="270" spans="2:5" x14ac:dyDescent="0.25">
      <c r="B270" t="s">
        <v>467</v>
      </c>
      <c r="C270" s="11">
        <v>44320</v>
      </c>
      <c r="D270" s="11"/>
      <c r="E270" s="5">
        <v>75</v>
      </c>
    </row>
    <row r="271" spans="2:5" x14ac:dyDescent="0.25">
      <c r="B271" t="s">
        <v>468</v>
      </c>
      <c r="C271" s="11">
        <v>44320</v>
      </c>
      <c r="D271" s="11"/>
      <c r="E271" s="5">
        <v>280</v>
      </c>
    </row>
    <row r="272" spans="2:5" x14ac:dyDescent="0.25">
      <c r="B272" t="s">
        <v>469</v>
      </c>
      <c r="C272" s="11">
        <v>44306</v>
      </c>
      <c r="D272" s="11"/>
      <c r="E272" s="5">
        <v>225</v>
      </c>
    </row>
    <row r="273" spans="2:5" x14ac:dyDescent="0.25">
      <c r="B273" t="s">
        <v>470</v>
      </c>
      <c r="C273" s="11">
        <v>44302</v>
      </c>
      <c r="D273" s="11"/>
      <c r="E273" s="5">
        <v>80</v>
      </c>
    </row>
    <row r="274" spans="2:5" x14ac:dyDescent="0.25">
      <c r="B274" t="s">
        <v>471</v>
      </c>
      <c r="C274" s="11">
        <v>44299</v>
      </c>
      <c r="D274" s="11"/>
      <c r="E274" s="5">
        <v>189</v>
      </c>
    </row>
    <row r="275" spans="2:5" x14ac:dyDescent="0.25">
      <c r="B275" t="s">
        <v>472</v>
      </c>
      <c r="C275" s="11">
        <v>44299</v>
      </c>
      <c r="D275" s="11"/>
      <c r="E275" s="5">
        <v>220</v>
      </c>
    </row>
    <row r="276" spans="2:5" x14ac:dyDescent="0.25">
      <c r="B276" s="12" t="s">
        <v>473</v>
      </c>
      <c r="C276" s="13">
        <v>44299</v>
      </c>
      <c r="D276" s="13"/>
      <c r="E276" s="16">
        <v>676</v>
      </c>
    </row>
    <row r="277" spans="2:5" x14ac:dyDescent="0.25">
      <c r="B277" t="s">
        <v>474</v>
      </c>
      <c r="C277" s="11">
        <v>44296</v>
      </c>
      <c r="D277" s="11"/>
      <c r="E277" s="5">
        <v>30</v>
      </c>
    </row>
    <row r="278" spans="2:5" x14ac:dyDescent="0.25">
      <c r="B278" t="s">
        <v>475</v>
      </c>
      <c r="C278" s="11">
        <v>44294</v>
      </c>
      <c r="D278" s="11"/>
      <c r="E278" s="5">
        <v>500</v>
      </c>
    </row>
    <row r="279" spans="2:5" x14ac:dyDescent="0.25">
      <c r="B279" t="s">
        <v>476</v>
      </c>
      <c r="C279" s="11">
        <v>44294</v>
      </c>
      <c r="D279" s="11"/>
      <c r="E279" s="5">
        <v>160</v>
      </c>
    </row>
    <row r="280" spans="2:5" x14ac:dyDescent="0.25">
      <c r="B280" t="s">
        <v>477</v>
      </c>
      <c r="C280" s="11">
        <v>44294</v>
      </c>
      <c r="D280" s="11"/>
      <c r="E280" s="5">
        <v>223</v>
      </c>
    </row>
    <row r="281" spans="2:5" x14ac:dyDescent="0.25">
      <c r="B281" t="s">
        <v>478</v>
      </c>
      <c r="C281" s="11">
        <v>44293</v>
      </c>
      <c r="D281" s="11"/>
      <c r="E281" s="5">
        <v>640</v>
      </c>
    </row>
    <row r="282" spans="2:5" x14ac:dyDescent="0.25">
      <c r="B282" t="s">
        <v>479</v>
      </c>
      <c r="C282" s="11">
        <v>44293</v>
      </c>
      <c r="D282" s="11"/>
      <c r="E282" s="5">
        <v>110</v>
      </c>
    </row>
    <row r="283" spans="2:5" x14ac:dyDescent="0.25">
      <c r="B283" t="s">
        <v>480</v>
      </c>
      <c r="C283" s="11">
        <v>44293</v>
      </c>
      <c r="D283" s="11"/>
      <c r="E283" s="5">
        <v>150</v>
      </c>
    </row>
    <row r="284" spans="2:5" x14ac:dyDescent="0.25">
      <c r="B284" s="11" t="s">
        <v>481</v>
      </c>
      <c r="C284" s="11">
        <v>44292</v>
      </c>
      <c r="D284" s="11"/>
      <c r="E284" s="5">
        <v>210</v>
      </c>
    </row>
    <row r="285" spans="2:5" x14ac:dyDescent="0.25">
      <c r="B285" t="s">
        <v>482</v>
      </c>
      <c r="C285" s="11">
        <v>44292</v>
      </c>
      <c r="D285" s="11"/>
      <c r="E285" s="5">
        <v>100</v>
      </c>
    </row>
    <row r="286" spans="2:5" x14ac:dyDescent="0.25">
      <c r="B286" t="s">
        <v>388</v>
      </c>
      <c r="C286" s="11">
        <v>44291</v>
      </c>
      <c r="D286" s="11"/>
      <c r="E286" s="5">
        <v>300</v>
      </c>
    </row>
    <row r="287" spans="2:5" x14ac:dyDescent="0.25">
      <c r="B287" t="s">
        <v>483</v>
      </c>
      <c r="C287" s="11">
        <v>44286</v>
      </c>
      <c r="D287" s="11"/>
      <c r="E287" s="5">
        <v>110</v>
      </c>
    </row>
    <row r="288" spans="2:5" x14ac:dyDescent="0.25">
      <c r="B288" t="s">
        <v>290</v>
      </c>
      <c r="C288" s="11">
        <v>44286</v>
      </c>
      <c r="D288" s="11"/>
      <c r="E288" s="5">
        <v>210</v>
      </c>
    </row>
    <row r="289" spans="2:5" x14ac:dyDescent="0.25">
      <c r="B289" t="s">
        <v>484</v>
      </c>
      <c r="C289" s="11">
        <v>44285</v>
      </c>
      <c r="D289" s="11"/>
      <c r="E289" s="5">
        <v>100</v>
      </c>
    </row>
    <row r="290" spans="2:5" x14ac:dyDescent="0.25">
      <c r="B290" t="s">
        <v>422</v>
      </c>
      <c r="C290" s="11">
        <v>44278</v>
      </c>
      <c r="D290" s="11"/>
      <c r="E290" s="5">
        <v>1200</v>
      </c>
    </row>
    <row r="291" spans="2:5" x14ac:dyDescent="0.25">
      <c r="B291" t="s">
        <v>485</v>
      </c>
      <c r="C291" s="11">
        <v>44271</v>
      </c>
      <c r="D291" s="11"/>
      <c r="E291" s="5">
        <v>300</v>
      </c>
    </row>
    <row r="292" spans="2:5" x14ac:dyDescent="0.25">
      <c r="B292" t="s">
        <v>486</v>
      </c>
      <c r="C292" s="11">
        <v>44270</v>
      </c>
      <c r="D292" s="11"/>
      <c r="E292" s="5">
        <v>400</v>
      </c>
    </row>
    <row r="293" spans="2:5" x14ac:dyDescent="0.25">
      <c r="B293" t="s">
        <v>251</v>
      </c>
      <c r="C293" s="11">
        <v>44270</v>
      </c>
      <c r="D293" s="11"/>
      <c r="E293" s="5">
        <v>525</v>
      </c>
    </row>
    <row r="294" spans="2:5" x14ac:dyDescent="0.25">
      <c r="B294" t="s">
        <v>487</v>
      </c>
      <c r="C294" s="11">
        <v>44267</v>
      </c>
      <c r="D294" s="11"/>
      <c r="E294" s="5">
        <v>204</v>
      </c>
    </row>
    <row r="295" spans="2:5" x14ac:dyDescent="0.25">
      <c r="B295" t="s">
        <v>488</v>
      </c>
      <c r="C295" s="11">
        <v>44266</v>
      </c>
      <c r="D295" s="11"/>
      <c r="E295" s="5">
        <v>225</v>
      </c>
    </row>
    <row r="296" spans="2:5" x14ac:dyDescent="0.25">
      <c r="B296" t="s">
        <v>487</v>
      </c>
      <c r="C296" s="11">
        <v>44266</v>
      </c>
      <c r="D296" s="11"/>
      <c r="E296" s="5">
        <v>200</v>
      </c>
    </row>
    <row r="297" spans="2:5" x14ac:dyDescent="0.25">
      <c r="B297" t="s">
        <v>359</v>
      </c>
      <c r="C297" s="11">
        <v>44264</v>
      </c>
      <c r="D297" s="11"/>
      <c r="E297" s="5">
        <v>110</v>
      </c>
    </row>
    <row r="298" spans="2:5" x14ac:dyDescent="0.25">
      <c r="B298" t="s">
        <v>489</v>
      </c>
      <c r="C298" s="11">
        <v>44251</v>
      </c>
      <c r="D298" s="11"/>
      <c r="E298" s="5">
        <v>135</v>
      </c>
    </row>
    <row r="299" spans="2:5" x14ac:dyDescent="0.25">
      <c r="B299" t="s">
        <v>490</v>
      </c>
      <c r="C299" s="11">
        <v>44244</v>
      </c>
      <c r="D299" s="11"/>
      <c r="E299" s="5">
        <v>150</v>
      </c>
    </row>
    <row r="300" spans="2:5" x14ac:dyDescent="0.25">
      <c r="B300" t="s">
        <v>491</v>
      </c>
      <c r="C300" s="11">
        <v>44222</v>
      </c>
      <c r="D300" s="11"/>
      <c r="E300" s="5">
        <v>200</v>
      </c>
    </row>
    <row r="301" spans="2:5" x14ac:dyDescent="0.25">
      <c r="B301" t="s">
        <v>492</v>
      </c>
      <c r="C301" s="11">
        <v>44217</v>
      </c>
      <c r="D301" s="11"/>
      <c r="E301" s="5">
        <v>140</v>
      </c>
    </row>
    <row r="302" spans="2:5" x14ac:dyDescent="0.25">
      <c r="B302" t="s">
        <v>285</v>
      </c>
      <c r="C302" s="11">
        <v>44208</v>
      </c>
      <c r="D302" s="11"/>
      <c r="E302" s="5">
        <v>230</v>
      </c>
    </row>
    <row r="303" spans="2:5" x14ac:dyDescent="0.25">
      <c r="B303" t="s">
        <v>493</v>
      </c>
      <c r="C303" s="11">
        <v>44206</v>
      </c>
      <c r="D303" s="11"/>
      <c r="E303" s="5">
        <v>360</v>
      </c>
    </row>
    <row r="304" spans="2:5" x14ac:dyDescent="0.25">
      <c r="B304" t="s">
        <v>494</v>
      </c>
      <c r="C304" s="11">
        <v>44193</v>
      </c>
      <c r="D304" s="11"/>
      <c r="E304" s="5">
        <v>1600</v>
      </c>
    </row>
    <row r="305" spans="2:6" x14ac:dyDescent="0.25">
      <c r="B305" t="s">
        <v>336</v>
      </c>
      <c r="C305" s="11">
        <v>44183</v>
      </c>
      <c r="D305" s="11"/>
      <c r="E305" s="5">
        <v>225</v>
      </c>
    </row>
    <row r="306" spans="2:6" x14ac:dyDescent="0.25">
      <c r="B306" s="12" t="s">
        <v>356</v>
      </c>
      <c r="C306" s="13">
        <v>44173</v>
      </c>
      <c r="D306" s="13"/>
      <c r="E306" s="16">
        <v>80</v>
      </c>
      <c r="F306" s="12" t="s">
        <v>424</v>
      </c>
    </row>
    <row r="307" spans="2:6" x14ac:dyDescent="0.25">
      <c r="B307" t="s">
        <v>379</v>
      </c>
      <c r="C307" s="11">
        <v>44166</v>
      </c>
      <c r="D307" s="11"/>
      <c r="E307" s="5">
        <v>114</v>
      </c>
    </row>
    <row r="308" spans="2:6" x14ac:dyDescent="0.25">
      <c r="B308" t="s">
        <v>495</v>
      </c>
      <c r="C308" s="11">
        <v>44159</v>
      </c>
      <c r="D308" s="11"/>
      <c r="E308" s="5">
        <v>1700</v>
      </c>
    </row>
    <row r="309" spans="2:6" x14ac:dyDescent="0.25">
      <c r="B309" t="s">
        <v>419</v>
      </c>
      <c r="C309" s="11">
        <v>44161</v>
      </c>
      <c r="D309" s="11"/>
      <c r="E309" s="5">
        <v>100</v>
      </c>
    </row>
    <row r="310" spans="2:6" x14ac:dyDescent="0.25">
      <c r="B310" t="s">
        <v>496</v>
      </c>
      <c r="C310" s="11">
        <v>44151</v>
      </c>
      <c r="D310" s="11"/>
      <c r="E310" s="5">
        <v>171.42857142857142</v>
      </c>
    </row>
    <row r="311" spans="2:6" x14ac:dyDescent="0.25">
      <c r="B311" t="s">
        <v>497</v>
      </c>
      <c r="C311" s="11">
        <v>44148</v>
      </c>
      <c r="D311" s="11"/>
      <c r="E311" s="5">
        <v>55</v>
      </c>
    </row>
    <row r="312" spans="2:6" x14ac:dyDescent="0.25">
      <c r="B312" t="s">
        <v>252</v>
      </c>
      <c r="C312" s="11">
        <v>44145</v>
      </c>
      <c r="D312" s="11"/>
      <c r="E312" s="5">
        <v>250</v>
      </c>
    </row>
    <row r="313" spans="2:6" x14ac:dyDescent="0.25">
      <c r="B313" t="s">
        <v>372</v>
      </c>
      <c r="C313" s="11">
        <v>44144</v>
      </c>
      <c r="D313" s="11"/>
      <c r="E313" s="5">
        <v>500</v>
      </c>
    </row>
    <row r="314" spans="2:6" x14ac:dyDescent="0.25">
      <c r="B314" t="s">
        <v>498</v>
      </c>
      <c r="C314" s="11">
        <v>44141</v>
      </c>
      <c r="D314" s="11"/>
      <c r="E314" s="5">
        <v>180</v>
      </c>
    </row>
    <row r="315" spans="2:6" x14ac:dyDescent="0.25">
      <c r="B315" t="s">
        <v>499</v>
      </c>
      <c r="C315" s="11">
        <v>44133</v>
      </c>
      <c r="D315" s="11"/>
      <c r="E315" s="5">
        <v>120</v>
      </c>
    </row>
    <row r="316" spans="2:6" x14ac:dyDescent="0.25">
      <c r="B316" t="s">
        <v>407</v>
      </c>
      <c r="C316" s="11">
        <v>44132</v>
      </c>
      <c r="D316" s="11"/>
      <c r="E316" s="5">
        <v>100</v>
      </c>
    </row>
    <row r="317" spans="2:6" x14ac:dyDescent="0.25">
      <c r="B317" t="s">
        <v>500</v>
      </c>
      <c r="C317" s="11">
        <v>44131</v>
      </c>
      <c r="D317" s="11"/>
      <c r="E317" s="5">
        <v>120</v>
      </c>
    </row>
    <row r="318" spans="2:6" x14ac:dyDescent="0.25">
      <c r="B318" t="s">
        <v>501</v>
      </c>
      <c r="C318" s="11">
        <v>44118</v>
      </c>
      <c r="D318" s="11"/>
      <c r="E318" s="5">
        <v>140</v>
      </c>
    </row>
    <row r="319" spans="2:6" x14ac:dyDescent="0.25">
      <c r="B319" t="s">
        <v>335</v>
      </c>
      <c r="C319" s="11">
        <v>44118</v>
      </c>
      <c r="D319" s="11"/>
      <c r="E319" s="5">
        <v>140</v>
      </c>
    </row>
    <row r="320" spans="2:6" x14ac:dyDescent="0.25">
      <c r="B320" t="s">
        <v>422</v>
      </c>
      <c r="C320" s="11">
        <v>44112</v>
      </c>
      <c r="D320" s="11"/>
      <c r="E320" s="5">
        <v>378</v>
      </c>
    </row>
    <row r="321" spans="2:5" x14ac:dyDescent="0.25">
      <c r="B321" s="11" t="s">
        <v>502</v>
      </c>
      <c r="C321" s="11">
        <v>44105</v>
      </c>
      <c r="D321" s="11"/>
      <c r="E321" s="5">
        <v>400</v>
      </c>
    </row>
    <row r="322" spans="2:5" x14ac:dyDescent="0.25">
      <c r="B322" t="s">
        <v>503</v>
      </c>
      <c r="C322" s="11">
        <v>44102</v>
      </c>
      <c r="D322" s="11"/>
      <c r="E322" s="5">
        <v>68</v>
      </c>
    </row>
    <row r="323" spans="2:5" x14ac:dyDescent="0.25">
      <c r="B323" t="s">
        <v>504</v>
      </c>
      <c r="C323" s="11">
        <v>44102</v>
      </c>
      <c r="D323" s="11"/>
      <c r="E323" s="5">
        <v>319</v>
      </c>
    </row>
    <row r="324" spans="2:5" x14ac:dyDescent="0.25">
      <c r="B324" t="s">
        <v>505</v>
      </c>
      <c r="C324" s="11">
        <v>44082</v>
      </c>
      <c r="D324" s="11"/>
      <c r="E324" s="5">
        <v>300</v>
      </c>
    </row>
    <row r="325" spans="2:5" x14ac:dyDescent="0.25">
      <c r="B325" t="s">
        <v>506</v>
      </c>
      <c r="C325" s="11">
        <v>44077</v>
      </c>
      <c r="D325" s="11"/>
      <c r="E325" s="5">
        <v>100</v>
      </c>
    </row>
    <row r="326" spans="2:5" x14ac:dyDescent="0.25">
      <c r="B326" t="s">
        <v>421</v>
      </c>
      <c r="C326" s="11">
        <v>44076</v>
      </c>
      <c r="D326" s="11"/>
      <c r="E326" s="5">
        <v>150</v>
      </c>
    </row>
    <row r="327" spans="2:5" x14ac:dyDescent="0.25">
      <c r="B327" t="s">
        <v>507</v>
      </c>
      <c r="C327" s="11">
        <v>44042</v>
      </c>
      <c r="D327" s="11"/>
      <c r="E327" s="5">
        <v>260</v>
      </c>
    </row>
    <row r="328" spans="2:5" x14ac:dyDescent="0.25">
      <c r="B328" t="s">
        <v>508</v>
      </c>
      <c r="C328" s="11">
        <v>44034</v>
      </c>
      <c r="D328" s="11"/>
      <c r="E328" s="5">
        <v>135</v>
      </c>
    </row>
    <row r="329" spans="2:5" x14ac:dyDescent="0.25">
      <c r="B329" t="s">
        <v>509</v>
      </c>
      <c r="C329" s="11">
        <v>44019</v>
      </c>
      <c r="D329" s="11"/>
      <c r="E329" s="5">
        <f>50+80</f>
        <v>130</v>
      </c>
    </row>
    <row r="330" spans="2:5" x14ac:dyDescent="0.25">
      <c r="B330" t="s">
        <v>494</v>
      </c>
      <c r="C330" s="11">
        <v>44011</v>
      </c>
      <c r="D330" s="11"/>
      <c r="E330" s="5">
        <v>750</v>
      </c>
    </row>
    <row r="331" spans="2:5" x14ac:dyDescent="0.25">
      <c r="B331" t="s">
        <v>510</v>
      </c>
      <c r="C331" s="11">
        <v>43980</v>
      </c>
      <c r="D331" s="11"/>
      <c r="E331" s="5">
        <v>500</v>
      </c>
    </row>
    <row r="332" spans="2:5" x14ac:dyDescent="0.25">
      <c r="B332" t="s">
        <v>450</v>
      </c>
      <c r="C332" s="11">
        <v>43957</v>
      </c>
      <c r="D332" s="11"/>
      <c r="E332" s="5">
        <v>200</v>
      </c>
    </row>
    <row r="333" spans="2:5" x14ac:dyDescent="0.25">
      <c r="B333" t="s">
        <v>511</v>
      </c>
      <c r="C333" s="11">
        <v>43948</v>
      </c>
      <c r="D333" s="11"/>
      <c r="E333" s="5">
        <v>36</v>
      </c>
    </row>
    <row r="334" spans="2:5" x14ac:dyDescent="0.25">
      <c r="B334" t="s">
        <v>512</v>
      </c>
      <c r="C334" s="11">
        <v>43930</v>
      </c>
      <c r="D334" s="11"/>
      <c r="E334" s="5">
        <v>250</v>
      </c>
    </row>
    <row r="335" spans="2:5" x14ac:dyDescent="0.25">
      <c r="B335" t="s">
        <v>513</v>
      </c>
      <c r="C335" s="11">
        <v>43895</v>
      </c>
      <c r="D335" s="11"/>
      <c r="E335" s="5">
        <v>2400</v>
      </c>
    </row>
    <row r="336" spans="2:5" x14ac:dyDescent="0.25">
      <c r="B336" t="s">
        <v>514</v>
      </c>
      <c r="C336" s="11">
        <v>43895</v>
      </c>
      <c r="D336" s="11"/>
      <c r="E336" s="5">
        <f>500+500</f>
        <v>1000</v>
      </c>
    </row>
    <row r="337" spans="2:5" x14ac:dyDescent="0.25">
      <c r="B337" t="s">
        <v>515</v>
      </c>
      <c r="C337" s="11">
        <v>43885</v>
      </c>
      <c r="D337" s="11"/>
      <c r="E337" s="5">
        <v>100</v>
      </c>
    </row>
    <row r="338" spans="2:5" x14ac:dyDescent="0.25">
      <c r="B338" t="s">
        <v>516</v>
      </c>
      <c r="C338" s="11">
        <v>43885</v>
      </c>
      <c r="D338" s="11"/>
      <c r="E338" s="5">
        <v>165</v>
      </c>
    </row>
    <row r="339" spans="2:5" x14ac:dyDescent="0.25">
      <c r="B339" t="s">
        <v>517</v>
      </c>
      <c r="C339" s="11">
        <v>43868</v>
      </c>
      <c r="D339" s="11"/>
      <c r="E339" s="5">
        <v>150</v>
      </c>
    </row>
    <row r="340" spans="2:5" x14ac:dyDescent="0.25">
      <c r="B340" t="s">
        <v>329</v>
      </c>
      <c r="C340" s="11">
        <v>43860</v>
      </c>
      <c r="D340" s="11"/>
      <c r="E340" s="5">
        <v>250</v>
      </c>
    </row>
    <row r="341" spans="2:5" x14ac:dyDescent="0.25">
      <c r="B341" t="s">
        <v>284</v>
      </c>
      <c r="C341" s="11">
        <v>43852</v>
      </c>
      <c r="D341" s="11"/>
      <c r="E341" s="5">
        <v>161</v>
      </c>
    </row>
    <row r="342" spans="2:5" x14ac:dyDescent="0.25">
      <c r="B342" t="s">
        <v>518</v>
      </c>
      <c r="C342" s="11">
        <v>43851</v>
      </c>
      <c r="D342" s="11"/>
      <c r="E342" s="5">
        <v>263</v>
      </c>
    </row>
    <row r="343" spans="2:5" x14ac:dyDescent="0.25">
      <c r="B343" t="s">
        <v>519</v>
      </c>
      <c r="C343" s="11">
        <v>43819</v>
      </c>
      <c r="D343" s="11"/>
      <c r="E343" s="5">
        <v>275</v>
      </c>
    </row>
    <row r="344" spans="2:5" x14ac:dyDescent="0.25">
      <c r="B344" t="s">
        <v>520</v>
      </c>
      <c r="C344" s="11">
        <v>43794</v>
      </c>
      <c r="D344" s="11"/>
      <c r="E344" s="5">
        <v>1000</v>
      </c>
    </row>
    <row r="345" spans="2:5" x14ac:dyDescent="0.25">
      <c r="B345" t="s">
        <v>521</v>
      </c>
      <c r="C345" s="11">
        <v>43791</v>
      </c>
      <c r="D345" s="11"/>
      <c r="E345" s="5">
        <v>290</v>
      </c>
    </row>
    <row r="346" spans="2:5" x14ac:dyDescent="0.25">
      <c r="B346" t="s">
        <v>522</v>
      </c>
      <c r="C346" s="11">
        <v>43779</v>
      </c>
      <c r="D346" s="11"/>
      <c r="E346" s="5">
        <v>15</v>
      </c>
    </row>
    <row r="347" spans="2:5" x14ac:dyDescent="0.25">
      <c r="B347" t="s">
        <v>523</v>
      </c>
      <c r="C347" s="11">
        <v>43766</v>
      </c>
      <c r="D347" s="11"/>
      <c r="E347" s="5">
        <v>655</v>
      </c>
    </row>
    <row r="348" spans="2:5" x14ac:dyDescent="0.25">
      <c r="B348" t="s">
        <v>497</v>
      </c>
      <c r="C348" s="11">
        <v>43696</v>
      </c>
      <c r="D348" s="11"/>
      <c r="E348" s="5">
        <v>70</v>
      </c>
    </row>
    <row r="349" spans="2:5" x14ac:dyDescent="0.25">
      <c r="B349" t="s">
        <v>410</v>
      </c>
      <c r="C349" s="11">
        <v>43691</v>
      </c>
      <c r="D349" s="11"/>
      <c r="E349" s="5">
        <v>110</v>
      </c>
    </row>
    <row r="350" spans="2:5" x14ac:dyDescent="0.25">
      <c r="B350" t="s">
        <v>422</v>
      </c>
      <c r="C350" s="11">
        <v>43685</v>
      </c>
      <c r="D350" s="11"/>
      <c r="E350" s="5">
        <v>750</v>
      </c>
    </row>
    <row r="351" spans="2:5" x14ac:dyDescent="0.25">
      <c r="B351" t="s">
        <v>525</v>
      </c>
      <c r="C351" s="11">
        <v>43684</v>
      </c>
      <c r="D351" s="11"/>
      <c r="E351" s="5">
        <v>200</v>
      </c>
    </row>
    <row r="352" spans="2:5" x14ac:dyDescent="0.25">
      <c r="B352" t="s">
        <v>526</v>
      </c>
      <c r="C352" s="11">
        <v>43676</v>
      </c>
      <c r="D352" s="11"/>
      <c r="E352" s="5">
        <v>370</v>
      </c>
    </row>
    <row r="353" spans="2:5" x14ac:dyDescent="0.25">
      <c r="B353" t="s">
        <v>423</v>
      </c>
      <c r="C353" s="11">
        <v>43671</v>
      </c>
      <c r="D353" s="11"/>
      <c r="E353" s="5">
        <v>300</v>
      </c>
    </row>
    <row r="354" spans="2:5" x14ac:dyDescent="0.25">
      <c r="B354" t="s">
        <v>336</v>
      </c>
      <c r="C354" s="11">
        <v>43656</v>
      </c>
      <c r="D354" s="11"/>
      <c r="E354" s="5">
        <v>231</v>
      </c>
    </row>
    <row r="355" spans="2:5" x14ac:dyDescent="0.25">
      <c r="B355" t="s">
        <v>527</v>
      </c>
      <c r="C355" s="11">
        <v>43643</v>
      </c>
      <c r="D355" s="11"/>
      <c r="E355" s="5">
        <v>200</v>
      </c>
    </row>
    <row r="356" spans="2:5" x14ac:dyDescent="0.25">
      <c r="B356" t="s">
        <v>468</v>
      </c>
      <c r="C356" s="11">
        <v>43633</v>
      </c>
      <c r="D356" s="11"/>
      <c r="E356" s="5">
        <v>210</v>
      </c>
    </row>
    <row r="357" spans="2:5" x14ac:dyDescent="0.25">
      <c r="B357" t="s">
        <v>445</v>
      </c>
      <c r="C357" s="11">
        <v>43628</v>
      </c>
      <c r="D357" s="11"/>
      <c r="E357" s="5">
        <v>300</v>
      </c>
    </row>
    <row r="358" spans="2:5" x14ac:dyDescent="0.25">
      <c r="B358" t="s">
        <v>528</v>
      </c>
      <c r="C358" s="11">
        <v>43609</v>
      </c>
      <c r="D358" s="11"/>
      <c r="E358" s="5">
        <v>600</v>
      </c>
    </row>
    <row r="359" spans="2:5" x14ac:dyDescent="0.25">
      <c r="B359" t="s">
        <v>499</v>
      </c>
      <c r="C359" s="11">
        <v>43601</v>
      </c>
      <c r="D359" s="11"/>
      <c r="E359" s="5">
        <v>484</v>
      </c>
    </row>
    <row r="360" spans="2:5" x14ac:dyDescent="0.25">
      <c r="B360" t="s">
        <v>497</v>
      </c>
      <c r="C360" s="11">
        <v>43600</v>
      </c>
      <c r="D360" s="11"/>
      <c r="E360" s="5">
        <v>220</v>
      </c>
    </row>
    <row r="361" spans="2:5" x14ac:dyDescent="0.25">
      <c r="B361" t="s">
        <v>523</v>
      </c>
      <c r="C361" s="11">
        <v>43598</v>
      </c>
      <c r="D361" s="11"/>
      <c r="E361" s="5">
        <v>800</v>
      </c>
    </row>
    <row r="362" spans="2:5" x14ac:dyDescent="0.25">
      <c r="B362" t="s">
        <v>524</v>
      </c>
      <c r="C362" s="11">
        <v>43592</v>
      </c>
      <c r="D362" s="11"/>
      <c r="E362" s="5">
        <v>1200</v>
      </c>
    </row>
    <row r="363" spans="2:5" x14ac:dyDescent="0.25">
      <c r="B363" t="s">
        <v>529</v>
      </c>
      <c r="C363" s="11">
        <v>43585</v>
      </c>
      <c r="D363" s="11"/>
      <c r="E363" s="5">
        <v>1000</v>
      </c>
    </row>
    <row r="364" spans="2:5" x14ac:dyDescent="0.25">
      <c r="B364" t="s">
        <v>530</v>
      </c>
      <c r="C364" s="11">
        <v>43574</v>
      </c>
      <c r="D364" s="11"/>
      <c r="E364" s="5">
        <v>1000</v>
      </c>
    </row>
    <row r="365" spans="2:5" x14ac:dyDescent="0.25">
      <c r="B365" t="s">
        <v>491</v>
      </c>
      <c r="C365" s="11">
        <v>43564</v>
      </c>
      <c r="D365" s="11"/>
      <c r="E365" s="5">
        <v>225</v>
      </c>
    </row>
    <row r="366" spans="2:5" x14ac:dyDescent="0.25">
      <c r="B366" t="s">
        <v>531</v>
      </c>
      <c r="C366" s="11">
        <v>43548</v>
      </c>
      <c r="D366" s="11"/>
      <c r="E366" s="5">
        <v>413</v>
      </c>
    </row>
    <row r="367" spans="2:5" x14ac:dyDescent="0.25">
      <c r="B367" t="s">
        <v>532</v>
      </c>
      <c r="C367" s="11">
        <v>43544</v>
      </c>
      <c r="D367" s="11"/>
      <c r="E367" s="5">
        <v>300</v>
      </c>
    </row>
    <row r="368" spans="2:5" x14ac:dyDescent="0.25">
      <c r="B368" t="s">
        <v>533</v>
      </c>
      <c r="C368" s="11">
        <v>43530</v>
      </c>
      <c r="D368" s="11"/>
      <c r="E368" s="5">
        <v>1500</v>
      </c>
    </row>
    <row r="369" spans="2:6" x14ac:dyDescent="0.25">
      <c r="B369" t="s">
        <v>534</v>
      </c>
      <c r="C369" s="11">
        <v>43530</v>
      </c>
      <c r="D369" s="11"/>
      <c r="E369" s="5">
        <v>1700</v>
      </c>
    </row>
    <row r="370" spans="2:6" x14ac:dyDescent="0.25">
      <c r="B370" t="s">
        <v>450</v>
      </c>
      <c r="C370" s="11">
        <v>43524</v>
      </c>
      <c r="D370" s="11"/>
      <c r="E370" s="5">
        <v>1500</v>
      </c>
    </row>
    <row r="371" spans="2:6" x14ac:dyDescent="0.25">
      <c r="B371" s="11" t="s">
        <v>322</v>
      </c>
      <c r="C371" s="11">
        <v>43517</v>
      </c>
      <c r="D371" s="11"/>
      <c r="E371" s="5">
        <v>1000</v>
      </c>
    </row>
    <row r="372" spans="2:6" x14ac:dyDescent="0.25">
      <c r="B372" t="s">
        <v>528</v>
      </c>
      <c r="C372" s="11">
        <v>43517</v>
      </c>
      <c r="D372" s="11"/>
      <c r="E372" s="5">
        <v>400</v>
      </c>
    </row>
    <row r="373" spans="2:6" x14ac:dyDescent="0.25">
      <c r="B373" t="s">
        <v>372</v>
      </c>
      <c r="C373" s="11">
        <v>43507</v>
      </c>
      <c r="D373" s="11"/>
      <c r="E373" s="5">
        <v>940</v>
      </c>
    </row>
    <row r="374" spans="2:6" x14ac:dyDescent="0.25">
      <c r="B374" t="s">
        <v>535</v>
      </c>
      <c r="C374" s="11">
        <v>43504</v>
      </c>
      <c r="D374" s="11"/>
      <c r="E374" s="5">
        <v>440</v>
      </c>
    </row>
    <row r="375" spans="2:6" x14ac:dyDescent="0.25">
      <c r="B375" t="s">
        <v>536</v>
      </c>
      <c r="C375" s="11">
        <v>43497</v>
      </c>
      <c r="D375" s="11"/>
      <c r="E375" s="5">
        <v>200</v>
      </c>
    </row>
    <row r="376" spans="2:6" x14ac:dyDescent="0.25">
      <c r="B376" t="s">
        <v>517</v>
      </c>
      <c r="C376" s="11">
        <v>43487</v>
      </c>
      <c r="D376" s="11"/>
      <c r="E376" s="5">
        <v>150</v>
      </c>
    </row>
    <row r="377" spans="2:6" x14ac:dyDescent="0.25">
      <c r="B377" t="s">
        <v>492</v>
      </c>
      <c r="C377" s="11">
        <v>43487</v>
      </c>
      <c r="D377" s="11"/>
      <c r="E377" s="5">
        <v>100</v>
      </c>
    </row>
    <row r="378" spans="2:6" x14ac:dyDescent="0.25">
      <c r="B378" t="s">
        <v>537</v>
      </c>
      <c r="C378" s="11">
        <v>43497</v>
      </c>
      <c r="D378" s="11"/>
      <c r="E378" s="5">
        <v>328</v>
      </c>
      <c r="F378" t="s">
        <v>538</v>
      </c>
    </row>
    <row r="379" spans="2:6" x14ac:dyDescent="0.25">
      <c r="B379" t="s">
        <v>539</v>
      </c>
      <c r="C379" s="11">
        <v>43454</v>
      </c>
      <c r="D379" s="11"/>
      <c r="E379" s="5">
        <v>400</v>
      </c>
    </row>
    <row r="380" spans="2:6" x14ac:dyDescent="0.25">
      <c r="B380" t="s">
        <v>540</v>
      </c>
      <c r="C380" s="11">
        <v>43454</v>
      </c>
      <c r="D380" s="11"/>
      <c r="E380" s="5">
        <v>385</v>
      </c>
    </row>
    <row r="381" spans="2:6" x14ac:dyDescent="0.25">
      <c r="B381" t="s">
        <v>541</v>
      </c>
      <c r="C381" s="11">
        <v>43453</v>
      </c>
      <c r="D381" s="11"/>
      <c r="E381" s="5">
        <v>500</v>
      </c>
    </row>
    <row r="382" spans="2:6" x14ac:dyDescent="0.25">
      <c r="B382" t="s">
        <v>505</v>
      </c>
      <c r="C382" s="11">
        <v>43447</v>
      </c>
      <c r="D382" s="11"/>
      <c r="E382" s="5">
        <v>400</v>
      </c>
    </row>
    <row r="383" spans="2:6" x14ac:dyDescent="0.25">
      <c r="B383" t="s">
        <v>542</v>
      </c>
      <c r="C383" s="11">
        <v>43438</v>
      </c>
      <c r="D383" s="11"/>
      <c r="E383" s="5">
        <v>800</v>
      </c>
    </row>
    <row r="384" spans="2:6" x14ac:dyDescent="0.25">
      <c r="B384" t="s">
        <v>543</v>
      </c>
      <c r="C384" s="11">
        <v>43437</v>
      </c>
      <c r="D384" s="11"/>
      <c r="E384" s="5" t="s">
        <v>237</v>
      </c>
    </row>
    <row r="385" spans="2:6" x14ac:dyDescent="0.25">
      <c r="B385" t="s">
        <v>544</v>
      </c>
      <c r="C385" s="11">
        <v>43425</v>
      </c>
      <c r="D385" s="11"/>
      <c r="E385" s="5">
        <v>1100</v>
      </c>
    </row>
    <row r="386" spans="2:6" x14ac:dyDescent="0.25">
      <c r="B386" t="s">
        <v>545</v>
      </c>
      <c r="C386" s="11">
        <v>43424</v>
      </c>
      <c r="D386" s="11"/>
      <c r="E386" s="5">
        <v>2000</v>
      </c>
    </row>
    <row r="387" spans="2:6" x14ac:dyDescent="0.25">
      <c r="B387" t="s">
        <v>521</v>
      </c>
      <c r="C387" s="11">
        <v>43419</v>
      </c>
      <c r="D387" s="11"/>
      <c r="E387" s="5">
        <v>300</v>
      </c>
    </row>
    <row r="388" spans="2:6" x14ac:dyDescent="0.25">
      <c r="B388" t="s">
        <v>546</v>
      </c>
      <c r="C388" s="11">
        <v>43417</v>
      </c>
      <c r="D388" s="11"/>
      <c r="E388" s="5">
        <v>200</v>
      </c>
    </row>
    <row r="389" spans="2:6" x14ac:dyDescent="0.25">
      <c r="B389" t="s">
        <v>547</v>
      </c>
      <c r="C389" s="11">
        <v>43412</v>
      </c>
      <c r="D389" s="11"/>
      <c r="E389" s="5">
        <v>4000</v>
      </c>
    </row>
    <row r="390" spans="2:6" x14ac:dyDescent="0.25">
      <c r="B390" t="s">
        <v>548</v>
      </c>
      <c r="C390" s="11">
        <v>43409</v>
      </c>
      <c r="D390" s="11"/>
      <c r="E390" s="5">
        <v>1100</v>
      </c>
    </row>
    <row r="391" spans="2:6" x14ac:dyDescent="0.25">
      <c r="B391" t="s">
        <v>549</v>
      </c>
      <c r="C391" s="11">
        <v>43406</v>
      </c>
      <c r="D391" s="11"/>
      <c r="E391" s="5">
        <v>375</v>
      </c>
    </row>
    <row r="392" spans="2:6" x14ac:dyDescent="0.25">
      <c r="B392" t="s">
        <v>550</v>
      </c>
      <c r="C392" s="11">
        <v>43398</v>
      </c>
      <c r="D392" s="11"/>
      <c r="E392" s="5">
        <v>3000</v>
      </c>
    </row>
    <row r="393" spans="2:6" x14ac:dyDescent="0.25">
      <c r="B393" t="s">
        <v>551</v>
      </c>
      <c r="C393" s="11">
        <v>43389</v>
      </c>
      <c r="D393" s="11"/>
      <c r="E393" s="5">
        <v>111</v>
      </c>
    </row>
    <row r="394" spans="2:6" x14ac:dyDescent="0.25">
      <c r="B394" t="s">
        <v>532</v>
      </c>
      <c r="C394" s="11">
        <v>43370</v>
      </c>
      <c r="D394" s="11"/>
      <c r="E394" s="5">
        <v>400</v>
      </c>
    </row>
    <row r="395" spans="2:6" x14ac:dyDescent="0.25">
      <c r="B395" t="s">
        <v>526</v>
      </c>
      <c r="C395" s="11">
        <v>43370</v>
      </c>
      <c r="D395" s="11"/>
      <c r="E395" s="5">
        <v>400</v>
      </c>
    </row>
    <row r="396" spans="2:6" x14ac:dyDescent="0.25">
      <c r="B396" t="s">
        <v>487</v>
      </c>
      <c r="C396" s="11">
        <v>43368</v>
      </c>
      <c r="D396" s="11"/>
      <c r="E396" s="5">
        <v>800</v>
      </c>
    </row>
    <row r="397" spans="2:6" x14ac:dyDescent="0.25">
      <c r="B397" t="s">
        <v>552</v>
      </c>
      <c r="C397" s="11">
        <v>43353</v>
      </c>
      <c r="D397" s="11"/>
      <c r="E397" s="5">
        <v>1000</v>
      </c>
      <c r="F397" t="s">
        <v>553</v>
      </c>
    </row>
    <row r="398" spans="2:6" x14ac:dyDescent="0.25">
      <c r="B398" s="11" t="s">
        <v>554</v>
      </c>
      <c r="C398" s="11">
        <v>43333</v>
      </c>
      <c r="D398" s="11"/>
      <c r="E398" s="5">
        <v>427</v>
      </c>
      <c r="F398" t="s">
        <v>555</v>
      </c>
    </row>
    <row r="399" spans="2:6" x14ac:dyDescent="0.25">
      <c r="B399" t="s">
        <v>501</v>
      </c>
      <c r="C399" s="11">
        <v>43333</v>
      </c>
      <c r="D399" s="11"/>
      <c r="E399" s="5">
        <v>300</v>
      </c>
    </row>
    <row r="400" spans="2:6" x14ac:dyDescent="0.25">
      <c r="B400" t="s">
        <v>556</v>
      </c>
      <c r="C400" s="11">
        <v>43332</v>
      </c>
      <c r="D400" s="11"/>
      <c r="E400" s="5" t="s">
        <v>237</v>
      </c>
    </row>
    <row r="401" spans="2:6" x14ac:dyDescent="0.25">
      <c r="B401" s="11" t="s">
        <v>557</v>
      </c>
      <c r="C401" s="11">
        <v>43312</v>
      </c>
      <c r="D401" s="11"/>
      <c r="E401" s="5">
        <v>240</v>
      </c>
    </row>
    <row r="402" spans="2:6" x14ac:dyDescent="0.25">
      <c r="B402" t="s">
        <v>558</v>
      </c>
      <c r="C402" s="11">
        <v>43307</v>
      </c>
      <c r="D402" s="11"/>
      <c r="E402" s="5">
        <v>500</v>
      </c>
    </row>
    <row r="403" spans="2:6" x14ac:dyDescent="0.25">
      <c r="B403" t="s">
        <v>559</v>
      </c>
      <c r="C403" s="11">
        <v>43299</v>
      </c>
      <c r="D403" s="11"/>
      <c r="E403" s="5">
        <v>121</v>
      </c>
    </row>
    <row r="404" spans="2:6" x14ac:dyDescent="0.25">
      <c r="B404" t="s">
        <v>512</v>
      </c>
      <c r="C404" s="11">
        <v>43262</v>
      </c>
      <c r="D404" s="11"/>
      <c r="E404" s="5">
        <v>250</v>
      </c>
    </row>
    <row r="405" spans="2:6" x14ac:dyDescent="0.25">
      <c r="B405" t="s">
        <v>560</v>
      </c>
      <c r="C405" s="11">
        <v>43253</v>
      </c>
      <c r="D405" s="11"/>
      <c r="E405" s="5">
        <v>445</v>
      </c>
    </row>
    <row r="406" spans="2:6" x14ac:dyDescent="0.25">
      <c r="B406" t="s">
        <v>524</v>
      </c>
      <c r="C406" s="11">
        <v>43251</v>
      </c>
      <c r="D406" s="11"/>
      <c r="E406" s="5">
        <v>2000</v>
      </c>
    </row>
    <row r="407" spans="2:6" x14ac:dyDescent="0.25">
      <c r="B407" t="s">
        <v>509</v>
      </c>
      <c r="C407" s="11">
        <v>43221</v>
      </c>
      <c r="D407" s="11"/>
      <c r="E407" s="5">
        <v>200</v>
      </c>
    </row>
    <row r="408" spans="2:6" x14ac:dyDescent="0.25">
      <c r="B408" t="s">
        <v>561</v>
      </c>
      <c r="C408" s="11">
        <v>43220</v>
      </c>
      <c r="D408" s="11"/>
      <c r="E408" s="5">
        <v>40.5</v>
      </c>
    </row>
    <row r="409" spans="2:6" x14ac:dyDescent="0.25">
      <c r="B409" t="s">
        <v>562</v>
      </c>
      <c r="C409" s="11">
        <v>43216</v>
      </c>
      <c r="D409" s="11"/>
      <c r="E409" s="5">
        <v>50</v>
      </c>
      <c r="F409" t="s">
        <v>553</v>
      </c>
    </row>
    <row r="410" spans="2:6" x14ac:dyDescent="0.25">
      <c r="B410" t="s">
        <v>495</v>
      </c>
      <c r="C410" s="11">
        <v>43214</v>
      </c>
      <c r="D410" s="11"/>
      <c r="E410" s="5">
        <v>1900</v>
      </c>
    </row>
    <row r="411" spans="2:6" x14ac:dyDescent="0.25">
      <c r="B411" t="s">
        <v>497</v>
      </c>
      <c r="C411" s="11">
        <v>43175</v>
      </c>
      <c r="D411" s="11"/>
      <c r="E411" s="5">
        <v>40</v>
      </c>
    </row>
    <row r="412" spans="2:6" x14ac:dyDescent="0.25">
      <c r="B412" t="s">
        <v>528</v>
      </c>
      <c r="C412" s="11">
        <v>43160</v>
      </c>
      <c r="D412" s="11"/>
      <c r="E412" s="5">
        <v>535</v>
      </c>
      <c r="F412" t="s">
        <v>553</v>
      </c>
    </row>
    <row r="413" spans="2:6" x14ac:dyDescent="0.25">
      <c r="B413" t="s">
        <v>563</v>
      </c>
      <c r="C413" s="11">
        <v>43134</v>
      </c>
      <c r="D413" s="11"/>
      <c r="E413" s="5">
        <v>1200</v>
      </c>
    </row>
    <row r="414" spans="2:6" x14ac:dyDescent="0.25">
      <c r="B414" t="s">
        <v>564</v>
      </c>
      <c r="C414" s="11">
        <v>43133</v>
      </c>
      <c r="D414" s="11"/>
      <c r="E414" s="5">
        <v>650</v>
      </c>
    </row>
    <row r="415" spans="2:6" x14ac:dyDescent="0.25">
      <c r="B415" t="s">
        <v>565</v>
      </c>
      <c r="C415" s="11">
        <v>43130</v>
      </c>
      <c r="D415" s="11"/>
      <c r="E415" s="5">
        <v>300</v>
      </c>
    </row>
    <row r="416" spans="2:6" x14ac:dyDescent="0.25">
      <c r="B416" t="s">
        <v>566</v>
      </c>
      <c r="C416" s="11">
        <v>43124</v>
      </c>
      <c r="D416" s="11"/>
      <c r="E416" s="5">
        <v>865</v>
      </c>
    </row>
    <row r="417" spans="2:6" x14ac:dyDescent="0.25">
      <c r="B417" t="s">
        <v>507</v>
      </c>
      <c r="C417" s="11">
        <v>43115</v>
      </c>
      <c r="D417" s="11"/>
      <c r="E417" s="5">
        <v>470</v>
      </c>
    </row>
    <row r="418" spans="2:6" x14ac:dyDescent="0.25">
      <c r="B418" t="s">
        <v>567</v>
      </c>
      <c r="C418" s="11">
        <v>43097</v>
      </c>
      <c r="D418" s="11"/>
      <c r="E418" s="5">
        <f>7700+1300</f>
        <v>9000</v>
      </c>
      <c r="F418" t="s">
        <v>553</v>
      </c>
    </row>
    <row r="419" spans="2:6" x14ac:dyDescent="0.25">
      <c r="B419" t="s">
        <v>526</v>
      </c>
      <c r="C419" s="11">
        <v>43076</v>
      </c>
      <c r="D419" s="11"/>
      <c r="E419" s="5">
        <v>400</v>
      </c>
    </row>
    <row r="420" spans="2:6" x14ac:dyDescent="0.25">
      <c r="B420" t="s">
        <v>568</v>
      </c>
      <c r="C420" s="11">
        <v>43018</v>
      </c>
      <c r="D420" s="11"/>
      <c r="E420" s="5">
        <v>93</v>
      </c>
    </row>
    <row r="421" spans="2:6" x14ac:dyDescent="0.25">
      <c r="B421" t="s">
        <v>569</v>
      </c>
      <c r="C421" s="11">
        <v>43018</v>
      </c>
      <c r="D421" s="11"/>
      <c r="E421" s="5">
        <v>164</v>
      </c>
    </row>
    <row r="422" spans="2:6" x14ac:dyDescent="0.25">
      <c r="B422" t="s">
        <v>570</v>
      </c>
      <c r="C422" s="11">
        <v>43010</v>
      </c>
      <c r="D422" s="11"/>
      <c r="E422" s="5">
        <v>1100</v>
      </c>
    </row>
    <row r="423" spans="2:6" x14ac:dyDescent="0.25">
      <c r="B423" t="s">
        <v>571</v>
      </c>
      <c r="C423" s="11">
        <v>43009</v>
      </c>
      <c r="D423" s="11"/>
      <c r="E423" s="5">
        <v>400</v>
      </c>
    </row>
    <row r="424" spans="2:6" x14ac:dyDescent="0.25">
      <c r="B424" t="s">
        <v>554</v>
      </c>
      <c r="C424" s="11">
        <v>42995</v>
      </c>
      <c r="D424" s="11"/>
      <c r="E424" s="5">
        <v>412.7</v>
      </c>
      <c r="F424" t="s">
        <v>555</v>
      </c>
    </row>
    <row r="425" spans="2:6" x14ac:dyDescent="0.25">
      <c r="B425" t="s">
        <v>487</v>
      </c>
      <c r="C425" s="11">
        <v>42985</v>
      </c>
      <c r="D425" s="11"/>
      <c r="E425" s="5">
        <v>260</v>
      </c>
    </row>
    <row r="426" spans="2:6" x14ac:dyDescent="0.25">
      <c r="B426" t="s">
        <v>258</v>
      </c>
      <c r="C426" s="11">
        <v>42984</v>
      </c>
      <c r="D426" s="11"/>
      <c r="E426" s="5">
        <v>1000</v>
      </c>
    </row>
    <row r="427" spans="2:6" x14ac:dyDescent="0.25">
      <c r="B427" s="12" t="s">
        <v>257</v>
      </c>
      <c r="C427" s="13">
        <v>42972</v>
      </c>
      <c r="D427" s="13"/>
      <c r="E427" s="16">
        <v>4400</v>
      </c>
      <c r="F427" s="12" t="s">
        <v>424</v>
      </c>
    </row>
    <row r="428" spans="2:6" x14ac:dyDescent="0.25">
      <c r="B428" t="s">
        <v>437</v>
      </c>
      <c r="C428" s="11">
        <v>42957</v>
      </c>
      <c r="D428" s="11"/>
      <c r="E428" s="5">
        <f>1500+1000</f>
        <v>2500</v>
      </c>
      <c r="F428" t="s">
        <v>553</v>
      </c>
    </row>
    <row r="429" spans="2:6" x14ac:dyDescent="0.25">
      <c r="B429" t="s">
        <v>546</v>
      </c>
      <c r="C429" s="11">
        <v>42956</v>
      </c>
      <c r="D429" s="11"/>
      <c r="E429" s="5">
        <v>1100</v>
      </c>
      <c r="F429" t="s">
        <v>553</v>
      </c>
    </row>
    <row r="430" spans="2:6" x14ac:dyDescent="0.25">
      <c r="B430" t="s">
        <v>572</v>
      </c>
      <c r="C430" s="11">
        <v>42950</v>
      </c>
      <c r="D430" s="11"/>
      <c r="E430" s="5">
        <v>250</v>
      </c>
    </row>
    <row r="431" spans="2:6" x14ac:dyDescent="0.25">
      <c r="B431" t="s">
        <v>558</v>
      </c>
      <c r="C431" s="11">
        <v>42943</v>
      </c>
      <c r="D431" s="11"/>
      <c r="E431" s="5">
        <v>500</v>
      </c>
    </row>
    <row r="432" spans="2:6" x14ac:dyDescent="0.25">
      <c r="B432" t="s">
        <v>533</v>
      </c>
      <c r="C432" s="11">
        <v>42940</v>
      </c>
      <c r="D432" s="11"/>
      <c r="E432" s="5">
        <v>2000</v>
      </c>
    </row>
    <row r="433" spans="2:6" x14ac:dyDescent="0.25">
      <c r="B433" t="s">
        <v>335</v>
      </c>
      <c r="C433" s="11">
        <v>42935</v>
      </c>
      <c r="D433" s="11"/>
      <c r="E433" s="5">
        <v>200</v>
      </c>
    </row>
    <row r="434" spans="2:6" x14ac:dyDescent="0.25">
      <c r="B434" t="s">
        <v>573</v>
      </c>
      <c r="C434" s="11">
        <v>42935</v>
      </c>
      <c r="D434" s="11"/>
      <c r="E434" s="5">
        <v>159</v>
      </c>
    </row>
    <row r="435" spans="2:6" x14ac:dyDescent="0.25">
      <c r="B435" t="s">
        <v>511</v>
      </c>
      <c r="C435" s="11">
        <v>42935</v>
      </c>
      <c r="D435" s="11"/>
      <c r="E435" s="5">
        <v>114</v>
      </c>
    </row>
    <row r="436" spans="2:6" x14ac:dyDescent="0.25">
      <c r="B436" t="s">
        <v>574</v>
      </c>
      <c r="C436" s="11">
        <v>42886</v>
      </c>
      <c r="D436" s="11"/>
      <c r="E436" s="15" t="s">
        <v>237</v>
      </c>
    </row>
    <row r="437" spans="2:6" x14ac:dyDescent="0.25">
      <c r="B437" t="s">
        <v>575</v>
      </c>
      <c r="C437" s="11">
        <v>42879</v>
      </c>
      <c r="D437" s="11"/>
      <c r="E437" s="5">
        <v>4000</v>
      </c>
    </row>
    <row r="438" spans="2:6" x14ac:dyDescent="0.25">
      <c r="B438" s="14" t="s">
        <v>576</v>
      </c>
      <c r="C438" s="11">
        <v>42879</v>
      </c>
      <c r="D438" s="11"/>
      <c r="E438" s="5">
        <v>100</v>
      </c>
    </row>
    <row r="439" spans="2:6" x14ac:dyDescent="0.25">
      <c r="B439" t="s">
        <v>577</v>
      </c>
      <c r="C439" s="11">
        <v>42866</v>
      </c>
      <c r="D439" s="11"/>
      <c r="E439" s="5">
        <v>502</v>
      </c>
    </row>
    <row r="440" spans="2:6" x14ac:dyDescent="0.25">
      <c r="B440" t="s">
        <v>578</v>
      </c>
      <c r="C440" s="11">
        <v>42866</v>
      </c>
      <c r="D440" s="11"/>
      <c r="E440" s="5">
        <v>360</v>
      </c>
      <c r="F440" t="s">
        <v>553</v>
      </c>
    </row>
    <row r="441" spans="2:6" x14ac:dyDescent="0.25">
      <c r="B441" t="s">
        <v>570</v>
      </c>
      <c r="C441" s="11">
        <v>42792</v>
      </c>
      <c r="D441" s="11"/>
      <c r="E441" s="5">
        <v>330</v>
      </c>
    </row>
    <row r="442" spans="2:6" x14ac:dyDescent="0.25">
      <c r="B442" t="s">
        <v>579</v>
      </c>
      <c r="C442" s="11">
        <v>42790</v>
      </c>
      <c r="D442" s="11"/>
      <c r="E442" s="5">
        <v>100</v>
      </c>
    </row>
    <row r="443" spans="2:6" x14ac:dyDescent="0.25">
      <c r="B443" t="s">
        <v>537</v>
      </c>
      <c r="C443" s="11">
        <v>42741</v>
      </c>
      <c r="D443" s="11"/>
      <c r="E443" s="5">
        <v>150</v>
      </c>
      <c r="F443" t="s">
        <v>553</v>
      </c>
    </row>
    <row r="444" spans="2:6" x14ac:dyDescent="0.25">
      <c r="B444" t="s">
        <v>579</v>
      </c>
      <c r="C444" s="11">
        <v>42491</v>
      </c>
      <c r="D444" s="11"/>
      <c r="E444" s="5">
        <v>30</v>
      </c>
    </row>
    <row r="445" spans="2:6" x14ac:dyDescent="0.25">
      <c r="B445" t="s">
        <v>562</v>
      </c>
      <c r="C445" s="11">
        <v>42417</v>
      </c>
      <c r="D445" s="11"/>
      <c r="E445" s="5">
        <v>75</v>
      </c>
    </row>
    <row r="446" spans="2:6" x14ac:dyDescent="0.25">
      <c r="B446" t="s">
        <v>497</v>
      </c>
      <c r="C446" s="11">
        <v>42334</v>
      </c>
      <c r="D446" s="11"/>
      <c r="E446" s="5">
        <v>120</v>
      </c>
    </row>
    <row r="447" spans="2:6" x14ac:dyDescent="0.25">
      <c r="B447" t="s">
        <v>580</v>
      </c>
      <c r="C447" s="11">
        <v>40707</v>
      </c>
      <c r="D447" s="11"/>
      <c r="E447" s="5">
        <v>30</v>
      </c>
    </row>
  </sheetData>
  <hyperlinks>
    <hyperlink ref="A1" location="VC!A1" display="Main" xr:uid="{D9ED3F5B-2669-4E92-9387-EA8D217131B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A6081-8ABA-4E87-BC3E-CB37E39515D4}">
  <dimension ref="A1:J97"/>
  <sheetViews>
    <sheetView zoomScale="160" zoomScaleNormal="160" workbookViewId="0">
      <pane xSplit="2" ySplit="2" topLeftCell="C56" activePane="bottomRight" state="frozen"/>
      <selection pane="topRight" activeCell="C1" sqref="C1"/>
      <selection pane="bottomLeft" activeCell="A3" sqref="A3"/>
      <selection pane="bottomRight" activeCell="A83" sqref="A83"/>
    </sheetView>
  </sheetViews>
  <sheetFormatPr defaultColWidth="8.77734375" defaultRowHeight="13.2" x14ac:dyDescent="0.25"/>
  <cols>
    <col min="1" max="1" width="5" bestFit="1" customWidth="1"/>
    <col min="2" max="2" width="20" bestFit="1" customWidth="1"/>
    <col min="3" max="3" width="12.44140625" bestFit="1" customWidth="1"/>
    <col min="4" max="4" width="12.77734375" customWidth="1"/>
  </cols>
  <sheetData>
    <row r="1" spans="1:10" x14ac:dyDescent="0.25">
      <c r="A1" t="s">
        <v>79</v>
      </c>
    </row>
    <row r="2" spans="1:10" x14ac:dyDescent="0.25">
      <c r="B2" t="s">
        <v>248</v>
      </c>
      <c r="C2" t="s">
        <v>249</v>
      </c>
      <c r="D2" t="s">
        <v>584</v>
      </c>
      <c r="E2" s="6" t="s">
        <v>586</v>
      </c>
      <c r="F2" t="s">
        <v>581</v>
      </c>
      <c r="G2" t="s">
        <v>582</v>
      </c>
      <c r="H2" t="s">
        <v>583</v>
      </c>
      <c r="J2" t="s">
        <v>753</v>
      </c>
    </row>
    <row r="3" spans="1:10" x14ac:dyDescent="0.25">
      <c r="B3" t="s">
        <v>754</v>
      </c>
      <c r="C3" s="11">
        <v>45399</v>
      </c>
      <c r="D3" t="s">
        <v>755</v>
      </c>
      <c r="E3">
        <v>150</v>
      </c>
      <c r="G3" t="s">
        <v>590</v>
      </c>
      <c r="H3" t="s">
        <v>798</v>
      </c>
    </row>
    <row r="4" spans="1:10" x14ac:dyDescent="0.25">
      <c r="B4" t="s">
        <v>756</v>
      </c>
      <c r="C4" s="11">
        <v>45393</v>
      </c>
      <c r="D4" t="s">
        <v>600</v>
      </c>
      <c r="E4">
        <v>30</v>
      </c>
      <c r="G4" t="s">
        <v>590</v>
      </c>
      <c r="H4" t="s">
        <v>800</v>
      </c>
    </row>
    <row r="5" spans="1:10" x14ac:dyDescent="0.25">
      <c r="B5" t="s">
        <v>757</v>
      </c>
      <c r="C5" s="11">
        <v>45392</v>
      </c>
      <c r="D5" t="s">
        <v>600</v>
      </c>
      <c r="E5">
        <v>100</v>
      </c>
      <c r="G5" t="s">
        <v>596</v>
      </c>
      <c r="H5" t="s">
        <v>631</v>
      </c>
    </row>
    <row r="6" spans="1:10" x14ac:dyDescent="0.25">
      <c r="B6" t="s">
        <v>758</v>
      </c>
      <c r="C6" s="11">
        <v>45391</v>
      </c>
      <c r="D6" t="s">
        <v>634</v>
      </c>
      <c r="E6">
        <v>300</v>
      </c>
      <c r="G6" t="s">
        <v>590</v>
      </c>
      <c r="H6" t="s">
        <v>801</v>
      </c>
    </row>
    <row r="7" spans="1:10" x14ac:dyDescent="0.25">
      <c r="B7" t="s">
        <v>759</v>
      </c>
      <c r="C7" s="11">
        <v>45390</v>
      </c>
      <c r="D7" t="s">
        <v>634</v>
      </c>
      <c r="E7">
        <v>88</v>
      </c>
      <c r="G7" t="s">
        <v>590</v>
      </c>
      <c r="H7" t="s">
        <v>802</v>
      </c>
    </row>
    <row r="8" spans="1:10" x14ac:dyDescent="0.25">
      <c r="B8" t="s">
        <v>760</v>
      </c>
      <c r="C8" s="11">
        <v>45386</v>
      </c>
      <c r="D8" t="s">
        <v>618</v>
      </c>
      <c r="E8">
        <v>0</v>
      </c>
      <c r="G8" t="s">
        <v>590</v>
      </c>
      <c r="H8" t="s">
        <v>803</v>
      </c>
    </row>
    <row r="9" spans="1:10" x14ac:dyDescent="0.25">
      <c r="B9" t="s">
        <v>761</v>
      </c>
      <c r="C9" s="11">
        <v>45379</v>
      </c>
      <c r="D9" t="s">
        <v>592</v>
      </c>
      <c r="E9">
        <v>25</v>
      </c>
      <c r="G9" t="s">
        <v>590</v>
      </c>
      <c r="H9" t="s">
        <v>801</v>
      </c>
    </row>
    <row r="10" spans="1:10" x14ac:dyDescent="0.25">
      <c r="B10" t="s">
        <v>762</v>
      </c>
      <c r="C10" s="11">
        <v>45378</v>
      </c>
      <c r="D10" t="s">
        <v>592</v>
      </c>
      <c r="E10">
        <v>25</v>
      </c>
      <c r="G10" t="s">
        <v>590</v>
      </c>
      <c r="H10" t="s">
        <v>806</v>
      </c>
    </row>
    <row r="11" spans="1:10" x14ac:dyDescent="0.25">
      <c r="B11" t="s">
        <v>763</v>
      </c>
      <c r="C11" s="11">
        <v>45373</v>
      </c>
      <c r="D11" t="s">
        <v>618</v>
      </c>
      <c r="E11">
        <v>4</v>
      </c>
      <c r="G11" t="s">
        <v>590</v>
      </c>
      <c r="H11" t="s">
        <v>804</v>
      </c>
    </row>
    <row r="12" spans="1:10" x14ac:dyDescent="0.25">
      <c r="B12" t="s">
        <v>764</v>
      </c>
      <c r="C12" s="11">
        <v>45372</v>
      </c>
      <c r="D12" t="s">
        <v>592</v>
      </c>
      <c r="E12">
        <v>80</v>
      </c>
      <c r="G12" t="s">
        <v>590</v>
      </c>
      <c r="H12" t="s">
        <v>805</v>
      </c>
    </row>
    <row r="13" spans="1:10" x14ac:dyDescent="0.25">
      <c r="B13" t="s">
        <v>765</v>
      </c>
      <c r="C13" s="11">
        <v>45371</v>
      </c>
      <c r="D13" t="s">
        <v>618</v>
      </c>
      <c r="E13">
        <v>7.6</v>
      </c>
      <c r="G13" t="s">
        <v>590</v>
      </c>
      <c r="H13" t="s">
        <v>807</v>
      </c>
    </row>
    <row r="14" spans="1:10" x14ac:dyDescent="0.25">
      <c r="B14" t="s">
        <v>766</v>
      </c>
      <c r="C14" s="11">
        <v>45371</v>
      </c>
      <c r="D14" t="s">
        <v>618</v>
      </c>
      <c r="E14">
        <v>18</v>
      </c>
      <c r="G14" t="s">
        <v>590</v>
      </c>
      <c r="H14" t="s">
        <v>808</v>
      </c>
    </row>
    <row r="15" spans="1:10" x14ac:dyDescent="0.25">
      <c r="B15" t="s">
        <v>767</v>
      </c>
      <c r="C15" s="11">
        <v>45370</v>
      </c>
      <c r="D15" t="s">
        <v>799</v>
      </c>
      <c r="E15">
        <v>7</v>
      </c>
      <c r="G15" t="s">
        <v>590</v>
      </c>
      <c r="H15" t="s">
        <v>809</v>
      </c>
    </row>
    <row r="16" spans="1:10" x14ac:dyDescent="0.25">
      <c r="B16" t="s">
        <v>768</v>
      </c>
      <c r="C16" s="11">
        <v>45369</v>
      </c>
      <c r="D16" t="s">
        <v>618</v>
      </c>
      <c r="E16">
        <v>2.5</v>
      </c>
      <c r="G16" t="s">
        <v>590</v>
      </c>
      <c r="H16" t="s">
        <v>811</v>
      </c>
    </row>
    <row r="17" spans="2:8" x14ac:dyDescent="0.25">
      <c r="B17" t="s">
        <v>769</v>
      </c>
      <c r="C17" s="11">
        <v>45363</v>
      </c>
      <c r="D17" t="s">
        <v>618</v>
      </c>
      <c r="E17">
        <v>70</v>
      </c>
      <c r="G17" t="s">
        <v>590</v>
      </c>
      <c r="H17" t="s">
        <v>631</v>
      </c>
    </row>
    <row r="18" spans="2:8" x14ac:dyDescent="0.25">
      <c r="B18" t="s">
        <v>770</v>
      </c>
      <c r="C18" s="11">
        <v>45362</v>
      </c>
      <c r="D18" t="s">
        <v>799</v>
      </c>
      <c r="E18">
        <v>2.4</v>
      </c>
      <c r="G18" t="s">
        <v>590</v>
      </c>
      <c r="H18" t="s">
        <v>812</v>
      </c>
    </row>
    <row r="19" spans="2:8" x14ac:dyDescent="0.25">
      <c r="B19" t="s">
        <v>771</v>
      </c>
      <c r="C19" s="11">
        <v>45356</v>
      </c>
      <c r="D19" t="s">
        <v>618</v>
      </c>
      <c r="E19">
        <v>6</v>
      </c>
      <c r="G19" t="s">
        <v>590</v>
      </c>
      <c r="H19" t="s">
        <v>813</v>
      </c>
    </row>
    <row r="20" spans="2:8" x14ac:dyDescent="0.25">
      <c r="B20" t="s">
        <v>772</v>
      </c>
      <c r="C20" s="11">
        <v>45356</v>
      </c>
      <c r="D20" t="s">
        <v>618</v>
      </c>
      <c r="E20">
        <v>3.5</v>
      </c>
      <c r="G20" t="s">
        <v>590</v>
      </c>
      <c r="H20" t="s">
        <v>814</v>
      </c>
    </row>
    <row r="21" spans="2:8" x14ac:dyDescent="0.25">
      <c r="B21" t="s">
        <v>773</v>
      </c>
      <c r="C21" s="11">
        <v>45349</v>
      </c>
      <c r="D21" t="s">
        <v>589</v>
      </c>
      <c r="E21">
        <v>203.2</v>
      </c>
      <c r="G21" t="s">
        <v>590</v>
      </c>
      <c r="H21" t="s">
        <v>815</v>
      </c>
    </row>
    <row r="22" spans="2:8" x14ac:dyDescent="0.25">
      <c r="B22" t="s">
        <v>774</v>
      </c>
      <c r="C22" s="11">
        <v>45348</v>
      </c>
      <c r="D22" t="s">
        <v>600</v>
      </c>
      <c r="E22">
        <v>43</v>
      </c>
      <c r="G22" t="s">
        <v>596</v>
      </c>
      <c r="H22" t="s">
        <v>631</v>
      </c>
    </row>
    <row r="23" spans="2:8" x14ac:dyDescent="0.25">
      <c r="B23" t="s">
        <v>775</v>
      </c>
      <c r="C23" s="11">
        <v>45348</v>
      </c>
      <c r="D23" t="s">
        <v>799</v>
      </c>
      <c r="E23">
        <v>3</v>
      </c>
    </row>
    <row r="24" spans="2:8" x14ac:dyDescent="0.25">
      <c r="B24" t="s">
        <v>776</v>
      </c>
      <c r="C24" s="11">
        <v>45337</v>
      </c>
      <c r="D24" t="s">
        <v>592</v>
      </c>
      <c r="E24">
        <v>25</v>
      </c>
    </row>
    <row r="25" spans="2:8" x14ac:dyDescent="0.25">
      <c r="B25" t="s">
        <v>777</v>
      </c>
      <c r="C25" s="11">
        <v>45336</v>
      </c>
      <c r="D25" t="s">
        <v>810</v>
      </c>
      <c r="E25">
        <v>4</v>
      </c>
    </row>
    <row r="26" spans="2:8" x14ac:dyDescent="0.25">
      <c r="B26" t="s">
        <v>778</v>
      </c>
      <c r="C26" s="11">
        <v>45335</v>
      </c>
      <c r="E26">
        <v>110</v>
      </c>
    </row>
    <row r="27" spans="2:8" x14ac:dyDescent="0.25">
      <c r="B27" t="s">
        <v>779</v>
      </c>
      <c r="C27" s="11">
        <v>45335</v>
      </c>
      <c r="E27">
        <v>35</v>
      </c>
    </row>
    <row r="28" spans="2:8" x14ac:dyDescent="0.25">
      <c r="B28" t="s">
        <v>780</v>
      </c>
      <c r="C28" s="11">
        <v>45335</v>
      </c>
      <c r="D28" t="s">
        <v>618</v>
      </c>
      <c r="E28">
        <v>6</v>
      </c>
    </row>
    <row r="29" spans="2:8" x14ac:dyDescent="0.25">
      <c r="B29" t="s">
        <v>781</v>
      </c>
      <c r="C29" s="11">
        <v>45330</v>
      </c>
      <c r="D29" t="s">
        <v>634</v>
      </c>
      <c r="E29">
        <v>45</v>
      </c>
    </row>
    <row r="30" spans="2:8" x14ac:dyDescent="0.25">
      <c r="B30" t="s">
        <v>782</v>
      </c>
      <c r="C30" s="11">
        <v>45329</v>
      </c>
      <c r="D30" t="s">
        <v>618</v>
      </c>
      <c r="E30">
        <v>5</v>
      </c>
    </row>
    <row r="31" spans="2:8" x14ac:dyDescent="0.25">
      <c r="B31" t="s">
        <v>783</v>
      </c>
      <c r="C31" s="11">
        <v>45323</v>
      </c>
      <c r="D31" t="s">
        <v>634</v>
      </c>
      <c r="E31">
        <v>100</v>
      </c>
    </row>
    <row r="32" spans="2:8" x14ac:dyDescent="0.25">
      <c r="B32" t="s">
        <v>241</v>
      </c>
      <c r="C32" s="11">
        <v>45322</v>
      </c>
    </row>
    <row r="33" spans="2:3" x14ac:dyDescent="0.25">
      <c r="B33" t="s">
        <v>784</v>
      </c>
      <c r="C33" s="11">
        <v>45322</v>
      </c>
    </row>
    <row r="34" spans="2:3" x14ac:dyDescent="0.25">
      <c r="B34" t="s">
        <v>785</v>
      </c>
      <c r="C34" s="11">
        <v>45314</v>
      </c>
    </row>
    <row r="35" spans="2:3" x14ac:dyDescent="0.25">
      <c r="B35" t="s">
        <v>786</v>
      </c>
      <c r="C35" s="11">
        <v>45314</v>
      </c>
    </row>
    <row r="36" spans="2:3" x14ac:dyDescent="0.25">
      <c r="B36" t="s">
        <v>787</v>
      </c>
      <c r="C36" s="11">
        <v>45314</v>
      </c>
    </row>
    <row r="37" spans="2:3" x14ac:dyDescent="0.25">
      <c r="B37" t="s">
        <v>788</v>
      </c>
      <c r="C37" s="11">
        <v>45313</v>
      </c>
    </row>
    <row r="38" spans="2:3" x14ac:dyDescent="0.25">
      <c r="B38" t="s">
        <v>789</v>
      </c>
      <c r="C38" s="11">
        <v>45308</v>
      </c>
    </row>
    <row r="39" spans="2:3" x14ac:dyDescent="0.25">
      <c r="B39" t="s">
        <v>790</v>
      </c>
      <c r="C39" s="11">
        <v>45307</v>
      </c>
    </row>
    <row r="40" spans="2:3" x14ac:dyDescent="0.25">
      <c r="B40" t="s">
        <v>791</v>
      </c>
      <c r="C40" s="11">
        <v>45288</v>
      </c>
    </row>
    <row r="41" spans="2:3" x14ac:dyDescent="0.25">
      <c r="B41" t="s">
        <v>792</v>
      </c>
      <c r="C41" s="11">
        <v>45280</v>
      </c>
    </row>
    <row r="42" spans="2:3" x14ac:dyDescent="0.25">
      <c r="B42" t="s">
        <v>793</v>
      </c>
      <c r="C42" s="11">
        <v>45279</v>
      </c>
    </row>
    <row r="43" spans="2:3" x14ac:dyDescent="0.25">
      <c r="B43" t="s">
        <v>794</v>
      </c>
      <c r="C43" s="11">
        <v>45271</v>
      </c>
    </row>
    <row r="44" spans="2:3" x14ac:dyDescent="0.25">
      <c r="B44" t="s">
        <v>795</v>
      </c>
      <c r="C44" s="11">
        <v>45265</v>
      </c>
    </row>
    <row r="45" spans="2:3" x14ac:dyDescent="0.25">
      <c r="B45" t="s">
        <v>796</v>
      </c>
      <c r="C45" s="11">
        <v>45259</v>
      </c>
    </row>
    <row r="46" spans="2:3" x14ac:dyDescent="0.25">
      <c r="B46" t="s">
        <v>797</v>
      </c>
    </row>
    <row r="49" spans="2:6" x14ac:dyDescent="0.25">
      <c r="B49" t="s">
        <v>528</v>
      </c>
      <c r="C49" s="11">
        <v>42451</v>
      </c>
      <c r="D49" t="s">
        <v>634</v>
      </c>
      <c r="E49">
        <v>127</v>
      </c>
      <c r="F49" t="s">
        <v>816</v>
      </c>
    </row>
    <row r="50" spans="2:6" x14ac:dyDescent="0.25">
      <c r="B50" t="s">
        <v>578</v>
      </c>
      <c r="C50" s="11">
        <v>42376</v>
      </c>
      <c r="D50" t="s">
        <v>589</v>
      </c>
      <c r="E50">
        <v>100</v>
      </c>
    </row>
    <row r="51" spans="2:6" x14ac:dyDescent="0.25">
      <c r="B51" t="s">
        <v>817</v>
      </c>
      <c r="C51" s="11">
        <v>42214</v>
      </c>
      <c r="D51" t="s">
        <v>600</v>
      </c>
      <c r="E51">
        <v>250</v>
      </c>
      <c r="F51" t="s">
        <v>818</v>
      </c>
    </row>
    <row r="52" spans="2:6" x14ac:dyDescent="0.25">
      <c r="B52" t="s">
        <v>819</v>
      </c>
      <c r="C52" s="11">
        <v>42183</v>
      </c>
      <c r="D52" t="s">
        <v>585</v>
      </c>
      <c r="E52">
        <v>1500</v>
      </c>
      <c r="F52" t="s">
        <v>816</v>
      </c>
    </row>
    <row r="53" spans="2:6" x14ac:dyDescent="0.25">
      <c r="B53" t="s">
        <v>820</v>
      </c>
      <c r="C53" s="11">
        <v>42156</v>
      </c>
      <c r="D53" t="s">
        <v>585</v>
      </c>
      <c r="E53">
        <v>80</v>
      </c>
    </row>
    <row r="54" spans="2:6" x14ac:dyDescent="0.25">
      <c r="B54" t="s">
        <v>528</v>
      </c>
      <c r="C54" s="11">
        <v>42089</v>
      </c>
      <c r="D54" t="s">
        <v>600</v>
      </c>
      <c r="E54">
        <v>40</v>
      </c>
      <c r="F54" t="s">
        <v>816</v>
      </c>
    </row>
    <row r="55" spans="2:6" x14ac:dyDescent="0.25">
      <c r="B55" t="s">
        <v>821</v>
      </c>
      <c r="C55" s="11">
        <v>42017</v>
      </c>
      <c r="D55" t="s">
        <v>634</v>
      </c>
      <c r="E55">
        <v>220</v>
      </c>
      <c r="F55" t="s">
        <v>816</v>
      </c>
    </row>
    <row r="56" spans="2:6" x14ac:dyDescent="0.25">
      <c r="B56" t="s">
        <v>822</v>
      </c>
      <c r="C56" s="11">
        <v>42013</v>
      </c>
      <c r="D56" t="s">
        <v>630</v>
      </c>
      <c r="E56">
        <v>80</v>
      </c>
      <c r="F56" t="s">
        <v>816</v>
      </c>
    </row>
    <row r="57" spans="2:6" x14ac:dyDescent="0.25">
      <c r="B57" t="s">
        <v>823</v>
      </c>
      <c r="C57" s="11">
        <v>41975</v>
      </c>
      <c r="D57" t="s">
        <v>634</v>
      </c>
      <c r="E57">
        <v>70</v>
      </c>
    </row>
    <row r="58" spans="2:6" x14ac:dyDescent="0.25">
      <c r="B58" t="s">
        <v>824</v>
      </c>
      <c r="C58" s="11">
        <v>41912</v>
      </c>
      <c r="D58" t="s">
        <v>600</v>
      </c>
      <c r="E58">
        <v>50</v>
      </c>
      <c r="F58" t="s">
        <v>816</v>
      </c>
    </row>
    <row r="59" spans="2:6" x14ac:dyDescent="0.25">
      <c r="B59" t="s">
        <v>825</v>
      </c>
      <c r="C59" s="11">
        <v>41799</v>
      </c>
      <c r="D59" t="s">
        <v>585</v>
      </c>
      <c r="E59">
        <v>75</v>
      </c>
      <c r="F59" t="s">
        <v>816</v>
      </c>
    </row>
    <row r="60" spans="2:6" x14ac:dyDescent="0.25">
      <c r="B60" t="s">
        <v>545</v>
      </c>
      <c r="C60" s="11">
        <v>41787</v>
      </c>
      <c r="E60">
        <v>100</v>
      </c>
      <c r="F60" t="s">
        <v>816</v>
      </c>
    </row>
    <row r="61" spans="2:6" x14ac:dyDescent="0.25">
      <c r="B61" t="s">
        <v>528</v>
      </c>
      <c r="C61" s="11">
        <v>41781</v>
      </c>
      <c r="D61" t="s">
        <v>592</v>
      </c>
      <c r="E61">
        <v>17.3</v>
      </c>
      <c r="F61" t="s">
        <v>816</v>
      </c>
    </row>
    <row r="62" spans="2:6" x14ac:dyDescent="0.25">
      <c r="B62" t="s">
        <v>819</v>
      </c>
      <c r="C62" s="11">
        <v>41575</v>
      </c>
      <c r="D62" t="s">
        <v>634</v>
      </c>
      <c r="E62">
        <v>200</v>
      </c>
      <c r="F62" t="s">
        <v>816</v>
      </c>
    </row>
    <row r="63" spans="2:6" x14ac:dyDescent="0.25">
      <c r="B63" t="s">
        <v>826</v>
      </c>
      <c r="C63" s="11">
        <v>41456</v>
      </c>
      <c r="D63" t="s">
        <v>600</v>
      </c>
      <c r="E63">
        <v>52</v>
      </c>
      <c r="F63" t="s">
        <v>818</v>
      </c>
    </row>
    <row r="64" spans="2:6" x14ac:dyDescent="0.25">
      <c r="B64" t="s">
        <v>821</v>
      </c>
      <c r="C64" s="11">
        <v>41368</v>
      </c>
      <c r="D64" t="s">
        <v>592</v>
      </c>
      <c r="E64">
        <v>8.5</v>
      </c>
      <c r="F64" t="s">
        <v>816</v>
      </c>
    </row>
    <row r="65" spans="2:6" x14ac:dyDescent="0.25">
      <c r="B65" t="s">
        <v>827</v>
      </c>
      <c r="C65" s="11">
        <v>41218</v>
      </c>
      <c r="D65" t="s">
        <v>585</v>
      </c>
      <c r="E65">
        <v>35</v>
      </c>
      <c r="F65" t="s">
        <v>816</v>
      </c>
    </row>
    <row r="66" spans="2:6" x14ac:dyDescent="0.25">
      <c r="B66" t="s">
        <v>823</v>
      </c>
      <c r="C66" s="11">
        <v>41099</v>
      </c>
      <c r="D66" t="s">
        <v>600</v>
      </c>
      <c r="E66">
        <v>20</v>
      </c>
    </row>
    <row r="67" spans="2:6" x14ac:dyDescent="0.25">
      <c r="B67" t="s">
        <v>822</v>
      </c>
      <c r="C67" s="11">
        <v>41058</v>
      </c>
      <c r="D67" t="s">
        <v>585</v>
      </c>
      <c r="E67">
        <v>42</v>
      </c>
      <c r="F67" t="s">
        <v>816</v>
      </c>
    </row>
    <row r="68" spans="2:6" x14ac:dyDescent="0.25">
      <c r="B68" t="s">
        <v>828</v>
      </c>
      <c r="C68" s="11">
        <v>41004</v>
      </c>
      <c r="D68" t="s">
        <v>600</v>
      </c>
      <c r="E68">
        <v>50</v>
      </c>
      <c r="F68" t="s">
        <v>818</v>
      </c>
    </row>
    <row r="69" spans="2:6" x14ac:dyDescent="0.25">
      <c r="B69" s="11" t="s">
        <v>823</v>
      </c>
      <c r="C69" s="11">
        <v>40948</v>
      </c>
      <c r="D69" t="s">
        <v>592</v>
      </c>
      <c r="E69">
        <v>18</v>
      </c>
    </row>
    <row r="70" spans="2:6" x14ac:dyDescent="0.25">
      <c r="B70" t="s">
        <v>829</v>
      </c>
      <c r="C70" s="11">
        <v>40834</v>
      </c>
      <c r="D70" t="s">
        <v>600</v>
      </c>
      <c r="E70">
        <v>250</v>
      </c>
      <c r="F70" t="s">
        <v>816</v>
      </c>
    </row>
    <row r="71" spans="2:6" x14ac:dyDescent="0.25">
      <c r="B71" t="s">
        <v>819</v>
      </c>
      <c r="C71" s="11">
        <v>40749</v>
      </c>
      <c r="D71" t="s">
        <v>600</v>
      </c>
      <c r="E71">
        <v>112</v>
      </c>
      <c r="F71" t="s">
        <v>816</v>
      </c>
    </row>
    <row r="72" spans="2:6" x14ac:dyDescent="0.25">
      <c r="B72" t="s">
        <v>830</v>
      </c>
      <c r="C72" s="11">
        <v>40744</v>
      </c>
      <c r="D72" t="s">
        <v>600</v>
      </c>
      <c r="E72">
        <v>17.5</v>
      </c>
      <c r="F72" t="s">
        <v>816</v>
      </c>
    </row>
    <row r="73" spans="2:6" x14ac:dyDescent="0.25">
      <c r="B73" t="s">
        <v>826</v>
      </c>
      <c r="C73" s="11">
        <v>40641</v>
      </c>
      <c r="D73" t="s">
        <v>592</v>
      </c>
      <c r="E73">
        <v>8</v>
      </c>
      <c r="F73" t="s">
        <v>818</v>
      </c>
    </row>
    <row r="74" spans="2:6" x14ac:dyDescent="0.25">
      <c r="B74" t="s">
        <v>823</v>
      </c>
      <c r="C74" s="11">
        <v>40630</v>
      </c>
      <c r="D74" t="s">
        <v>618</v>
      </c>
      <c r="E74">
        <v>2</v>
      </c>
    </row>
    <row r="75" spans="2:6" x14ac:dyDescent="0.25">
      <c r="B75" t="s">
        <v>819</v>
      </c>
      <c r="C75" s="11">
        <v>40492</v>
      </c>
      <c r="D75" t="s">
        <v>592</v>
      </c>
      <c r="E75">
        <v>7.2</v>
      </c>
      <c r="F75" t="s">
        <v>816</v>
      </c>
    </row>
    <row r="76" spans="2:6" x14ac:dyDescent="0.25">
      <c r="B76" t="s">
        <v>830</v>
      </c>
      <c r="C76" s="11">
        <v>40112</v>
      </c>
      <c r="D76" t="s">
        <v>592</v>
      </c>
      <c r="E76">
        <v>7.8</v>
      </c>
      <c r="F76" t="s">
        <v>816</v>
      </c>
    </row>
    <row r="77" spans="2:6" x14ac:dyDescent="0.25">
      <c r="B77" t="s">
        <v>819</v>
      </c>
      <c r="C77" s="11">
        <v>39904</v>
      </c>
      <c r="D77" t="s">
        <v>618</v>
      </c>
      <c r="E77">
        <v>0.6</v>
      </c>
      <c r="F77" t="s">
        <v>816</v>
      </c>
    </row>
    <row r="78" spans="2:6" x14ac:dyDescent="0.25">
      <c r="B78" t="s">
        <v>829</v>
      </c>
      <c r="C78" s="11">
        <v>39776</v>
      </c>
      <c r="D78" t="s">
        <v>592</v>
      </c>
      <c r="E78">
        <v>6</v>
      </c>
      <c r="F78" t="s">
        <v>816</v>
      </c>
    </row>
    <row r="79" spans="2:6" x14ac:dyDescent="0.25">
      <c r="B79" t="s">
        <v>831</v>
      </c>
      <c r="C79" s="11">
        <v>39678</v>
      </c>
      <c r="D79" t="s">
        <v>634</v>
      </c>
      <c r="E79">
        <v>27</v>
      </c>
      <c r="F79" t="s">
        <v>816</v>
      </c>
    </row>
    <row r="80" spans="2:6" x14ac:dyDescent="0.25">
      <c r="B80" t="s">
        <v>832</v>
      </c>
      <c r="C80" s="11">
        <v>39616</v>
      </c>
      <c r="D80" t="s">
        <v>589</v>
      </c>
      <c r="E80">
        <v>53</v>
      </c>
      <c r="F80" t="s">
        <v>818</v>
      </c>
    </row>
    <row r="81" spans="2:6" x14ac:dyDescent="0.25">
      <c r="B81" t="s">
        <v>833</v>
      </c>
      <c r="C81" s="11">
        <v>39286</v>
      </c>
      <c r="D81" t="s">
        <v>600</v>
      </c>
      <c r="E81">
        <v>12</v>
      </c>
    </row>
    <row r="82" spans="2:6" x14ac:dyDescent="0.25">
      <c r="B82" t="s">
        <v>831</v>
      </c>
      <c r="C82" s="11">
        <v>39258</v>
      </c>
      <c r="D82" t="s">
        <v>600</v>
      </c>
      <c r="E82">
        <v>18</v>
      </c>
      <c r="F82" t="s">
        <v>816</v>
      </c>
    </row>
    <row r="83" spans="2:6" x14ac:dyDescent="0.25">
      <c r="B83" t="s">
        <v>843</v>
      </c>
      <c r="C83" s="11">
        <v>39387</v>
      </c>
      <c r="D83" t="s">
        <v>600</v>
      </c>
      <c r="E83">
        <v>16</v>
      </c>
    </row>
    <row r="84" spans="2:6" x14ac:dyDescent="0.25">
      <c r="B84" t="s">
        <v>831</v>
      </c>
      <c r="C84" s="11">
        <v>38869</v>
      </c>
      <c r="D84" t="s">
        <v>592</v>
      </c>
      <c r="E84">
        <v>10</v>
      </c>
      <c r="F84" t="s">
        <v>816</v>
      </c>
    </row>
    <row r="85" spans="2:6" x14ac:dyDescent="0.25">
      <c r="B85" t="s">
        <v>833</v>
      </c>
      <c r="C85" s="11">
        <v>38679</v>
      </c>
      <c r="D85" t="s">
        <v>592</v>
      </c>
      <c r="E85">
        <v>5</v>
      </c>
    </row>
    <row r="86" spans="2:6" x14ac:dyDescent="0.25">
      <c r="B86" t="s">
        <v>842</v>
      </c>
      <c r="C86" s="11">
        <v>38657</v>
      </c>
      <c r="D86" t="s">
        <v>592</v>
      </c>
      <c r="E86">
        <v>3.5</v>
      </c>
      <c r="F86" t="s">
        <v>818</v>
      </c>
    </row>
    <row r="87" spans="2:6" x14ac:dyDescent="0.25">
      <c r="B87" t="s">
        <v>841</v>
      </c>
      <c r="C87" s="11">
        <v>38078</v>
      </c>
      <c r="D87" t="s">
        <v>634</v>
      </c>
      <c r="E87">
        <v>7</v>
      </c>
    </row>
    <row r="88" spans="2:6" x14ac:dyDescent="0.25">
      <c r="B88" t="s">
        <v>832</v>
      </c>
      <c r="C88" s="11">
        <v>37926</v>
      </c>
      <c r="D88" t="s">
        <v>592</v>
      </c>
      <c r="E88">
        <v>4.7</v>
      </c>
      <c r="F88" t="s">
        <v>816</v>
      </c>
    </row>
    <row r="89" spans="2:6" x14ac:dyDescent="0.25">
      <c r="B89" t="s">
        <v>841</v>
      </c>
      <c r="C89" s="11">
        <v>37803</v>
      </c>
      <c r="D89" t="s">
        <v>600</v>
      </c>
      <c r="E89">
        <v>8.5</v>
      </c>
    </row>
    <row r="90" spans="2:6" x14ac:dyDescent="0.25">
      <c r="B90" t="s">
        <v>841</v>
      </c>
      <c r="C90" s="11">
        <v>37561</v>
      </c>
      <c r="D90" t="s">
        <v>592</v>
      </c>
      <c r="E90">
        <v>3.8</v>
      </c>
    </row>
    <row r="91" spans="2:6" x14ac:dyDescent="0.25">
      <c r="B91" t="s">
        <v>840</v>
      </c>
      <c r="C91" s="11">
        <v>36621</v>
      </c>
      <c r="D91" t="s">
        <v>634</v>
      </c>
      <c r="E91">
        <v>100</v>
      </c>
      <c r="F91" t="s">
        <v>816</v>
      </c>
    </row>
    <row r="92" spans="2:6" x14ac:dyDescent="0.25">
      <c r="B92" t="s">
        <v>839</v>
      </c>
      <c r="C92" s="11">
        <v>36318</v>
      </c>
      <c r="D92" t="s">
        <v>592</v>
      </c>
      <c r="E92">
        <v>25</v>
      </c>
      <c r="F92" t="s">
        <v>816</v>
      </c>
    </row>
    <row r="93" spans="2:6" x14ac:dyDescent="0.25">
      <c r="B93" t="s">
        <v>838</v>
      </c>
      <c r="C93" s="11">
        <v>36161</v>
      </c>
      <c r="D93" t="s">
        <v>618</v>
      </c>
      <c r="F93" t="s">
        <v>816</v>
      </c>
    </row>
    <row r="94" spans="2:6" x14ac:dyDescent="0.25">
      <c r="B94" t="s">
        <v>837</v>
      </c>
      <c r="C94" s="11">
        <v>34790</v>
      </c>
      <c r="D94" t="s">
        <v>592</v>
      </c>
      <c r="E94">
        <v>2</v>
      </c>
      <c r="F94" t="s">
        <v>816</v>
      </c>
    </row>
    <row r="95" spans="2:6" x14ac:dyDescent="0.25">
      <c r="B95" t="s">
        <v>836</v>
      </c>
      <c r="C95" s="11">
        <v>33970</v>
      </c>
      <c r="D95" t="s">
        <v>618</v>
      </c>
      <c r="F95" t="s">
        <v>816</v>
      </c>
    </row>
    <row r="96" spans="2:6" x14ac:dyDescent="0.25">
      <c r="B96" t="s">
        <v>835</v>
      </c>
      <c r="C96" s="11">
        <v>30286</v>
      </c>
      <c r="D96" t="s">
        <v>592</v>
      </c>
      <c r="E96">
        <v>2</v>
      </c>
      <c r="F96" t="s">
        <v>816</v>
      </c>
    </row>
    <row r="97" spans="2:6" x14ac:dyDescent="0.25">
      <c r="B97" t="s">
        <v>834</v>
      </c>
      <c r="C97" s="11">
        <v>28614</v>
      </c>
      <c r="D97" t="s">
        <v>618</v>
      </c>
      <c r="E97">
        <v>0.15</v>
      </c>
      <c r="F97" t="s">
        <v>816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Hedge</vt:lpstr>
      <vt:lpstr>VC</vt:lpstr>
      <vt:lpstr>Long Only</vt:lpstr>
      <vt:lpstr>Private Equity</vt:lpstr>
      <vt:lpstr>Millennium</vt:lpstr>
      <vt:lpstr>Citadel</vt:lpstr>
      <vt:lpstr>Softbank - Overview</vt:lpstr>
      <vt:lpstr>SoftBank - Positions</vt:lpstr>
      <vt:lpstr>Sequoia</vt:lpstr>
      <vt:lpstr>a16z</vt:lpstr>
      <vt:lpstr>Hummingbird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2022-12-26T15:59:52Z</dcterms:created>
  <dcterms:modified xsi:type="dcterms:W3CDTF">2025-02-14T06:39:42Z</dcterms:modified>
</cp:coreProperties>
</file>