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showInkAnnotation="0"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1B00177-5C87-5F4E-A7A6-09CFB1E1EC2F}" xr6:coauthVersionLast="47" xr6:coauthVersionMax="47" xr10:uidLastSave="{00000000-0000-0000-0000-000000000000}"/>
  <bookViews>
    <workbookView xWindow="-75000" yWindow="2300" windowWidth="29180" windowHeight="15980" activeTab="1"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<sst xmlns="http://schemas.openxmlformats.org/spreadsheetml/2006/main" count="3153" uniqueCount="1493">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</sst>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1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8" fillId="0" borderId="0"/>
    <xf numFmtId="0" fontId="16" fillId="0" borderId="0" applyNumberFormat="0" applyFill="0" applyBorder="0" applyAlignment="0" applyProtection="0"/>
  </cellStyleXfs>
  <cellXfs count="67">
    <xf numFmtId="0" fontId="0" fillId="0" borderId="0" xfId="0"/>
    <xf numFmtId="0" fontId="13" fillId="0" borderId="0" xfId="0" applyFont="1"/>
    <xf numFmtId="0" fontId="13" fillId="0" borderId="0" xfId="0" applyFont="1" applyAlignment="1">
      <alignment horizontal="right"/>
    </xf>
    <xf numFmtId="0" fontId="13" fillId="0" borderId="0" xfId="0" quotePrefix="1" applyFont="1"/>
    <xf numFmtId="4" fontId="13" fillId="0" borderId="0" xfId="0" applyNumberFormat="1" applyFont="1" applyAlignment="1">
      <alignment horizontal="right"/>
    </xf>
    <xf numFmtId="164" fontId="13" fillId="0" borderId="0" xfId="0" applyNumberFormat="1" applyFont="1" applyAlignment="1">
      <alignment horizontal="right"/>
    </xf>
    <xf numFmtId="0" fontId="14" fillId="0" borderId="0" xfId="0" applyFont="1"/>
    <xf numFmtId="0" fontId="14" fillId="0" borderId="0" xfId="0" applyFont="1" applyAlignment="1">
      <alignment horizontal="right"/>
    </xf>
    <xf numFmtId="0" fontId="12" fillId="0" borderId="0" xfId="0" applyFont="1"/>
    <xf numFmtId="0" fontId="12" fillId="0" borderId="0" xfId="0" applyFont="1" applyAlignment="1">
      <alignment horizontal="right"/>
    </xf>
    <xf numFmtId="165" fontId="13" fillId="0" borderId="0" xfId="0" applyNumberFormat="1" applyFont="1" applyAlignment="1">
      <alignment horizontal="right"/>
    </xf>
    <xf numFmtId="165" fontId="14" fillId="0" borderId="0" xfId="0" applyNumberFormat="1" applyFont="1" applyAlignment="1">
      <alignment horizontal="right"/>
    </xf>
    <xf numFmtId="0" fontId="11" fillId="0" borderId="0" xfId="0" applyFont="1"/>
    <xf numFmtId="0" fontId="11" fillId="0" borderId="0" xfId="0" applyFont="1" applyAlignment="1">
      <alignment horizontal="right"/>
    </xf>
    <xf numFmtId="14" fontId="11" fillId="0" borderId="0" xfId="0" applyNumberFormat="1" applyFont="1" applyAlignment="1">
      <alignment horizontal="right"/>
    </xf>
    <xf numFmtId="0" fontId="10" fillId="0" borderId="0" xfId="0" applyFont="1" applyAlignment="1">
      <alignment horizontal="right"/>
    </xf>
    <xf numFmtId="0" fontId="10" fillId="0" borderId="0" xfId="0" applyFont="1"/>
    <xf numFmtId="166" fontId="13" fillId="0" borderId="0" xfId="0" applyNumberFormat="1" applyFont="1" applyAlignment="1">
      <alignment horizontal="right"/>
    </xf>
    <xf numFmtId="167" fontId="14" fillId="0" borderId="0" xfId="0" applyNumberFormat="1" applyFont="1"/>
    <xf numFmtId="0" fontId="15" fillId="0" borderId="0" xfId="0" applyFont="1"/>
    <xf numFmtId="4" fontId="15" fillId="0" borderId="0" xfId="0" applyNumberFormat="1" applyFont="1" applyAlignment="1">
      <alignment horizontal="right"/>
    </xf>
    <xf numFmtId="165" fontId="15" fillId="0" borderId="0" xfId="0" applyNumberFormat="1" applyFont="1" applyAlignment="1">
      <alignment horizontal="right"/>
    </xf>
    <xf numFmtId="0" fontId="15" fillId="0" borderId="0" xfId="0" applyFont="1" applyAlignment="1">
      <alignment horizontal="right"/>
    </xf>
    <xf numFmtId="4" fontId="10" fillId="0" borderId="0" xfId="0" applyNumberFormat="1" applyFont="1" applyAlignment="1">
      <alignment horizontal="right"/>
    </xf>
    <xf numFmtId="165" fontId="10" fillId="0" borderId="0" xfId="0" applyNumberFormat="1" applyFont="1" applyAlignment="1">
      <alignment horizontal="right"/>
    </xf>
    <xf numFmtId="0" fontId="9" fillId="0" borderId="0" xfId="0" applyFont="1"/>
    <xf numFmtId="17" fontId="11" fillId="0" borderId="0" xfId="0" applyNumberFormat="1" applyFont="1" applyAlignment="1">
      <alignment horizontal="right"/>
    </xf>
    <xf numFmtId="0" fontId="8" fillId="0" borderId="0" xfId="1"/>
    <xf numFmtId="15" fontId="8" fillId="0" borderId="0" xfId="1" applyNumberFormat="1"/>
    <xf numFmtId="0" fontId="15" fillId="0" borderId="0" xfId="1" applyFont="1"/>
    <xf numFmtId="15" fontId="15" fillId="0" borderId="0" xfId="1" applyNumberFormat="1" applyFont="1"/>
    <xf numFmtId="0" fontId="8" fillId="0" borderId="0" xfId="0" applyFont="1"/>
    <xf numFmtId="14" fontId="13" fillId="0" borderId="0" xfId="0" applyNumberFormat="1" applyFont="1"/>
    <xf numFmtId="0" fontId="8" fillId="0" borderId="0" xfId="0" applyFont="1" applyAlignment="1">
      <alignment horizontal="right"/>
    </xf>
    <xf numFmtId="0" fontId="7" fillId="0" borderId="0" xfId="0" applyFont="1"/>
    <xf numFmtId="0" fontId="6" fillId="0" borderId="0" xfId="0" applyFont="1"/>
    <xf numFmtId="0" fontId="6" fillId="0" borderId="0" xfId="0" quotePrefix="1" applyFont="1"/>
    <xf numFmtId="0" fontId="6" fillId="0" borderId="0" xfId="0" applyFont="1" applyAlignment="1">
      <alignment horizontal="right"/>
    </xf>
    <xf numFmtId="4" fontId="6" fillId="0" borderId="0" xfId="0" applyNumberFormat="1" applyFont="1" applyAlignment="1">
      <alignment horizontal="right"/>
    </xf>
    <xf numFmtId="0" fontId="5" fillId="0" borderId="0" xfId="0" applyFont="1"/>
    <xf numFmtId="0" fontId="17" fillId="0" borderId="0" xfId="2" applyFont="1"/>
    <xf numFmtId="168" fontId="13" fillId="0" borderId="0" xfId="0" applyNumberFormat="1" applyFont="1" applyAlignment="1">
      <alignment horizontal="right"/>
    </xf>
    <xf numFmtId="0" fontId="5" fillId="0" borderId="0" xfId="0" quotePrefix="1" applyFont="1"/>
    <xf numFmtId="0" fontId="4" fillId="0" borderId="0" xfId="0" applyFont="1" applyAlignment="1">
      <alignment horizontal="right"/>
    </xf>
    <xf numFmtId="0" fontId="4" fillId="0" borderId="0" xfId="0" applyFont="1"/>
    <xf numFmtId="0" fontId="3" fillId="0" borderId="0" xfId="0" applyFont="1"/>
    <xf numFmtId="3" fontId="5" fillId="0" borderId="0" xfId="0" applyNumberFormat="1" applyFont="1"/>
    <xf numFmtId="169" fontId="5" fillId="0" borderId="0" xfId="0" applyNumberFormat="1" applyFont="1"/>
    <xf numFmtId="0" fontId="18" fillId="0" borderId="0" xfId="0" applyFont="1"/>
    <xf numFmtId="0" fontId="2" fillId="0" borderId="0" xfId="0" applyFont="1"/>
    <xf numFmtId="14" fontId="2" fillId="0" borderId="0" xfId="0" applyNumberFormat="1" applyFont="1"/>
    <xf numFmtId="3" fontId="2" fillId="0" borderId="0" xfId="0" applyNumberFormat="1" applyFont="1"/>
    <xf numFmtId="3" fontId="2" fillId="0" borderId="0" xfId="0" applyNumberFormat="1" applyFont="1" applyAlignment="1">
      <alignment horizontal="right"/>
    </xf>
    <xf numFmtId="164" fontId="2" fillId="0" borderId="0" xfId="0" applyNumberFormat="1" applyFont="1"/>
    <xf numFmtId="0" fontId="2" fillId="0" borderId="0" xfId="1" applyFont="1"/>
    <xf numFmtId="3" fontId="8" fillId="0" borderId="0" xfId="1" applyNumberFormat="1" applyAlignment="1">
      <alignment horizontal="right"/>
    </xf>
    <xf numFmtId="14" fontId="8" fillId="0" borderId="0" xfId="1" applyNumberFormat="1"/>
    <xf numFmtId="3" fontId="8" fillId="0" borderId="0" xfId="1" applyNumberFormat="1" applyAlignment="1">
      <alignment horizontal="left"/>
    </xf>
    <xf numFmtId="3" fontId="2" fillId="0" borderId="0" xfId="1" applyNumberFormat="1" applyFont="1" applyAlignment="1">
      <alignment horizontal="left"/>
    </xf>
    <xf numFmtId="0" fontId="1" fillId="0" borderId="0" xfId="0" applyFont="1"/>
    <xf numFmtId="8" fontId="1" fillId="0" borderId="0" xfId="0" applyNumberFormat="1" applyFont="1"/>
    <xf numFmtId="10" fontId="1" fillId="0" borderId="0" xfId="0" applyNumberFormat="1" applyFont="1"/>
    <xf numFmtId="6" fontId="1" fillId="0" borderId="0" xfId="0" applyNumberFormat="1" applyFont="1"/>
    <xf numFmtId="0" fontId="1" fillId="2" borderId="0" xfId="0" applyFont="1" applyFill="1"/>
    <xf numFmtId="8" fontId="1" fillId="2" borderId="0" xfId="0" applyNumberFormat="1" applyFont="1" applyFill="1"/>
    <xf numFmtId="10" fontId="1" fillId="2" borderId="0" xfId="0" applyNumberFormat="1" applyFont="1" applyFill="1" applyAlignment="1">
      <alignment horizontal="right"/>
    </xf>
    <xf numFmtId="6" fontId="1" fillId="2" borderId="0" xfId="0" applyNumberFormat="1" applyFont="1" applyFill="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baseColWidth="10" defaultColWidth="8.5" defaultRowHeight="13" x14ac:dyDescent="0.15"/>
  <cols>
    <col min="1" max="1" width="2.6640625" style="1" customWidth="1"/>
    <col min="2" max="2" width="5" style="1" customWidth="1"/>
    <col min="3" max="3" width="14.6640625" style="1" customWidth="1"/>
    <col min="4" max="4" width="9.33203125" style="1" customWidth="1"/>
    <col min="5" max="5" width="11" style="4" bestFit="1" customWidth="1"/>
    <col min="6" max="6" width="8.5" style="5"/>
    <col min="7" max="7" width="8.5" style="2"/>
    <col min="8" max="8" width="13.33203125" style="2" customWidth="1"/>
    <col min="9" max="9" width="11.33203125" style="2" customWidth="1"/>
    <col min="10" max="10" width="12" style="2" customWidth="1"/>
    <col min="11" max="11" width="9.5" style="1" bestFit="1" customWidth="1"/>
    <col min="12" max="16384" width="8.5" style="1"/>
  </cols>
  <sheetData>
    <row r="1" spans="1:12" x14ac:dyDescent="0.15">
      <c r="F1" s="5">
        <f>SUM(F3:F115)</f>
        <v>2423.594409300073</v>
      </c>
    </row>
    <row r="2" spans="1:12" x14ac:dyDescent="0.15">
      <c r="C2" s="1" t="s">
        <v>0</v>
      </c>
      <c r="D2" s="1" t="s">
        <v>5</v>
      </c>
      <c r="E2" s="4" t="s">
        <v>2</v>
      </c>
      <c r="F2" s="5" t="s">
        <v>3</v>
      </c>
      <c r="G2" s="2" t="s">
        <v>247</v>
      </c>
      <c r="H2" s="2" t="s">
        <v>249</v>
      </c>
      <c r="I2" s="2" t="s">
        <v>252</v>
      </c>
      <c r="J2" s="2" t="s">
        <v>257</v>
      </c>
      <c r="K2" s="31" t="s">
        <v>425</v>
      </c>
      <c r="L2" s="44" t="s">
        <v>258</v>
      </c>
    </row>
    <row r="3" spans="1:12" x14ac:dyDescent="0.15">
      <c r="A3" s="44" t="s">
        <v>952</v>
      </c>
      <c r="B3" s="1">
        <v>1</v>
      </c>
      <c r="C3" s="1" t="s">
        <v>1</v>
      </c>
      <c r="D3" s="1" t="s">
        <v>6</v>
      </c>
      <c r="E3" s="4">
        <v>64913.78</v>
      </c>
      <c r="F3" s="5">
        <f>+E3*0.021</f>
        <v>1363.18938</v>
      </c>
      <c r="G3" s="2">
        <v>1</v>
      </c>
      <c r="H3" s="2" t="s">
        <v>250</v>
      </c>
      <c r="I3" s="15" t="s">
        <v>415</v>
      </c>
      <c r="J3" s="2" t="s">
        <v>258</v>
      </c>
    </row>
    <row r="4" spans="1:12" x14ac:dyDescent="0.15">
      <c r="A4" s="44" t="s">
        <v>952</v>
      </c>
      <c r="B4" s="1">
        <f>B3+1</f>
        <v>2</v>
      </c>
      <c r="C4" s="1" t="s">
        <v>4</v>
      </c>
      <c r="D4" s="1" t="s">
        <v>7</v>
      </c>
      <c r="E4" s="4">
        <v>3146</v>
      </c>
      <c r="F4" s="5">
        <f>+E4*0.12</f>
        <v>377.52</v>
      </c>
      <c r="G4" s="2">
        <v>1</v>
      </c>
      <c r="H4" s="2" t="s">
        <v>251</v>
      </c>
      <c r="I4" s="2" t="s">
        <v>253</v>
      </c>
      <c r="J4" s="7" t="s">
        <v>258</v>
      </c>
    </row>
    <row r="5" spans="1:12" x14ac:dyDescent="0.15">
      <c r="A5" s="44" t="s">
        <v>952</v>
      </c>
      <c r="B5" s="1">
        <f t="shared" ref="B5:B66" si="0">B4+1</f>
        <v>3</v>
      </c>
      <c r="C5" s="1" t="s">
        <v>8</v>
      </c>
      <c r="D5" s="1" t="s">
        <v>9</v>
      </c>
      <c r="E5" s="4">
        <v>0.99980000000000002</v>
      </c>
      <c r="F5" s="5">
        <v>109.758</v>
      </c>
      <c r="G5" s="2">
        <v>2</v>
      </c>
      <c r="H5" s="7" t="s">
        <v>248</v>
      </c>
      <c r="I5" s="2" t="s">
        <v>254</v>
      </c>
      <c r="J5" s="2" t="s">
        <v>259</v>
      </c>
    </row>
    <row r="6" spans="1:12" x14ac:dyDescent="0.15">
      <c r="A6" s="44" t="s">
        <v>952</v>
      </c>
      <c r="B6" s="1">
        <f t="shared" si="0"/>
        <v>4</v>
      </c>
      <c r="C6" s="1" t="s">
        <v>12</v>
      </c>
      <c r="D6" s="1" t="s">
        <v>12</v>
      </c>
      <c r="E6" s="4">
        <v>569.25</v>
      </c>
      <c r="F6" s="5">
        <f>+E6*149.533204/1000</f>
        <v>85.121776377000003</v>
      </c>
      <c r="G6" s="2">
        <v>1</v>
      </c>
    </row>
    <row r="7" spans="1:12" x14ac:dyDescent="0.15">
      <c r="A7" s="44" t="s">
        <v>952</v>
      </c>
      <c r="B7" s="1">
        <f t="shared" si="0"/>
        <v>5</v>
      </c>
      <c r="C7" s="1" t="s">
        <v>15</v>
      </c>
      <c r="D7" s="1" t="s">
        <v>19</v>
      </c>
      <c r="E7" s="4">
        <v>149.61000000000001</v>
      </c>
      <c r="F7" s="5">
        <f>+E7*446.810484/1000</f>
        <v>66.847316511239995</v>
      </c>
      <c r="G7" s="2">
        <v>1</v>
      </c>
      <c r="H7" s="7" t="s">
        <v>251</v>
      </c>
    </row>
    <row r="8" spans="1:12" x14ac:dyDescent="0.15">
      <c r="A8" s="44" t="s">
        <v>952</v>
      </c>
      <c r="B8" s="1">
        <f t="shared" si="0"/>
        <v>6</v>
      </c>
      <c r="C8" s="1" t="s">
        <v>10</v>
      </c>
      <c r="D8" s="1" t="s">
        <v>11</v>
      </c>
      <c r="E8" s="4">
        <v>1</v>
      </c>
      <c r="F8" s="5">
        <v>33.956516682</v>
      </c>
      <c r="G8" s="15"/>
      <c r="H8" s="2" t="s">
        <v>248</v>
      </c>
      <c r="I8" s="2" t="s">
        <v>255</v>
      </c>
    </row>
    <row r="9" spans="1:12" x14ac:dyDescent="0.15">
      <c r="A9" s="44" t="s">
        <v>952</v>
      </c>
      <c r="B9" s="1">
        <f t="shared" si="0"/>
        <v>7</v>
      </c>
      <c r="C9" s="16" t="s">
        <v>13</v>
      </c>
      <c r="D9" s="1" t="s">
        <v>13</v>
      </c>
      <c r="E9" s="4">
        <v>0.52449999999999997</v>
      </c>
      <c r="F9" s="5">
        <f>+E9*55129.144019/1000</f>
        <v>28.915236037965496</v>
      </c>
      <c r="G9" s="2">
        <v>1</v>
      </c>
    </row>
    <row r="10" spans="1:12" x14ac:dyDescent="0.15">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15">
      <c r="A11" s="44" t="s">
        <v>952</v>
      </c>
      <c r="B11" s="1">
        <f t="shared" si="0"/>
        <v>9</v>
      </c>
      <c r="C11" s="35" t="s">
        <v>953</v>
      </c>
      <c r="D11" s="35" t="s">
        <v>954</v>
      </c>
      <c r="E11" s="4">
        <v>6.23</v>
      </c>
      <c r="F11" s="5">
        <f>+E11*3.471178918</f>
        <v>21.625444659140001</v>
      </c>
    </row>
    <row r="12" spans="1:12" x14ac:dyDescent="0.15">
      <c r="A12" s="44" t="s">
        <v>952</v>
      </c>
      <c r="B12" s="1">
        <f t="shared" si="0"/>
        <v>10</v>
      </c>
      <c r="C12" s="1" t="s">
        <v>14</v>
      </c>
      <c r="D12" s="1" t="s">
        <v>18</v>
      </c>
      <c r="E12" s="4">
        <v>0.50570000000000004</v>
      </c>
      <c r="F12" s="5">
        <f>+E12*35.624608479</f>
        <v>18.015364507830302</v>
      </c>
    </row>
    <row r="13" spans="1:12" x14ac:dyDescent="0.15">
      <c r="A13" s="44" t="s">
        <v>952</v>
      </c>
      <c r="B13" s="1">
        <f t="shared" si="0"/>
        <v>11</v>
      </c>
      <c r="C13" s="35" t="s">
        <v>919</v>
      </c>
      <c r="D13" s="35" t="s">
        <v>955</v>
      </c>
      <c r="E13" s="4">
        <v>10.18</v>
      </c>
      <c r="F13" s="5">
        <v>18</v>
      </c>
      <c r="G13" s="2">
        <v>1</v>
      </c>
      <c r="H13" s="33"/>
      <c r="I13" s="33"/>
      <c r="J13" s="33"/>
      <c r="K13" s="32"/>
    </row>
    <row r="14" spans="1:12" x14ac:dyDescent="0.15">
      <c r="A14" s="44" t="s">
        <v>952</v>
      </c>
      <c r="B14" s="1">
        <f t="shared" si="0"/>
        <v>12</v>
      </c>
      <c r="C14" s="1" t="s">
        <v>28</v>
      </c>
      <c r="D14" s="1" t="s">
        <v>29</v>
      </c>
      <c r="E14" s="4">
        <v>2.6889999999999998E-5</v>
      </c>
      <c r="F14" s="5">
        <f>+E14*589289.410812</f>
        <v>15.84599225673468</v>
      </c>
      <c r="G14" s="2">
        <v>2</v>
      </c>
      <c r="H14" s="37" t="s">
        <v>250</v>
      </c>
      <c r="J14" s="37" t="s">
        <v>4</v>
      </c>
    </row>
    <row r="15" spans="1:12" x14ac:dyDescent="0.15">
      <c r="A15" s="44" t="s">
        <v>952</v>
      </c>
      <c r="B15" s="1">
        <f t="shared" si="0"/>
        <v>13</v>
      </c>
      <c r="C15" s="1" t="s">
        <v>26</v>
      </c>
      <c r="D15" s="1" t="s">
        <v>32</v>
      </c>
      <c r="E15" s="4">
        <v>38.11</v>
      </c>
      <c r="F15" s="5">
        <f>+E15*0.377993513</f>
        <v>14.405332780429999</v>
      </c>
    </row>
    <row r="16" spans="1:12" x14ac:dyDescent="0.15">
      <c r="A16" s="44" t="s">
        <v>952</v>
      </c>
      <c r="B16" s="1">
        <f t="shared" si="0"/>
        <v>14</v>
      </c>
      <c r="C16" s="1" t="s">
        <v>48</v>
      </c>
      <c r="D16" s="1" t="s">
        <v>49</v>
      </c>
      <c r="E16" s="4">
        <v>510.5</v>
      </c>
      <c r="F16" s="5">
        <f>+E16*0.021</f>
        <v>10.720500000000001</v>
      </c>
      <c r="H16" s="37" t="s">
        <v>960</v>
      </c>
    </row>
    <row r="17" spans="1:11" x14ac:dyDescent="0.15">
      <c r="A17" s="44" t="s">
        <v>952</v>
      </c>
      <c r="B17" s="1">
        <f t="shared" si="0"/>
        <v>15</v>
      </c>
      <c r="C17" s="1" t="s">
        <v>21</v>
      </c>
      <c r="D17" s="1" t="s">
        <v>23</v>
      </c>
      <c r="E17" s="4">
        <v>7.2</v>
      </c>
      <c r="F17" s="5">
        <f>+E17*1.435843913</f>
        <v>10.338076173600001</v>
      </c>
    </row>
    <row r="18" spans="1:11" x14ac:dyDescent="0.15">
      <c r="A18" s="44" t="s">
        <v>952</v>
      </c>
      <c r="B18" s="1">
        <f t="shared" si="0"/>
        <v>16</v>
      </c>
      <c r="C18" s="1" t="s">
        <v>25</v>
      </c>
      <c r="D18" s="1" t="s">
        <v>31</v>
      </c>
      <c r="E18" s="4">
        <v>0.111</v>
      </c>
      <c r="F18" s="5">
        <f>+E18*87.598354678</f>
        <v>9.7234173692580015</v>
      </c>
    </row>
    <row r="19" spans="1:11" x14ac:dyDescent="0.15">
      <c r="A19" s="44" t="s">
        <v>952</v>
      </c>
      <c r="B19" s="1">
        <f t="shared" si="0"/>
        <v>17</v>
      </c>
      <c r="C19" s="1" t="s">
        <v>52</v>
      </c>
      <c r="D19" s="1" t="s">
        <v>53</v>
      </c>
      <c r="E19" s="4">
        <v>14.83</v>
      </c>
      <c r="F19" s="5">
        <f>+E19*0.58709997</f>
        <v>8.7066925551000001</v>
      </c>
    </row>
    <row r="20" spans="1:11" x14ac:dyDescent="0.15">
      <c r="A20" s="44" t="s">
        <v>952</v>
      </c>
      <c r="B20" s="1">
        <f t="shared" si="0"/>
        <v>18</v>
      </c>
      <c r="C20" s="1" t="s">
        <v>34</v>
      </c>
      <c r="D20" s="1" t="s">
        <v>35</v>
      </c>
      <c r="E20" s="4">
        <v>0.73770000000000002</v>
      </c>
      <c r="F20" s="5">
        <f>+E20*9.894739465</f>
        <v>7.2993493033305006</v>
      </c>
    </row>
    <row r="21" spans="1:11" x14ac:dyDescent="0.15">
      <c r="A21" s="44" t="s">
        <v>952</v>
      </c>
      <c r="B21" s="1">
        <f t="shared" si="0"/>
        <v>19</v>
      </c>
      <c r="C21" s="1" t="s">
        <v>68</v>
      </c>
      <c r="D21" s="1" t="s">
        <v>169</v>
      </c>
      <c r="E21" s="4">
        <v>15.79</v>
      </c>
      <c r="F21" s="41">
        <f>+E21*0.462910056</f>
        <v>7.3093497842400001</v>
      </c>
      <c r="G21" s="2">
        <v>1</v>
      </c>
      <c r="H21" s="37" t="s">
        <v>251</v>
      </c>
      <c r="J21" s="33" t="s">
        <v>258</v>
      </c>
    </row>
    <row r="22" spans="1:11" x14ac:dyDescent="0.15">
      <c r="A22" s="44" t="s">
        <v>952</v>
      </c>
      <c r="B22" s="1">
        <f t="shared" si="0"/>
        <v>20</v>
      </c>
      <c r="C22" s="1" t="s">
        <v>42</v>
      </c>
      <c r="D22" s="1" t="s">
        <v>43</v>
      </c>
      <c r="E22" s="4">
        <v>6.26</v>
      </c>
      <c r="F22" s="41">
        <f>+E22*1.064408255</f>
        <v>6.6631956763</v>
      </c>
    </row>
    <row r="23" spans="1:11" x14ac:dyDescent="0.15">
      <c r="A23" s="44" t="s">
        <v>952</v>
      </c>
      <c r="B23" s="1">
        <f t="shared" si="0"/>
        <v>21</v>
      </c>
      <c r="C23" s="1" t="s">
        <v>36</v>
      </c>
      <c r="D23" s="1" t="s">
        <v>37</v>
      </c>
      <c r="E23" s="4">
        <v>84.71</v>
      </c>
      <c r="F23" s="5">
        <f>+E23*0.074444894</f>
        <v>6.3062269707399992</v>
      </c>
      <c r="G23" s="2">
        <v>1</v>
      </c>
      <c r="J23" s="33" t="s">
        <v>258</v>
      </c>
    </row>
    <row r="24" spans="1:11" x14ac:dyDescent="0.15">
      <c r="A24" s="44" t="s">
        <v>952</v>
      </c>
      <c r="B24" s="1">
        <f t="shared" si="0"/>
        <v>22</v>
      </c>
      <c r="C24" s="1" t="s">
        <v>40</v>
      </c>
      <c r="D24" s="1" t="s">
        <v>41</v>
      </c>
      <c r="E24" s="4">
        <v>5.77</v>
      </c>
      <c r="F24" s="5">
        <f>+E24*0.926574772</f>
        <v>5.3463364344399995</v>
      </c>
    </row>
    <row r="25" spans="1:11" x14ac:dyDescent="0.15">
      <c r="A25" s="44" t="s">
        <v>952</v>
      </c>
      <c r="B25" s="1">
        <f t="shared" si="0"/>
        <v>23</v>
      </c>
      <c r="C25" s="1" t="s">
        <v>27</v>
      </c>
      <c r="D25" s="1" t="s">
        <v>33</v>
      </c>
      <c r="E25" s="4">
        <v>0.99980000000000002</v>
      </c>
      <c r="F25" s="5">
        <v>5.3470000000000004</v>
      </c>
      <c r="H25" s="15" t="s">
        <v>248</v>
      </c>
    </row>
    <row r="26" spans="1:11" x14ac:dyDescent="0.15">
      <c r="A26" s="44" t="s">
        <v>952</v>
      </c>
      <c r="B26" s="1">
        <f t="shared" si="0"/>
        <v>24</v>
      </c>
      <c r="C26" s="1" t="s">
        <v>46</v>
      </c>
      <c r="D26" s="1" t="s">
        <v>47</v>
      </c>
      <c r="E26" s="4">
        <v>7.84</v>
      </c>
      <c r="F26" s="5">
        <f>+E26*0.59873614</f>
        <v>4.6940913375999997</v>
      </c>
      <c r="H26" s="37" t="s">
        <v>962</v>
      </c>
    </row>
    <row r="27" spans="1:11" x14ac:dyDescent="0.15">
      <c r="A27" s="44" t="s">
        <v>952</v>
      </c>
      <c r="B27" s="1">
        <f t="shared" si="0"/>
        <v>25</v>
      </c>
      <c r="C27" s="1" t="s">
        <v>56</v>
      </c>
      <c r="D27" s="1" t="s">
        <v>57</v>
      </c>
      <c r="E27" s="4">
        <v>27.88</v>
      </c>
      <c r="F27" s="5">
        <f>+E27*0.146656036</f>
        <v>4.0887702836799997</v>
      </c>
      <c r="G27" s="2">
        <v>1</v>
      </c>
      <c r="H27" s="43" t="s">
        <v>251</v>
      </c>
      <c r="J27" s="43" t="s">
        <v>258</v>
      </c>
    </row>
    <row r="28" spans="1:11" x14ac:dyDescent="0.15">
      <c r="A28" s="44" t="s">
        <v>952</v>
      </c>
      <c r="B28" s="1">
        <f t="shared" si="0"/>
        <v>26</v>
      </c>
      <c r="C28" s="39" t="s">
        <v>985</v>
      </c>
      <c r="D28" s="39" t="s">
        <v>986</v>
      </c>
      <c r="E28" s="4">
        <v>1.25</v>
      </c>
      <c r="F28" s="41">
        <f>+E28*3.264441708</f>
        <v>4.0805521350000005</v>
      </c>
    </row>
    <row r="29" spans="1:11" x14ac:dyDescent="0.15">
      <c r="A29" s="44" t="s">
        <v>952</v>
      </c>
      <c r="B29" s="1">
        <f t="shared" si="0"/>
        <v>27</v>
      </c>
      <c r="C29" s="1" t="s">
        <v>95</v>
      </c>
      <c r="D29" s="1" t="s">
        <v>202</v>
      </c>
      <c r="E29" s="4">
        <v>2.77</v>
      </c>
      <c r="F29" s="41">
        <f>+E29*1.453549689</f>
        <v>4.0263326385299996</v>
      </c>
    </row>
    <row r="30" spans="1:11" x14ac:dyDescent="0.15">
      <c r="A30" s="44" t="s">
        <v>952</v>
      </c>
      <c r="B30" s="1">
        <f t="shared" si="0"/>
        <v>28</v>
      </c>
      <c r="C30" s="1" t="s">
        <v>70</v>
      </c>
      <c r="D30" s="1" t="s">
        <v>173</v>
      </c>
      <c r="E30" s="4">
        <v>6.62</v>
      </c>
      <c r="F30" s="41">
        <f>+E30*0.541613167</f>
        <v>3.5854791655399998</v>
      </c>
      <c r="H30" s="37" t="s">
        <v>959</v>
      </c>
    </row>
    <row r="31" spans="1:11" x14ac:dyDescent="0.15">
      <c r="A31" s="44" t="s">
        <v>952</v>
      </c>
      <c r="B31" s="1">
        <f t="shared" si="0"/>
        <v>29</v>
      </c>
      <c r="C31" s="39" t="s">
        <v>989</v>
      </c>
      <c r="D31" s="39" t="s">
        <v>990</v>
      </c>
      <c r="E31" s="4">
        <v>1</v>
      </c>
      <c r="F31" s="41">
        <v>3.5908228520000001</v>
      </c>
    </row>
    <row r="32" spans="1:11" x14ac:dyDescent="0.15">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15">
      <c r="A33" s="44" t="s">
        <v>952</v>
      </c>
      <c r="B33" s="1">
        <f t="shared" si="0"/>
        <v>31</v>
      </c>
      <c r="C33" s="1" t="s">
        <v>58</v>
      </c>
      <c r="D33" s="1" t="s">
        <v>59</v>
      </c>
      <c r="E33" s="4">
        <v>8.6300000000000008</v>
      </c>
      <c r="F33" s="5">
        <f>+E33*0.390930671</f>
        <v>3.3737316907300006</v>
      </c>
    </row>
    <row r="34" spans="1:10" x14ac:dyDescent="0.15">
      <c r="A34" s="44" t="s">
        <v>952</v>
      </c>
      <c r="B34" s="1">
        <f t="shared" si="0"/>
        <v>32</v>
      </c>
      <c r="C34" s="1" t="s">
        <v>39</v>
      </c>
      <c r="D34" s="1" t="s">
        <v>38</v>
      </c>
      <c r="E34" s="4">
        <v>0.13070000000000001</v>
      </c>
      <c r="F34" s="41">
        <f>+E34*26.571560696</f>
        <v>3.4729029829672</v>
      </c>
    </row>
    <row r="35" spans="1:10" x14ac:dyDescent="0.15">
      <c r="A35" s="44" t="s">
        <v>952</v>
      </c>
      <c r="B35" s="1">
        <f t="shared" si="0"/>
        <v>33</v>
      </c>
      <c r="C35" s="1" t="s">
        <v>97</v>
      </c>
      <c r="D35" s="1" t="s">
        <v>97</v>
      </c>
      <c r="E35" s="4">
        <v>55.59</v>
      </c>
      <c r="F35" s="41">
        <f>+E35*0.06</f>
        <v>3.3353999999999999</v>
      </c>
    </row>
    <row r="36" spans="1:10" x14ac:dyDescent="0.15">
      <c r="A36" s="44" t="s">
        <v>952</v>
      </c>
      <c r="B36" s="1">
        <f t="shared" si="0"/>
        <v>34</v>
      </c>
      <c r="C36" s="1" t="s">
        <v>54</v>
      </c>
      <c r="D36" s="1" t="s">
        <v>55</v>
      </c>
      <c r="E36" s="4">
        <v>0.11550000000000001</v>
      </c>
      <c r="F36" s="5">
        <f>+E36*28.910606833</f>
        <v>3.3391750892115</v>
      </c>
    </row>
    <row r="37" spans="1:10" x14ac:dyDescent="0.15">
      <c r="A37" s="44" t="s">
        <v>952</v>
      </c>
      <c r="B37" s="1">
        <f t="shared" si="0"/>
        <v>35</v>
      </c>
      <c r="C37" s="39" t="s">
        <v>993</v>
      </c>
      <c r="D37" s="39" t="s">
        <v>994</v>
      </c>
      <c r="E37" s="4">
        <v>1.21</v>
      </c>
      <c r="F37" s="5">
        <f>+E37*2.653939384</f>
        <v>3.2112666546400002</v>
      </c>
    </row>
    <row r="38" spans="1:10" x14ac:dyDescent="0.15">
      <c r="A38" s="44" t="s">
        <v>952</v>
      </c>
      <c r="B38" s="1">
        <f t="shared" si="0"/>
        <v>36</v>
      </c>
      <c r="C38" s="1" t="s">
        <v>67</v>
      </c>
      <c r="D38" s="1" t="s">
        <v>168</v>
      </c>
      <c r="E38" s="4">
        <v>8.7349999999999997E-2</v>
      </c>
      <c r="F38" s="41">
        <f>+E38*35.741578542</f>
        <v>3.1220268856436997</v>
      </c>
    </row>
    <row r="39" spans="1:10" x14ac:dyDescent="0.15">
      <c r="A39" s="44" t="s">
        <v>952</v>
      </c>
      <c r="B39" s="1">
        <f t="shared" si="0"/>
        <v>37</v>
      </c>
      <c r="C39" s="1" t="s">
        <v>64</v>
      </c>
      <c r="D39" s="1" t="s">
        <v>165</v>
      </c>
      <c r="E39" s="4">
        <v>4.1980000000000003E-2</v>
      </c>
      <c r="F39" s="41">
        <f>+E39*72.714516834</f>
        <v>3.05255541669132</v>
      </c>
    </row>
    <row r="40" spans="1:10" x14ac:dyDescent="0.15">
      <c r="A40" s="44" t="s">
        <v>952</v>
      </c>
      <c r="B40" s="1">
        <f t="shared" si="0"/>
        <v>38</v>
      </c>
      <c r="C40" s="39" t="s">
        <v>980</v>
      </c>
      <c r="D40" s="39" t="s">
        <v>981</v>
      </c>
      <c r="E40" s="4">
        <v>475.88</v>
      </c>
      <c r="F40" s="41">
        <f>+E40*6.627318/1000</f>
        <v>3.1538080898400001</v>
      </c>
      <c r="G40" s="2">
        <v>1</v>
      </c>
      <c r="H40" s="43" t="s">
        <v>251</v>
      </c>
      <c r="J40" s="43" t="s">
        <v>258</v>
      </c>
    </row>
    <row r="41" spans="1:10" x14ac:dyDescent="0.15">
      <c r="A41" s="44" t="s">
        <v>952</v>
      </c>
      <c r="B41" s="1">
        <f t="shared" si="0"/>
        <v>39</v>
      </c>
      <c r="C41" s="1" t="s">
        <v>156</v>
      </c>
      <c r="D41" s="8" t="s">
        <v>284</v>
      </c>
      <c r="E41" s="4">
        <v>2.2000000000000002</v>
      </c>
      <c r="F41" s="41">
        <f>+E41*1.456815249</f>
        <v>3.2049935478</v>
      </c>
    </row>
    <row r="42" spans="1:10" x14ac:dyDescent="0.15">
      <c r="A42" s="44" t="s">
        <v>952</v>
      </c>
      <c r="B42" s="1">
        <f t="shared" si="0"/>
        <v>40</v>
      </c>
      <c r="C42" s="39" t="s">
        <v>1001</v>
      </c>
      <c r="D42" s="39" t="s">
        <v>1002</v>
      </c>
      <c r="E42" s="38">
        <v>3.02</v>
      </c>
      <c r="F42" s="41">
        <f>+E42*0.998906166</f>
        <v>3.0166966213199999</v>
      </c>
      <c r="G42" s="2">
        <v>2</v>
      </c>
      <c r="H42" s="43" t="s">
        <v>1023</v>
      </c>
      <c r="J42" s="43" t="s">
        <v>15</v>
      </c>
    </row>
    <row r="43" spans="1:10" x14ac:dyDescent="0.15">
      <c r="A43" s="44" t="s">
        <v>952</v>
      </c>
      <c r="B43" s="1">
        <f t="shared" si="0"/>
        <v>41</v>
      </c>
      <c r="C43" s="1" t="s">
        <v>77</v>
      </c>
      <c r="D43" s="1" t="s">
        <v>179</v>
      </c>
      <c r="E43" s="4">
        <v>3113.86</v>
      </c>
      <c r="F43" s="10">
        <f>+E43*0.924717/1000</f>
        <v>2.8794392776200004</v>
      </c>
    </row>
    <row r="44" spans="1:10" x14ac:dyDescent="0.15">
      <c r="A44" s="44" t="s">
        <v>952</v>
      </c>
      <c r="B44" s="1">
        <f t="shared" si="0"/>
        <v>42</v>
      </c>
      <c r="C44" s="39" t="s">
        <v>987</v>
      </c>
      <c r="D44" s="39" t="s">
        <v>988</v>
      </c>
      <c r="E44" s="4">
        <v>0.12</v>
      </c>
      <c r="F44" s="10">
        <f>+E44*23.398993701</f>
        <v>2.8078792441199996</v>
      </c>
    </row>
    <row r="45" spans="1:10" x14ac:dyDescent="0.15">
      <c r="A45" s="44" t="s">
        <v>952</v>
      </c>
      <c r="B45" s="1">
        <f t="shared" si="0"/>
        <v>43</v>
      </c>
      <c r="C45" s="39" t="s">
        <v>724</v>
      </c>
      <c r="D45" s="39" t="s">
        <v>984</v>
      </c>
      <c r="E45" s="4">
        <v>29.3</v>
      </c>
      <c r="F45" s="10">
        <f>+E45*0.0934</f>
        <v>2.7366199999999998</v>
      </c>
      <c r="H45" s="15"/>
    </row>
    <row r="46" spans="1:10" x14ac:dyDescent="0.15">
      <c r="A46" s="44" t="s">
        <v>952</v>
      </c>
      <c r="B46" s="1">
        <f t="shared" si="0"/>
        <v>44</v>
      </c>
      <c r="C46" s="1" t="s">
        <v>83</v>
      </c>
      <c r="D46" s="1" t="s">
        <v>185</v>
      </c>
      <c r="E46" s="4">
        <v>0.2903</v>
      </c>
      <c r="F46" s="10">
        <f>+E46*9.482456444</f>
        <v>2.7527571056932003</v>
      </c>
    </row>
    <row r="47" spans="1:10" x14ac:dyDescent="0.15">
      <c r="A47" s="44" t="s">
        <v>952</v>
      </c>
      <c r="B47" s="1">
        <f t="shared" si="0"/>
        <v>45</v>
      </c>
      <c r="C47" s="39" t="s">
        <v>639</v>
      </c>
      <c r="D47" s="39" t="s">
        <v>979</v>
      </c>
      <c r="E47" s="4">
        <v>2.4900000000000002</v>
      </c>
      <c r="F47" s="10">
        <f>+E47*1.045379867</f>
        <v>2.6029958688300003</v>
      </c>
    </row>
    <row r="48" spans="1:10" x14ac:dyDescent="0.15">
      <c r="A48" s="44" t="s">
        <v>952</v>
      </c>
      <c r="B48" s="1">
        <f t="shared" si="0"/>
        <v>46</v>
      </c>
      <c r="C48" s="39" t="s">
        <v>982</v>
      </c>
      <c r="D48" s="39" t="s">
        <v>983</v>
      </c>
      <c r="E48" s="4">
        <v>5.7939999999999999E-6</v>
      </c>
      <c r="F48" s="10">
        <f>+E48*420689</f>
        <v>2.4374720659999998</v>
      </c>
    </row>
    <row r="49" spans="1:8" x14ac:dyDescent="0.15">
      <c r="A49" s="44" t="s">
        <v>952</v>
      </c>
      <c r="B49" s="1">
        <f t="shared" si="0"/>
        <v>47</v>
      </c>
      <c r="C49" s="1" t="s">
        <v>76</v>
      </c>
      <c r="D49" s="1" t="s">
        <v>178</v>
      </c>
      <c r="E49" s="4">
        <v>2.33</v>
      </c>
      <c r="F49" s="10">
        <f>+E49*1</f>
        <v>2.33</v>
      </c>
    </row>
    <row r="50" spans="1:8" x14ac:dyDescent="0.15">
      <c r="A50" s="44" t="s">
        <v>952</v>
      </c>
      <c r="B50" s="1">
        <f t="shared" si="0"/>
        <v>48</v>
      </c>
      <c r="C50" s="1" t="s">
        <v>50</v>
      </c>
      <c r="D50" s="1" t="s">
        <v>51</v>
      </c>
      <c r="E50" s="4">
        <v>124.02</v>
      </c>
      <c r="F50" s="10">
        <f>+E50*0.01842631</f>
        <v>2.2852309661999999</v>
      </c>
      <c r="H50" s="37" t="s">
        <v>961</v>
      </c>
    </row>
    <row r="51" spans="1:8" x14ac:dyDescent="0.15">
      <c r="A51" s="35"/>
      <c r="B51" s="1">
        <f t="shared" si="0"/>
        <v>49</v>
      </c>
      <c r="C51" s="1" t="s">
        <v>139</v>
      </c>
      <c r="D51" s="1" t="s">
        <v>241</v>
      </c>
      <c r="E51" s="4">
        <v>3.42</v>
      </c>
      <c r="F51" s="41">
        <v>3.0486780000000002</v>
      </c>
    </row>
    <row r="52" spans="1:8" x14ac:dyDescent="0.15">
      <c r="B52" s="1">
        <f t="shared" si="0"/>
        <v>50</v>
      </c>
      <c r="C52" s="1" t="s">
        <v>119</v>
      </c>
      <c r="D52" s="1" t="s">
        <v>222</v>
      </c>
      <c r="E52" s="4">
        <v>45.88</v>
      </c>
      <c r="F52" s="10">
        <v>3.0104519999999999</v>
      </c>
    </row>
    <row r="53" spans="1:8" x14ac:dyDescent="0.15">
      <c r="B53" s="1">
        <f t="shared" si="0"/>
        <v>51</v>
      </c>
      <c r="C53" s="39" t="s">
        <v>991</v>
      </c>
      <c r="D53" s="39" t="s">
        <v>992</v>
      </c>
      <c r="E53" s="4">
        <v>16.32</v>
      </c>
      <c r="F53" s="10">
        <v>2.7634949999999998</v>
      </c>
    </row>
    <row r="54" spans="1:8" x14ac:dyDescent="0.15">
      <c r="A54" s="35"/>
      <c r="B54" s="1">
        <f t="shared" si="0"/>
        <v>52</v>
      </c>
      <c r="C54" s="39" t="s">
        <v>995</v>
      </c>
      <c r="D54" s="39" t="s">
        <v>996</v>
      </c>
      <c r="E54" s="4">
        <v>2.566E-4</v>
      </c>
      <c r="F54" s="10">
        <v>2.4470000000000001</v>
      </c>
      <c r="H54" s="37"/>
    </row>
    <row r="55" spans="1:8" x14ac:dyDescent="0.15">
      <c r="B55" s="1">
        <f t="shared" si="0"/>
        <v>53</v>
      </c>
      <c r="C55" s="1" t="s">
        <v>81</v>
      </c>
      <c r="D55" s="1" t="s">
        <v>184</v>
      </c>
      <c r="E55" s="4">
        <v>7.25</v>
      </c>
      <c r="F55" s="10">
        <v>2.4660000000000002</v>
      </c>
    </row>
    <row r="56" spans="1:8" x14ac:dyDescent="0.15">
      <c r="B56" s="1">
        <f t="shared" si="0"/>
        <v>54</v>
      </c>
      <c r="C56" s="39" t="s">
        <v>997</v>
      </c>
      <c r="D56" s="39" t="s">
        <v>998</v>
      </c>
      <c r="E56" s="4">
        <v>2.92</v>
      </c>
      <c r="F56" s="10">
        <v>2.4460000000000002</v>
      </c>
    </row>
    <row r="57" spans="1:8" x14ac:dyDescent="0.15">
      <c r="A57" s="35"/>
      <c r="B57" s="1">
        <f t="shared" ref="B57:B58" si="1">B56+1</f>
        <v>55</v>
      </c>
      <c r="C57" s="1" t="s">
        <v>86</v>
      </c>
      <c r="D57" s="1" t="s">
        <v>196</v>
      </c>
      <c r="E57" s="4">
        <v>0.81689999999999996</v>
      </c>
      <c r="F57" s="10">
        <v>2.290152</v>
      </c>
    </row>
    <row r="58" spans="1:8" x14ac:dyDescent="0.15">
      <c r="A58" s="35"/>
      <c r="B58" s="1">
        <f t="shared" si="1"/>
        <v>56</v>
      </c>
      <c r="C58" s="39" t="s">
        <v>999</v>
      </c>
      <c r="D58" s="39" t="s">
        <v>1000</v>
      </c>
      <c r="E58" s="4">
        <v>0.90290000000000004</v>
      </c>
      <c r="F58" s="10">
        <v>2.3010000000000002</v>
      </c>
    </row>
    <row r="59" spans="1:8" x14ac:dyDescent="0.15">
      <c r="A59" s="35"/>
      <c r="B59" s="1">
        <f t="shared" si="0"/>
        <v>57</v>
      </c>
      <c r="C59" s="1" t="s">
        <v>85</v>
      </c>
      <c r="D59" s="1" t="s">
        <v>187</v>
      </c>
      <c r="E59" s="38">
        <v>116.77</v>
      </c>
      <c r="F59" s="10">
        <v>2.29522</v>
      </c>
      <c r="G59" s="2">
        <v>1</v>
      </c>
      <c r="H59" s="37" t="s">
        <v>960</v>
      </c>
    </row>
    <row r="60" spans="1:8" x14ac:dyDescent="0.15">
      <c r="A60" s="35"/>
      <c r="B60" s="1">
        <f t="shared" si="0"/>
        <v>58</v>
      </c>
      <c r="C60" s="1" t="s">
        <v>62</v>
      </c>
      <c r="D60" s="1" t="s">
        <v>63</v>
      </c>
      <c r="E60" s="4">
        <v>0.26769999999999999</v>
      </c>
      <c r="F60" s="17">
        <v>2.158083</v>
      </c>
    </row>
    <row r="61" spans="1:8" x14ac:dyDescent="0.15">
      <c r="A61" s="35"/>
      <c r="B61" s="1">
        <f t="shared" si="0"/>
        <v>59</v>
      </c>
      <c r="C61" s="39" t="s">
        <v>1003</v>
      </c>
      <c r="D61" s="39" t="s">
        <v>1004</v>
      </c>
      <c r="E61" s="4">
        <v>3.1579999999999999E-5</v>
      </c>
      <c r="F61" s="17">
        <v>2.0670929999999998</v>
      </c>
    </row>
    <row r="62" spans="1:8" x14ac:dyDescent="0.15">
      <c r="A62" s="35"/>
      <c r="B62" s="1">
        <f t="shared" si="0"/>
        <v>60</v>
      </c>
      <c r="C62" s="39" t="s">
        <v>1005</v>
      </c>
      <c r="D62" s="39" t="s">
        <v>1006</v>
      </c>
      <c r="E62" s="4">
        <v>3.9129999999999998E-2</v>
      </c>
      <c r="F62" s="17">
        <v>2.0497589999999999</v>
      </c>
    </row>
    <row r="63" spans="1:8" x14ac:dyDescent="0.15">
      <c r="A63" s="35"/>
      <c r="B63" s="1">
        <f t="shared" si="0"/>
        <v>61</v>
      </c>
      <c r="C63" s="1" t="s">
        <v>60</v>
      </c>
      <c r="D63" s="1" t="s">
        <v>61</v>
      </c>
      <c r="E63" s="4">
        <v>1.33</v>
      </c>
      <c r="F63" s="10">
        <v>1.9841420000000001</v>
      </c>
    </row>
    <row r="64" spans="1:8" x14ac:dyDescent="0.15">
      <c r="B64" s="1">
        <f t="shared" si="0"/>
        <v>62</v>
      </c>
      <c r="C64" s="8" t="s">
        <v>325</v>
      </c>
      <c r="D64" s="8" t="s">
        <v>326</v>
      </c>
      <c r="E64" s="4">
        <v>4.25</v>
      </c>
      <c r="F64" s="10">
        <v>1.983738118</v>
      </c>
    </row>
    <row r="65" spans="1:8" x14ac:dyDescent="0.15">
      <c r="A65" s="35"/>
      <c r="B65" s="1">
        <f t="shared" si="0"/>
        <v>63</v>
      </c>
      <c r="C65" s="3" t="s">
        <v>74</v>
      </c>
      <c r="D65" s="1" t="s">
        <v>176</v>
      </c>
      <c r="E65" s="4">
        <v>130.47999999999999</v>
      </c>
      <c r="F65" s="10">
        <v>1.925249</v>
      </c>
    </row>
    <row r="66" spans="1:8" x14ac:dyDescent="0.15">
      <c r="A66" s="35"/>
      <c r="B66" s="1">
        <f t="shared" si="0"/>
        <v>64</v>
      </c>
      <c r="C66" s="42" t="s">
        <v>1007</v>
      </c>
      <c r="D66" s="39" t="s">
        <v>1008</v>
      </c>
      <c r="E66" s="4">
        <v>1.53</v>
      </c>
      <c r="F66" s="10">
        <v>1.88662</v>
      </c>
    </row>
    <row r="67" spans="1:8" x14ac:dyDescent="0.15">
      <c r="A67" s="35"/>
      <c r="B67" s="1">
        <f t="shared" ref="B67:B68" si="2">B66+1</f>
        <v>65</v>
      </c>
      <c r="C67" s="1" t="s">
        <v>84</v>
      </c>
      <c r="D67" s="1" t="s">
        <v>186</v>
      </c>
      <c r="E67" s="4">
        <v>1.855E-6</v>
      </c>
      <c r="F67" s="10">
        <v>1.7958689999999999</v>
      </c>
    </row>
    <row r="68" spans="1:8" x14ac:dyDescent="0.15">
      <c r="A68" s="35"/>
      <c r="B68" s="1">
        <f t="shared" si="2"/>
        <v>66</v>
      </c>
      <c r="C68" s="39" t="s">
        <v>1015</v>
      </c>
      <c r="D68" s="39" t="s">
        <v>1016</v>
      </c>
      <c r="E68" s="4">
        <v>4.1489999999999999E-2</v>
      </c>
      <c r="F68" s="10">
        <v>1.4440120000000001</v>
      </c>
    </row>
    <row r="69" spans="1:8" x14ac:dyDescent="0.15">
      <c r="A69" s="35"/>
      <c r="B69" s="1">
        <f t="shared" ref="B69" si="3">B68+1</f>
        <v>67</v>
      </c>
      <c r="C69" s="35" t="s">
        <v>957</v>
      </c>
      <c r="D69" s="1" t="s">
        <v>171</v>
      </c>
      <c r="E69" s="4">
        <v>66.84</v>
      </c>
      <c r="F69" s="10">
        <v>1.782637</v>
      </c>
    </row>
    <row r="70" spans="1:8" x14ac:dyDescent="0.15">
      <c r="A70" s="35"/>
      <c r="B70" s="1">
        <f t="shared" ref="B70:B132" si="4">B69+1</f>
        <v>68</v>
      </c>
      <c r="C70" s="39" t="s">
        <v>1009</v>
      </c>
      <c r="D70" s="39" t="s">
        <v>1010</v>
      </c>
      <c r="E70" s="4">
        <v>2.3199999999999998</v>
      </c>
      <c r="F70" s="10">
        <v>1.6901729999999999</v>
      </c>
    </row>
    <row r="71" spans="1:8" x14ac:dyDescent="0.15">
      <c r="A71" s="35"/>
      <c r="B71" s="1">
        <f t="shared" si="4"/>
        <v>69</v>
      </c>
      <c r="C71" s="39" t="s">
        <v>1011</v>
      </c>
      <c r="D71" s="39" t="s">
        <v>1012</v>
      </c>
      <c r="E71" s="4">
        <v>78.790000000000006</v>
      </c>
      <c r="F71" s="10">
        <v>1.6525319999999999</v>
      </c>
    </row>
    <row r="72" spans="1:8" x14ac:dyDescent="0.15">
      <c r="A72" s="35"/>
      <c r="B72" s="1">
        <f t="shared" si="4"/>
        <v>70</v>
      </c>
      <c r="C72" s="39" t="s">
        <v>1013</v>
      </c>
      <c r="D72" s="39" t="s">
        <v>1014</v>
      </c>
      <c r="E72" s="4">
        <v>1.31</v>
      </c>
      <c r="F72" s="10">
        <v>1.6659999999999999</v>
      </c>
    </row>
    <row r="73" spans="1:8" x14ac:dyDescent="0.15">
      <c r="A73" s="35"/>
      <c r="B73" s="1">
        <f t="shared" si="4"/>
        <v>71</v>
      </c>
      <c r="C73" s="1" t="s">
        <v>69</v>
      </c>
      <c r="D73" s="1" t="s">
        <v>172</v>
      </c>
      <c r="E73" s="4">
        <v>0.69359999999999999</v>
      </c>
      <c r="F73" s="10">
        <v>1.5618300000000001</v>
      </c>
      <c r="H73" s="37" t="s">
        <v>958</v>
      </c>
    </row>
    <row r="74" spans="1:8" x14ac:dyDescent="0.15">
      <c r="A74" s="35"/>
      <c r="B74" s="1">
        <f t="shared" si="4"/>
        <v>72</v>
      </c>
      <c r="C74" s="1" t="s">
        <v>91</v>
      </c>
      <c r="D74" s="1" t="s">
        <v>199</v>
      </c>
      <c r="E74" s="4">
        <v>123.33</v>
      </c>
      <c r="F74" s="10">
        <v>1.488364</v>
      </c>
    </row>
    <row r="75" spans="1:8" x14ac:dyDescent="0.15">
      <c r="A75" s="35"/>
      <c r="B75" s="1">
        <f t="shared" si="4"/>
        <v>73</v>
      </c>
      <c r="C75" s="1" t="s">
        <v>72</v>
      </c>
      <c r="D75" s="1" t="s">
        <v>175</v>
      </c>
      <c r="E75" s="4">
        <v>10.71</v>
      </c>
      <c r="F75" s="10">
        <v>1.48</v>
      </c>
      <c r="H75" s="37" t="s">
        <v>963</v>
      </c>
    </row>
    <row r="76" spans="1:8" x14ac:dyDescent="0.15">
      <c r="A76" s="35"/>
      <c r="B76" s="1">
        <f t="shared" si="4"/>
        <v>74</v>
      </c>
      <c r="C76" s="1" t="s">
        <v>65</v>
      </c>
      <c r="D76" s="1" t="s">
        <v>167</v>
      </c>
      <c r="E76" s="4">
        <v>0.78859999999999997</v>
      </c>
      <c r="F76" s="10">
        <v>1.4628623110000001</v>
      </c>
      <c r="H76" s="37" t="s">
        <v>963</v>
      </c>
    </row>
    <row r="77" spans="1:8" x14ac:dyDescent="0.15">
      <c r="A77" s="35"/>
      <c r="B77" s="1">
        <f t="shared" si="4"/>
        <v>75</v>
      </c>
      <c r="C77" s="1" t="s">
        <v>71</v>
      </c>
      <c r="D77" s="1" t="s">
        <v>174</v>
      </c>
      <c r="E77" s="4">
        <v>15.19</v>
      </c>
      <c r="F77" s="10">
        <v>1.462977</v>
      </c>
      <c r="H77" s="37" t="s">
        <v>962</v>
      </c>
    </row>
    <row r="78" spans="1:8" x14ac:dyDescent="0.15">
      <c r="A78" s="35"/>
      <c r="B78" s="1">
        <f t="shared" si="4"/>
        <v>76</v>
      </c>
      <c r="C78" s="1" t="s">
        <v>66</v>
      </c>
      <c r="D78" s="1" t="s">
        <v>166</v>
      </c>
      <c r="E78" s="4">
        <v>2.2200000000000002</v>
      </c>
      <c r="F78" s="10">
        <v>1.3569290000000001</v>
      </c>
      <c r="H78" s="37" t="s">
        <v>963</v>
      </c>
    </row>
    <row r="79" spans="1:8" x14ac:dyDescent="0.15">
      <c r="A79" s="35"/>
      <c r="B79" s="1">
        <f t="shared" si="4"/>
        <v>77</v>
      </c>
      <c r="C79" s="36" t="s">
        <v>891</v>
      </c>
      <c r="D79" s="35" t="s">
        <v>956</v>
      </c>
      <c r="E79" s="4">
        <v>0.57340000000000002</v>
      </c>
      <c r="F79" s="10">
        <v>1.1986702490000001</v>
      </c>
    </row>
    <row r="80" spans="1:8" x14ac:dyDescent="0.15">
      <c r="A80" s="35"/>
      <c r="B80" s="1">
        <f t="shared" si="4"/>
        <v>78</v>
      </c>
      <c r="C80" s="1" t="s">
        <v>190</v>
      </c>
      <c r="D80" s="1" t="s">
        <v>170</v>
      </c>
      <c r="E80" s="4">
        <v>1.45</v>
      </c>
      <c r="F80" s="10">
        <v>1.414088813</v>
      </c>
    </row>
    <row r="81" spans="1:8" x14ac:dyDescent="0.15">
      <c r="A81" s="35"/>
      <c r="B81" s="1">
        <f t="shared" si="4"/>
        <v>79</v>
      </c>
      <c r="C81" s="1" t="s">
        <v>89</v>
      </c>
      <c r="D81" s="1" t="s">
        <v>193</v>
      </c>
      <c r="E81" s="18">
        <v>7.2589999999999994E-5</v>
      </c>
      <c r="F81" s="10">
        <v>1.4269419999999999</v>
      </c>
    </row>
    <row r="82" spans="1:8" x14ac:dyDescent="0.15">
      <c r="A82" s="35"/>
      <c r="B82" s="1">
        <f t="shared" si="4"/>
        <v>80</v>
      </c>
      <c r="C82" s="1" t="s">
        <v>75</v>
      </c>
      <c r="D82" s="1" t="s">
        <v>75</v>
      </c>
      <c r="E82" s="4">
        <v>1.1000000000000001</v>
      </c>
      <c r="F82" s="10">
        <v>1.1945250000000001</v>
      </c>
    </row>
    <row r="83" spans="1:8" x14ac:dyDescent="0.15">
      <c r="A83" s="35"/>
      <c r="B83" s="1">
        <f t="shared" si="4"/>
        <v>81</v>
      </c>
      <c r="C83" s="16" t="s">
        <v>417</v>
      </c>
      <c r="D83" s="16" t="s">
        <v>418</v>
      </c>
      <c r="E83" s="4">
        <v>1.9570000000000001E-4</v>
      </c>
      <c r="F83" s="17">
        <v>1.139</v>
      </c>
    </row>
    <row r="84" spans="1:8" x14ac:dyDescent="0.15">
      <c r="A84" s="35"/>
      <c r="B84" s="1">
        <f t="shared" si="4"/>
        <v>82</v>
      </c>
      <c r="C84" s="1" t="s">
        <v>78</v>
      </c>
      <c r="D84" s="1" t="s">
        <v>180</v>
      </c>
      <c r="E84" s="4">
        <v>1</v>
      </c>
      <c r="F84" s="10">
        <v>0.94432756500000004</v>
      </c>
      <c r="H84" s="15" t="s">
        <v>248</v>
      </c>
    </row>
    <row r="85" spans="1:8" x14ac:dyDescent="0.15">
      <c r="A85" s="35"/>
      <c r="B85" s="1">
        <f t="shared" si="4"/>
        <v>83</v>
      </c>
      <c r="C85" s="1" t="s">
        <v>98</v>
      </c>
      <c r="D85" s="1" t="s">
        <v>200</v>
      </c>
      <c r="E85" s="6">
        <v>0.1389</v>
      </c>
      <c r="F85" s="10">
        <v>0.92534499999999997</v>
      </c>
    </row>
    <row r="86" spans="1:8" x14ac:dyDescent="0.15">
      <c r="A86" s="35"/>
      <c r="B86" s="1">
        <f t="shared" si="4"/>
        <v>84</v>
      </c>
      <c r="C86" s="1" t="s">
        <v>90</v>
      </c>
      <c r="D86" s="1" t="s">
        <v>191</v>
      </c>
      <c r="E86" s="4">
        <v>1</v>
      </c>
      <c r="F86" s="10">
        <v>0.87904899999999997</v>
      </c>
      <c r="H86" s="15" t="s">
        <v>248</v>
      </c>
    </row>
    <row r="87" spans="1:8" x14ac:dyDescent="0.15">
      <c r="A87" s="35"/>
      <c r="B87" s="1">
        <f t="shared" si="4"/>
        <v>85</v>
      </c>
      <c r="C87" s="1" t="s">
        <v>73</v>
      </c>
      <c r="D87" s="1" t="s">
        <v>177</v>
      </c>
      <c r="E87" s="4">
        <v>34.99</v>
      </c>
      <c r="F87" s="10">
        <v>0.57188935200000002</v>
      </c>
      <c r="H87" s="37" t="s">
        <v>961</v>
      </c>
    </row>
    <row r="88" spans="1:8" x14ac:dyDescent="0.15">
      <c r="B88" s="1">
        <f t="shared" si="4"/>
        <v>86</v>
      </c>
      <c r="C88" s="1" t="s">
        <v>128</v>
      </c>
      <c r="D88" s="1" t="s">
        <v>231</v>
      </c>
      <c r="E88" s="4">
        <v>68.849999999999994</v>
      </c>
      <c r="F88" s="10">
        <v>1.2050000000000001</v>
      </c>
    </row>
    <row r="89" spans="1:8" x14ac:dyDescent="0.15">
      <c r="B89" s="1">
        <f t="shared" si="4"/>
        <v>87</v>
      </c>
      <c r="C89" s="1" t="s">
        <v>44</v>
      </c>
      <c r="D89" s="1" t="s">
        <v>45</v>
      </c>
      <c r="E89" s="4">
        <v>2.44</v>
      </c>
      <c r="F89" s="17">
        <v>0.80100000000000005</v>
      </c>
    </row>
    <row r="90" spans="1:8" x14ac:dyDescent="0.15">
      <c r="A90" s="35"/>
      <c r="B90" s="1">
        <f t="shared" si="4"/>
        <v>88</v>
      </c>
      <c r="C90" s="1" t="s">
        <v>109</v>
      </c>
      <c r="D90" s="1" t="s">
        <v>109</v>
      </c>
      <c r="E90" s="4">
        <v>0.9929</v>
      </c>
      <c r="F90" s="10">
        <v>0.72014599999999995</v>
      </c>
    </row>
    <row r="91" spans="1:8" x14ac:dyDescent="0.15">
      <c r="A91" s="35"/>
      <c r="B91" s="1">
        <f t="shared" si="4"/>
        <v>89</v>
      </c>
      <c r="C91" s="1" t="s">
        <v>88</v>
      </c>
      <c r="D91" s="1" t="s">
        <v>194</v>
      </c>
      <c r="E91" s="4">
        <v>0.25800000000000001</v>
      </c>
      <c r="F91" s="10">
        <v>0.66539700000000002</v>
      </c>
    </row>
    <row r="92" spans="1:8" x14ac:dyDescent="0.15">
      <c r="A92" s="35"/>
      <c r="B92" s="1">
        <f t="shared" si="4"/>
        <v>90</v>
      </c>
      <c r="C92" s="1" t="s">
        <v>80</v>
      </c>
      <c r="D92" s="1" t="s">
        <v>182</v>
      </c>
      <c r="E92" s="4">
        <v>5.1100000000000003</v>
      </c>
      <c r="F92" s="10">
        <v>0.82979899999999995</v>
      </c>
    </row>
    <row r="93" spans="1:8" x14ac:dyDescent="0.15">
      <c r="A93" s="35"/>
      <c r="B93" s="1">
        <f t="shared" si="4"/>
        <v>91</v>
      </c>
      <c r="C93" s="1" t="s">
        <v>92</v>
      </c>
      <c r="D93" s="1" t="s">
        <v>195</v>
      </c>
      <c r="E93" s="6">
        <v>0.33350000000000002</v>
      </c>
      <c r="F93" s="11">
        <v>0.22685149199999999</v>
      </c>
    </row>
    <row r="94" spans="1:8" x14ac:dyDescent="0.15">
      <c r="A94" s="35"/>
      <c r="B94" s="1">
        <f t="shared" si="4"/>
        <v>92</v>
      </c>
      <c r="C94" s="1" t="s">
        <v>94</v>
      </c>
      <c r="D94" s="1" t="s">
        <v>201</v>
      </c>
      <c r="E94" s="4">
        <v>3.61</v>
      </c>
      <c r="F94" s="10">
        <v>0.87511399999999995</v>
      </c>
    </row>
    <row r="95" spans="1:8" x14ac:dyDescent="0.15">
      <c r="A95" s="35"/>
      <c r="B95" s="1">
        <f t="shared" si="4"/>
        <v>93</v>
      </c>
      <c r="C95" s="1" t="s">
        <v>79</v>
      </c>
      <c r="D95" s="1" t="s">
        <v>181</v>
      </c>
      <c r="E95" s="4">
        <v>0.20610000000000001</v>
      </c>
      <c r="F95" s="10">
        <v>0.63667726499999999</v>
      </c>
    </row>
    <row r="96" spans="1:8" x14ac:dyDescent="0.15">
      <c r="A96" s="35"/>
      <c r="B96" s="1">
        <f t="shared" si="4"/>
        <v>94</v>
      </c>
      <c r="C96" s="1" t="s">
        <v>136</v>
      </c>
      <c r="D96" s="1" t="s">
        <v>240</v>
      </c>
      <c r="E96" s="4">
        <v>2.44</v>
      </c>
      <c r="F96" s="10">
        <v>0.61030981299999998</v>
      </c>
    </row>
    <row r="97" spans="1:6" x14ac:dyDescent="0.15">
      <c r="A97" s="35"/>
      <c r="B97" s="1">
        <f t="shared" si="4"/>
        <v>95</v>
      </c>
      <c r="C97" s="1" t="s">
        <v>93</v>
      </c>
      <c r="D97" s="1" t="s">
        <v>192</v>
      </c>
      <c r="E97" s="4">
        <v>17.440000000000001</v>
      </c>
      <c r="F97" s="10">
        <v>1.2310000000000001</v>
      </c>
    </row>
    <row r="98" spans="1:6" x14ac:dyDescent="0.15">
      <c r="A98" s="35"/>
      <c r="B98" s="1">
        <f t="shared" si="4"/>
        <v>96</v>
      </c>
      <c r="C98" s="1" t="s">
        <v>82</v>
      </c>
      <c r="D98" s="1" t="s">
        <v>183</v>
      </c>
      <c r="E98" s="4">
        <v>8.99</v>
      </c>
      <c r="F98" s="10">
        <v>1.446615</v>
      </c>
    </row>
    <row r="99" spans="1:6" x14ac:dyDescent="0.15">
      <c r="A99" s="35"/>
      <c r="B99" s="1">
        <f t="shared" si="4"/>
        <v>97</v>
      </c>
      <c r="C99" s="39" t="s">
        <v>452</v>
      </c>
      <c r="D99" s="39" t="s">
        <v>1017</v>
      </c>
      <c r="E99" s="4">
        <v>9.08</v>
      </c>
      <c r="F99" s="10">
        <v>1.345</v>
      </c>
    </row>
    <row r="100" spans="1:6" x14ac:dyDescent="0.15">
      <c r="A100" s="35"/>
      <c r="B100" s="1">
        <f t="shared" si="4"/>
        <v>98</v>
      </c>
      <c r="C100" s="39" t="s">
        <v>1018</v>
      </c>
      <c r="D100" s="39" t="s">
        <v>1019</v>
      </c>
      <c r="E100" s="4">
        <v>0.85350000000000004</v>
      </c>
      <c r="F100" s="10">
        <v>1.194</v>
      </c>
    </row>
    <row r="101" spans="1:6" x14ac:dyDescent="0.15">
      <c r="B101" s="1">
        <f t="shared" si="4"/>
        <v>99</v>
      </c>
      <c r="C101" s="8" t="s">
        <v>287</v>
      </c>
      <c r="D101" s="8" t="s">
        <v>288</v>
      </c>
      <c r="E101" s="4">
        <v>0.59360000000000002</v>
      </c>
      <c r="F101" s="10">
        <v>1.0895980000000001</v>
      </c>
    </row>
    <row r="102" spans="1:6" x14ac:dyDescent="0.15">
      <c r="B102" s="1">
        <f t="shared" si="4"/>
        <v>100</v>
      </c>
      <c r="C102" s="1" t="s">
        <v>100</v>
      </c>
      <c r="D102" s="1" t="s">
        <v>206</v>
      </c>
      <c r="E102" s="4">
        <v>3.5189999999999999E-2</v>
      </c>
      <c r="F102" s="10">
        <v>0.61134288400000003</v>
      </c>
    </row>
    <row r="103" spans="1:6" x14ac:dyDescent="0.15">
      <c r="B103" s="1">
        <f t="shared" si="4"/>
        <v>101</v>
      </c>
      <c r="C103" s="1" t="s">
        <v>106</v>
      </c>
      <c r="D103" s="1" t="s">
        <v>198</v>
      </c>
      <c r="E103" s="4">
        <v>1659.87</v>
      </c>
      <c r="F103" s="10">
        <v>0.53980675300000003</v>
      </c>
    </row>
    <row r="104" spans="1:6" x14ac:dyDescent="0.15">
      <c r="B104" s="1">
        <f t="shared" si="4"/>
        <v>102</v>
      </c>
      <c r="C104" s="1" t="s">
        <v>107</v>
      </c>
      <c r="D104" s="1" t="s">
        <v>211</v>
      </c>
      <c r="E104" s="4">
        <v>0.96040000000000003</v>
      </c>
      <c r="F104" s="10">
        <v>0.51052593199999996</v>
      </c>
    </row>
    <row r="105" spans="1:6" x14ac:dyDescent="0.15">
      <c r="B105" s="1">
        <f t="shared" si="4"/>
        <v>103</v>
      </c>
      <c r="C105" s="1" t="s">
        <v>96</v>
      </c>
      <c r="D105" s="1" t="s">
        <v>203</v>
      </c>
      <c r="E105" s="4">
        <v>0.89059999999999995</v>
      </c>
      <c r="F105" s="10">
        <v>0.498732234</v>
      </c>
    </row>
    <row r="106" spans="1:6" x14ac:dyDescent="0.15">
      <c r="B106" s="1">
        <f t="shared" si="4"/>
        <v>104</v>
      </c>
      <c r="C106" s="1" t="s">
        <v>108</v>
      </c>
      <c r="D106" s="1" t="s">
        <v>212</v>
      </c>
      <c r="E106" s="4">
        <v>0.4798</v>
      </c>
      <c r="F106" s="10">
        <v>0.47984337799999999</v>
      </c>
    </row>
    <row r="107" spans="1:6" x14ac:dyDescent="0.15">
      <c r="B107" s="1">
        <f t="shared" si="4"/>
        <v>105</v>
      </c>
      <c r="C107" s="1" t="s">
        <v>110</v>
      </c>
      <c r="D107" s="1" t="s">
        <v>213</v>
      </c>
      <c r="E107" s="4">
        <v>0.3014</v>
      </c>
      <c r="F107" s="10">
        <v>0.45076466500000001</v>
      </c>
    </row>
    <row r="108" spans="1:6" x14ac:dyDescent="0.15">
      <c r="B108" s="1">
        <f t="shared" si="4"/>
        <v>106</v>
      </c>
      <c r="C108" s="1" t="s">
        <v>123</v>
      </c>
      <c r="D108" s="1" t="s">
        <v>226</v>
      </c>
      <c r="E108" s="4">
        <v>4.1500000000000004</v>
      </c>
      <c r="F108" s="10">
        <v>0.44902305300000001</v>
      </c>
    </row>
    <row r="109" spans="1:6" x14ac:dyDescent="0.15">
      <c r="B109" s="1">
        <f t="shared" si="4"/>
        <v>107</v>
      </c>
      <c r="C109" s="1" t="s">
        <v>102</v>
      </c>
      <c r="D109" s="1" t="s">
        <v>205</v>
      </c>
      <c r="E109" s="4">
        <v>40.61</v>
      </c>
      <c r="F109" s="10">
        <v>0.44337546999999999</v>
      </c>
    </row>
    <row r="110" spans="1:6" x14ac:dyDescent="0.15">
      <c r="B110" s="1">
        <f t="shared" si="4"/>
        <v>108</v>
      </c>
      <c r="C110" s="1" t="s">
        <v>125</v>
      </c>
      <c r="D110" s="1" t="s">
        <v>228</v>
      </c>
      <c r="E110" s="4">
        <v>0.98819999999999997</v>
      </c>
      <c r="F110" s="10">
        <v>0.41965282799999998</v>
      </c>
    </row>
    <row r="111" spans="1:6" x14ac:dyDescent="0.15">
      <c r="B111" s="1">
        <f t="shared" si="4"/>
        <v>109</v>
      </c>
      <c r="C111" s="1" t="s">
        <v>87</v>
      </c>
      <c r="D111" s="1" t="s">
        <v>197</v>
      </c>
      <c r="E111" s="4">
        <v>3.94</v>
      </c>
      <c r="F111" s="10">
        <v>0.43095742300000001</v>
      </c>
    </row>
    <row r="112" spans="1:6" x14ac:dyDescent="0.15">
      <c r="B112" s="1">
        <f t="shared" si="4"/>
        <v>110</v>
      </c>
      <c r="C112" s="1" t="s">
        <v>146</v>
      </c>
      <c r="D112" s="8" t="s">
        <v>266</v>
      </c>
      <c r="E112" s="4">
        <v>3.9759999999999997E-2</v>
      </c>
      <c r="F112" s="10">
        <v>0.41637566399999998</v>
      </c>
    </row>
    <row r="113" spans="1:10" x14ac:dyDescent="0.15">
      <c r="B113" s="1">
        <f t="shared" si="4"/>
        <v>111</v>
      </c>
      <c r="C113" s="1" t="s">
        <v>99</v>
      </c>
      <c r="D113" s="1" t="s">
        <v>204</v>
      </c>
      <c r="E113" s="4">
        <v>0.30320000000000003</v>
      </c>
      <c r="F113" s="10">
        <v>0.40336259400000002</v>
      </c>
    </row>
    <row r="114" spans="1:10" x14ac:dyDescent="0.15">
      <c r="B114" s="1">
        <f t="shared" si="4"/>
        <v>112</v>
      </c>
      <c r="C114" s="1" t="s">
        <v>121</v>
      </c>
      <c r="D114" s="1" t="s">
        <v>224</v>
      </c>
      <c r="E114" s="4">
        <v>55.07</v>
      </c>
      <c r="F114" s="10">
        <v>0.400227634</v>
      </c>
    </row>
    <row r="115" spans="1:10" x14ac:dyDescent="0.15">
      <c r="A115" s="35"/>
      <c r="B115" s="1">
        <f>B123+1</f>
        <v>50</v>
      </c>
      <c r="C115" s="1" t="s">
        <v>24</v>
      </c>
      <c r="D115" s="1" t="s">
        <v>30</v>
      </c>
      <c r="E115" s="4">
        <f>+E3</f>
        <v>64913.78</v>
      </c>
      <c r="F115" s="5">
        <v>4.1390000000000002</v>
      </c>
      <c r="H115" s="15" t="s">
        <v>416</v>
      </c>
    </row>
    <row r="116" spans="1:10" x14ac:dyDescent="0.15">
      <c r="B116" s="1">
        <f>B114+1</f>
        <v>113</v>
      </c>
      <c r="C116" s="1" t="s">
        <v>118</v>
      </c>
      <c r="D116" s="1" t="s">
        <v>221</v>
      </c>
      <c r="E116" s="4">
        <v>1.32</v>
      </c>
      <c r="F116" s="10">
        <v>1.41</v>
      </c>
    </row>
    <row r="117" spans="1:10" x14ac:dyDescent="0.15">
      <c r="B117" s="1">
        <f t="shared" si="4"/>
        <v>114</v>
      </c>
      <c r="C117" s="8" t="s">
        <v>264</v>
      </c>
      <c r="D117" s="8" t="s">
        <v>265</v>
      </c>
      <c r="E117" s="4">
        <v>0.91539999999999999</v>
      </c>
      <c r="F117" s="10">
        <v>0.38138114899999997</v>
      </c>
    </row>
    <row r="118" spans="1:10" x14ac:dyDescent="0.15">
      <c r="B118" s="1">
        <f t="shared" si="4"/>
        <v>115</v>
      </c>
      <c r="C118" s="1" t="s">
        <v>111</v>
      </c>
      <c r="D118" s="1" t="s">
        <v>214</v>
      </c>
      <c r="E118" s="4">
        <v>1.03</v>
      </c>
      <c r="F118" s="10">
        <v>1.115</v>
      </c>
    </row>
    <row r="119" spans="1:10" s="16" customFormat="1" x14ac:dyDescent="0.15">
      <c r="B119" s="1">
        <f t="shared" si="4"/>
        <v>116</v>
      </c>
      <c r="C119" s="16" t="s">
        <v>420</v>
      </c>
      <c r="D119" s="16" t="s">
        <v>421</v>
      </c>
      <c r="E119" s="23">
        <v>1.1499999999999999</v>
      </c>
      <c r="F119" s="24">
        <v>0.78465099999999999</v>
      </c>
      <c r="G119" s="15"/>
      <c r="H119" s="15"/>
      <c r="I119" s="15"/>
      <c r="J119" s="15"/>
    </row>
    <row r="120" spans="1:10" x14ac:dyDescent="0.15">
      <c r="B120" s="1">
        <f t="shared" si="4"/>
        <v>117</v>
      </c>
      <c r="C120" s="1" t="s">
        <v>101</v>
      </c>
      <c r="D120" s="1" t="s">
        <v>207</v>
      </c>
      <c r="E120" s="4">
        <v>0.61719999999999997</v>
      </c>
      <c r="F120" s="10">
        <v>0.37034398000000002</v>
      </c>
    </row>
    <row r="121" spans="1:10" x14ac:dyDescent="0.15">
      <c r="B121" s="1">
        <f t="shared" si="4"/>
        <v>118</v>
      </c>
      <c r="C121" s="1" t="s">
        <v>120</v>
      </c>
      <c r="D121" s="1" t="s">
        <v>223</v>
      </c>
      <c r="E121" s="4">
        <v>4.0009999999999997E-2</v>
      </c>
      <c r="F121" s="10">
        <v>0.36007262400000001</v>
      </c>
    </row>
    <row r="122" spans="1:10" x14ac:dyDescent="0.15">
      <c r="B122" s="1">
        <f t="shared" si="4"/>
        <v>119</v>
      </c>
      <c r="C122" s="1" t="s">
        <v>104</v>
      </c>
      <c r="D122" s="1" t="s">
        <v>208</v>
      </c>
      <c r="E122" s="4">
        <v>0.76319999999999999</v>
      </c>
      <c r="F122" s="10">
        <v>0.352850041</v>
      </c>
    </row>
    <row r="123" spans="1:10" x14ac:dyDescent="0.15">
      <c r="A123" s="35"/>
      <c r="B123" s="1">
        <f>B50+1</f>
        <v>49</v>
      </c>
      <c r="C123" s="1" t="s">
        <v>16</v>
      </c>
      <c r="D123" s="1" t="s">
        <v>17</v>
      </c>
      <c r="E123" s="4">
        <v>1</v>
      </c>
      <c r="H123" s="7" t="s">
        <v>248</v>
      </c>
    </row>
    <row r="124" spans="1:10" x14ac:dyDescent="0.15">
      <c r="B124" s="1">
        <f>B122+1</f>
        <v>120</v>
      </c>
      <c r="C124" s="1" t="s">
        <v>116</v>
      </c>
      <c r="D124" s="1" t="s">
        <v>219</v>
      </c>
      <c r="E124" s="4">
        <v>24.52</v>
      </c>
      <c r="F124" s="10">
        <v>0.35219167299999998</v>
      </c>
    </row>
    <row r="125" spans="1:10" s="19" customFormat="1" x14ac:dyDescent="0.15">
      <c r="B125" s="1">
        <f t="shared" si="4"/>
        <v>121</v>
      </c>
      <c r="C125" s="19" t="s">
        <v>122</v>
      </c>
      <c r="D125" s="19" t="s">
        <v>225</v>
      </c>
      <c r="E125" s="20">
        <v>2.016E-3</v>
      </c>
      <c r="F125" s="21">
        <v>0.34953241899999998</v>
      </c>
      <c r="G125" s="22"/>
      <c r="H125" s="22" t="s">
        <v>419</v>
      </c>
      <c r="I125" s="22"/>
      <c r="J125" s="22"/>
    </row>
    <row r="126" spans="1:10" x14ac:dyDescent="0.15">
      <c r="B126" s="1">
        <f t="shared" si="4"/>
        <v>122</v>
      </c>
      <c r="C126" s="1" t="s">
        <v>127</v>
      </c>
      <c r="D126" s="1" t="s">
        <v>230</v>
      </c>
      <c r="E126" s="4">
        <v>0.59250000000000003</v>
      </c>
      <c r="F126" s="10">
        <v>0.34624524499999998</v>
      </c>
    </row>
    <row r="127" spans="1:10" x14ac:dyDescent="0.15">
      <c r="B127" s="1">
        <f t="shared" si="4"/>
        <v>123</v>
      </c>
      <c r="C127" s="39" t="s">
        <v>1020</v>
      </c>
      <c r="D127" s="39" t="s">
        <v>1021</v>
      </c>
      <c r="E127" s="4">
        <v>3.02</v>
      </c>
      <c r="F127" s="10">
        <v>1.1080000000000001</v>
      </c>
    </row>
    <row r="128" spans="1:10" x14ac:dyDescent="0.15">
      <c r="B128" s="1">
        <f t="shared" si="4"/>
        <v>124</v>
      </c>
      <c r="C128" s="8" t="s">
        <v>283</v>
      </c>
      <c r="D128" s="8" t="s">
        <v>208</v>
      </c>
      <c r="E128" s="4">
        <v>1.45</v>
      </c>
      <c r="F128" s="10">
        <v>0.34624524499999998</v>
      </c>
    </row>
    <row r="129" spans="2:10" s="16" customFormat="1" x14ac:dyDescent="0.15">
      <c r="B129" s="1">
        <f t="shared" si="4"/>
        <v>125</v>
      </c>
      <c r="C129" s="16" t="s">
        <v>105</v>
      </c>
      <c r="D129" s="16" t="s">
        <v>209</v>
      </c>
      <c r="E129" s="23">
        <v>39.799999999999997</v>
      </c>
      <c r="F129" s="24">
        <v>0.337076604</v>
      </c>
      <c r="G129" s="15"/>
      <c r="H129" s="15"/>
      <c r="I129" s="15"/>
      <c r="J129" s="15"/>
    </row>
    <row r="130" spans="2:10" s="19" customFormat="1" x14ac:dyDescent="0.15">
      <c r="B130" s="1">
        <f t="shared" si="4"/>
        <v>126</v>
      </c>
      <c r="C130" s="19" t="s">
        <v>115</v>
      </c>
      <c r="D130" s="19" t="s">
        <v>218</v>
      </c>
      <c r="E130" s="20">
        <v>423.74</v>
      </c>
      <c r="F130" s="21">
        <v>1.0980000000000001</v>
      </c>
      <c r="G130" s="22"/>
      <c r="H130" s="22"/>
      <c r="I130" s="22"/>
      <c r="J130" s="22"/>
    </row>
    <row r="131" spans="2:10" x14ac:dyDescent="0.15">
      <c r="B131" s="1">
        <f t="shared" si="4"/>
        <v>127</v>
      </c>
      <c r="C131" s="1" t="s">
        <v>124</v>
      </c>
      <c r="D131" s="1" t="s">
        <v>227</v>
      </c>
      <c r="E131" s="4">
        <v>5.19</v>
      </c>
      <c r="F131" s="10">
        <v>0.54332366700000001</v>
      </c>
    </row>
    <row r="132" spans="2:10" x14ac:dyDescent="0.15">
      <c r="B132" s="1">
        <f t="shared" si="4"/>
        <v>128</v>
      </c>
      <c r="C132" s="1" t="s">
        <v>114</v>
      </c>
      <c r="D132" s="1" t="s">
        <v>217</v>
      </c>
      <c r="E132" s="4">
        <v>2.6669999999999999E-2</v>
      </c>
      <c r="F132" s="10">
        <v>0.32811815700000002</v>
      </c>
    </row>
    <row r="133" spans="2:10" s="19" customFormat="1" x14ac:dyDescent="0.15">
      <c r="B133" s="1">
        <f t="shared" ref="B133:B196" si="5">B132+1</f>
        <v>129</v>
      </c>
      <c r="C133" s="19" t="s">
        <v>422</v>
      </c>
      <c r="D133" s="19" t="s">
        <v>423</v>
      </c>
      <c r="E133" s="20">
        <v>158.65</v>
      </c>
      <c r="F133" s="21">
        <v>0.32093474100000002</v>
      </c>
      <c r="G133" s="22"/>
      <c r="H133" s="22"/>
      <c r="I133" s="22"/>
      <c r="J133" s="22"/>
    </row>
    <row r="134" spans="2:10" x14ac:dyDescent="0.15">
      <c r="B134" s="1">
        <f t="shared" si="5"/>
        <v>130</v>
      </c>
      <c r="C134" s="1" t="s">
        <v>103</v>
      </c>
      <c r="D134" s="1" t="s">
        <v>210</v>
      </c>
      <c r="E134" s="4">
        <v>4.74</v>
      </c>
      <c r="F134" s="10">
        <v>0.32049229000000001</v>
      </c>
    </row>
    <row r="135" spans="2:10" x14ac:dyDescent="0.15">
      <c r="B135" s="1">
        <f t="shared" si="5"/>
        <v>131</v>
      </c>
      <c r="C135" s="1" t="s">
        <v>161</v>
      </c>
      <c r="D135" s="8" t="s">
        <v>263</v>
      </c>
      <c r="E135" s="4">
        <v>3.2379999999999999E-2</v>
      </c>
      <c r="F135" s="10">
        <v>0.31784597999999997</v>
      </c>
    </row>
    <row r="136" spans="2:10" x14ac:dyDescent="0.15">
      <c r="B136" s="1">
        <f t="shared" si="5"/>
        <v>132</v>
      </c>
      <c r="C136" s="1" t="s">
        <v>148</v>
      </c>
      <c r="D136" s="8" t="s">
        <v>271</v>
      </c>
      <c r="E136" s="4">
        <v>8392.2800000000007</v>
      </c>
      <c r="F136" s="10">
        <v>0.30747406900000002</v>
      </c>
    </row>
    <row r="137" spans="2:10" x14ac:dyDescent="0.15">
      <c r="B137" s="1">
        <f t="shared" si="5"/>
        <v>133</v>
      </c>
      <c r="C137" s="1" t="s">
        <v>147</v>
      </c>
      <c r="D137" s="1" t="s">
        <v>237</v>
      </c>
      <c r="E137" s="4">
        <v>0.99609999999999999</v>
      </c>
      <c r="F137" s="10">
        <v>0.30000935699999998</v>
      </c>
    </row>
    <row r="138" spans="2:10" x14ac:dyDescent="0.15">
      <c r="B138" s="1">
        <f t="shared" si="5"/>
        <v>134</v>
      </c>
      <c r="C138" s="1" t="s">
        <v>112</v>
      </c>
      <c r="D138" s="1" t="s">
        <v>215</v>
      </c>
      <c r="E138" s="4">
        <v>4.2099999999999999E-2</v>
      </c>
      <c r="F138" s="10">
        <v>0.29374433599999999</v>
      </c>
    </row>
    <row r="139" spans="2:10" x14ac:dyDescent="0.15">
      <c r="B139" s="1">
        <f t="shared" si="5"/>
        <v>135</v>
      </c>
      <c r="C139" s="1" t="s">
        <v>143</v>
      </c>
      <c r="D139" s="1" t="s">
        <v>245</v>
      </c>
      <c r="E139" s="4">
        <v>3.0290000000000001E-2</v>
      </c>
      <c r="F139" s="10">
        <v>0.29265611899999999</v>
      </c>
    </row>
    <row r="140" spans="2:10" x14ac:dyDescent="0.15">
      <c r="B140" s="1">
        <f t="shared" si="5"/>
        <v>136</v>
      </c>
      <c r="C140" s="1" t="s">
        <v>132</v>
      </c>
      <c r="D140" s="1" t="s">
        <v>235</v>
      </c>
      <c r="E140" s="4">
        <v>5.7360000000000001E-2</v>
      </c>
      <c r="F140" s="10">
        <v>0.28834567100000003</v>
      </c>
    </row>
    <row r="141" spans="2:10" x14ac:dyDescent="0.15">
      <c r="B141" s="1">
        <f t="shared" si="5"/>
        <v>137</v>
      </c>
      <c r="C141" s="1" t="s">
        <v>126</v>
      </c>
      <c r="D141" s="1" t="s">
        <v>229</v>
      </c>
      <c r="E141" s="4">
        <v>1.45</v>
      </c>
      <c r="F141" s="10">
        <v>0.28805449599999999</v>
      </c>
    </row>
    <row r="142" spans="2:10" x14ac:dyDescent="0.15">
      <c r="B142" s="1">
        <f t="shared" si="5"/>
        <v>138</v>
      </c>
      <c r="C142" s="1" t="s">
        <v>154</v>
      </c>
      <c r="D142" s="8" t="s">
        <v>273</v>
      </c>
      <c r="E142" s="4">
        <v>0.27879999999999999</v>
      </c>
      <c r="F142" s="10">
        <v>0.27881266300000002</v>
      </c>
      <c r="H142" s="15" t="s">
        <v>251</v>
      </c>
    </row>
    <row r="143" spans="2:10" x14ac:dyDescent="0.15">
      <c r="B143" s="1">
        <f t="shared" si="5"/>
        <v>139</v>
      </c>
      <c r="C143" s="1" t="s">
        <v>141</v>
      </c>
      <c r="D143" s="1" t="s">
        <v>244</v>
      </c>
      <c r="E143" s="4">
        <v>5.1619999999999999E-2</v>
      </c>
      <c r="F143" s="10">
        <v>0.27364821299999997</v>
      </c>
    </row>
    <row r="144" spans="2:10" x14ac:dyDescent="0.15">
      <c r="B144" s="1">
        <f t="shared" si="5"/>
        <v>140</v>
      </c>
      <c r="C144" s="1" t="s">
        <v>117</v>
      </c>
      <c r="D144" s="1" t="s">
        <v>220</v>
      </c>
      <c r="E144" s="4">
        <v>9.1170000000000001E-3</v>
      </c>
      <c r="F144" s="10">
        <v>0.38498529799999998</v>
      </c>
    </row>
    <row r="145" spans="2:6" x14ac:dyDescent="0.15">
      <c r="B145" s="1">
        <f t="shared" si="5"/>
        <v>141</v>
      </c>
      <c r="C145" s="1" t="s">
        <v>133</v>
      </c>
      <c r="D145" s="1" t="s">
        <v>239</v>
      </c>
      <c r="E145" s="4">
        <v>3.2759999999999997E-2</v>
      </c>
      <c r="F145" s="10">
        <v>0.31274848100000002</v>
      </c>
    </row>
    <row r="146" spans="2:6" x14ac:dyDescent="0.15">
      <c r="B146" s="1">
        <f t="shared" si="5"/>
        <v>142</v>
      </c>
      <c r="C146" s="1" t="s">
        <v>142</v>
      </c>
      <c r="D146" s="1" t="s">
        <v>234</v>
      </c>
      <c r="E146" s="4">
        <v>5.7919999999999999E-2</v>
      </c>
      <c r="F146" s="10">
        <v>0.30391054899999997</v>
      </c>
    </row>
    <row r="147" spans="2:6" x14ac:dyDescent="0.15">
      <c r="B147" s="1">
        <f t="shared" si="5"/>
        <v>143</v>
      </c>
      <c r="C147" s="1" t="s">
        <v>129</v>
      </c>
      <c r="D147" s="1" t="s">
        <v>129</v>
      </c>
      <c r="E147" s="4">
        <v>0.31430000000000002</v>
      </c>
      <c r="F147" s="10">
        <v>0.291509511</v>
      </c>
    </row>
    <row r="148" spans="2:6" x14ac:dyDescent="0.15">
      <c r="B148" s="1">
        <f t="shared" si="5"/>
        <v>144</v>
      </c>
      <c r="C148" s="1" t="s">
        <v>131</v>
      </c>
      <c r="D148" s="1" t="s">
        <v>233</v>
      </c>
      <c r="E148" s="4">
        <v>2.0699999999999998</v>
      </c>
      <c r="F148" s="10">
        <v>0.29080200699999997</v>
      </c>
    </row>
    <row r="149" spans="2:6" x14ac:dyDescent="0.15">
      <c r="B149" s="1">
        <f t="shared" si="5"/>
        <v>145</v>
      </c>
      <c r="C149" s="1" t="s">
        <v>113</v>
      </c>
      <c r="D149" s="1" t="s">
        <v>216</v>
      </c>
      <c r="E149" s="4">
        <v>2.3400000000000001E-2</v>
      </c>
      <c r="F149" s="10">
        <v>0.28856063999999998</v>
      </c>
    </row>
    <row r="150" spans="2:6" x14ac:dyDescent="0.15">
      <c r="B150" s="1">
        <f t="shared" si="5"/>
        <v>146</v>
      </c>
      <c r="C150" s="1" t="s">
        <v>144</v>
      </c>
      <c r="D150" s="1" t="s">
        <v>246</v>
      </c>
      <c r="E150" s="4">
        <v>3.041E-2</v>
      </c>
      <c r="F150" s="10">
        <v>0.27075048800000001</v>
      </c>
    </row>
    <row r="151" spans="2:6" x14ac:dyDescent="0.15">
      <c r="B151" s="1">
        <f t="shared" si="5"/>
        <v>147</v>
      </c>
      <c r="C151" s="1" t="s">
        <v>135</v>
      </c>
      <c r="D151" s="1" t="s">
        <v>236</v>
      </c>
      <c r="E151" s="4">
        <v>0.2848</v>
      </c>
      <c r="F151" s="10">
        <v>0.26174855299999999</v>
      </c>
    </row>
    <row r="152" spans="2:6" x14ac:dyDescent="0.15">
      <c r="B152" s="1">
        <f t="shared" si="5"/>
        <v>148</v>
      </c>
      <c r="C152" s="1" t="s">
        <v>137</v>
      </c>
      <c r="D152" s="1" t="s">
        <v>242</v>
      </c>
      <c r="E152" s="4">
        <v>0.30859999999999999</v>
      </c>
      <c r="F152" s="10">
        <v>0.26134750499999998</v>
      </c>
    </row>
    <row r="153" spans="2:6" x14ac:dyDescent="0.15">
      <c r="B153" s="1">
        <f t="shared" si="5"/>
        <v>149</v>
      </c>
      <c r="C153" s="8" t="s">
        <v>267</v>
      </c>
      <c r="D153" s="8" t="s">
        <v>268</v>
      </c>
      <c r="E153" s="4">
        <v>0.65759999999999996</v>
      </c>
      <c r="F153" s="10">
        <v>0.26130524900000002</v>
      </c>
    </row>
    <row r="154" spans="2:6" x14ac:dyDescent="0.15">
      <c r="B154" s="1">
        <f t="shared" si="5"/>
        <v>150</v>
      </c>
      <c r="C154" s="1" t="s">
        <v>149</v>
      </c>
      <c r="D154" s="8" t="s">
        <v>270</v>
      </c>
      <c r="E154" s="4">
        <v>0.98799999999999999</v>
      </c>
      <c r="F154" s="10">
        <v>0.26005180300000003</v>
      </c>
    </row>
    <row r="155" spans="2:6" x14ac:dyDescent="0.15">
      <c r="B155" s="1">
        <f t="shared" si="5"/>
        <v>151</v>
      </c>
      <c r="C155" s="1" t="s">
        <v>162</v>
      </c>
      <c r="D155" s="8" t="s">
        <v>272</v>
      </c>
      <c r="E155" s="4">
        <v>12.73</v>
      </c>
      <c r="F155" s="10">
        <v>0.257539927</v>
      </c>
    </row>
    <row r="156" spans="2:6" x14ac:dyDescent="0.15">
      <c r="B156" s="1">
        <f t="shared" si="5"/>
        <v>152</v>
      </c>
      <c r="C156" s="1" t="s">
        <v>130</v>
      </c>
      <c r="D156" s="1" t="s">
        <v>238</v>
      </c>
      <c r="E156" s="4">
        <v>1.44</v>
      </c>
      <c r="F156" s="10">
        <v>0.25512378000000002</v>
      </c>
    </row>
    <row r="157" spans="2:6" x14ac:dyDescent="0.15">
      <c r="B157" s="1">
        <f t="shared" si="5"/>
        <v>153</v>
      </c>
      <c r="C157" s="1" t="s">
        <v>140</v>
      </c>
      <c r="D157" s="1" t="s">
        <v>140</v>
      </c>
      <c r="E157" s="4">
        <v>1.3679999999999999E-2</v>
      </c>
      <c r="F157" s="10">
        <v>0.25402531299999997</v>
      </c>
    </row>
    <row r="158" spans="2:6" x14ac:dyDescent="0.15">
      <c r="B158" s="1">
        <f t="shared" si="5"/>
        <v>154</v>
      </c>
      <c r="C158" s="8" t="s">
        <v>274</v>
      </c>
      <c r="D158" s="8" t="s">
        <v>275</v>
      </c>
      <c r="E158" s="4">
        <v>0.34310000000000002</v>
      </c>
      <c r="F158" s="10">
        <v>0.24884577099999999</v>
      </c>
    </row>
    <row r="159" spans="2:6" x14ac:dyDescent="0.15">
      <c r="B159" s="1">
        <f t="shared" si="5"/>
        <v>155</v>
      </c>
      <c r="C159" s="1" t="s">
        <v>134</v>
      </c>
      <c r="D159" s="1" t="s">
        <v>232</v>
      </c>
      <c r="E159" s="4">
        <v>0.72799999999999998</v>
      </c>
      <c r="F159" s="10">
        <v>0.24021580300000001</v>
      </c>
    </row>
    <row r="160" spans="2:6" x14ac:dyDescent="0.15">
      <c r="B160" s="1">
        <f t="shared" si="5"/>
        <v>156</v>
      </c>
      <c r="C160" s="8" t="s">
        <v>278</v>
      </c>
      <c r="D160" s="8" t="s">
        <v>279</v>
      </c>
      <c r="E160" s="4">
        <v>5.71</v>
      </c>
      <c r="F160" s="10">
        <v>0.232870568</v>
      </c>
    </row>
    <row r="161" spans="2:6" x14ac:dyDescent="0.15">
      <c r="B161" s="1">
        <f t="shared" si="5"/>
        <v>157</v>
      </c>
      <c r="C161" s="1" t="s">
        <v>145</v>
      </c>
      <c r="D161" s="8" t="s">
        <v>276</v>
      </c>
      <c r="E161" s="4">
        <v>9.1999999999999993</v>
      </c>
      <c r="F161" s="10">
        <v>0.22321063799999999</v>
      </c>
    </row>
    <row r="162" spans="2:6" x14ac:dyDescent="0.15">
      <c r="B162" s="1">
        <f t="shared" si="5"/>
        <v>158</v>
      </c>
      <c r="C162" s="8" t="s">
        <v>151</v>
      </c>
      <c r="D162" s="8" t="s">
        <v>277</v>
      </c>
      <c r="E162" s="4">
        <v>4.2900000000000004E-3</v>
      </c>
      <c r="F162" s="10">
        <v>0.220735494</v>
      </c>
    </row>
    <row r="163" spans="2:6" x14ac:dyDescent="0.15">
      <c r="B163" s="1">
        <f t="shared" si="5"/>
        <v>159</v>
      </c>
      <c r="C163" s="1" t="s">
        <v>158</v>
      </c>
      <c r="D163" s="8" t="s">
        <v>280</v>
      </c>
      <c r="E163" s="4">
        <v>0.25209999999999999</v>
      </c>
      <c r="F163" s="10">
        <v>0.220732868</v>
      </c>
    </row>
    <row r="164" spans="2:6" x14ac:dyDescent="0.15">
      <c r="B164" s="1">
        <f t="shared" si="5"/>
        <v>160</v>
      </c>
      <c r="C164" s="1" t="s">
        <v>157</v>
      </c>
      <c r="D164" s="8" t="s">
        <v>281</v>
      </c>
      <c r="E164" s="4">
        <v>0.10290000000000001</v>
      </c>
      <c r="F164" s="10">
        <v>0.217787708</v>
      </c>
    </row>
    <row r="165" spans="2:6" x14ac:dyDescent="0.15">
      <c r="B165" s="1">
        <f t="shared" si="5"/>
        <v>161</v>
      </c>
      <c r="C165" s="1" t="s">
        <v>153</v>
      </c>
      <c r="D165" s="8" t="s">
        <v>282</v>
      </c>
      <c r="E165" s="4">
        <v>17.11</v>
      </c>
      <c r="F165" s="10">
        <v>0.21617287800000001</v>
      </c>
    </row>
    <row r="166" spans="2:6" x14ac:dyDescent="0.15">
      <c r="B166" s="1">
        <f t="shared" si="5"/>
        <v>162</v>
      </c>
      <c r="C166" s="8" t="s">
        <v>285</v>
      </c>
      <c r="D166" s="8" t="s">
        <v>286</v>
      </c>
      <c r="E166" s="4">
        <v>2.2599999999999998</v>
      </c>
      <c r="F166" s="10">
        <v>0.206020693</v>
      </c>
    </row>
    <row r="167" spans="2:6" x14ac:dyDescent="0.15">
      <c r="B167" s="1">
        <f t="shared" si="5"/>
        <v>163</v>
      </c>
      <c r="C167" s="1" t="s">
        <v>164</v>
      </c>
      <c r="D167" s="8" t="s">
        <v>269</v>
      </c>
      <c r="E167" s="4">
        <v>0.46229999999999999</v>
      </c>
      <c r="F167" s="10">
        <v>0.203682638</v>
      </c>
    </row>
    <row r="168" spans="2:6" x14ac:dyDescent="0.15">
      <c r="B168" s="1">
        <f t="shared" si="5"/>
        <v>164</v>
      </c>
      <c r="C168" s="1" t="s">
        <v>150</v>
      </c>
      <c r="D168" s="8" t="s">
        <v>289</v>
      </c>
      <c r="E168" s="4">
        <v>0.20219999999999999</v>
      </c>
      <c r="F168" s="10">
        <v>0.202452576</v>
      </c>
    </row>
    <row r="169" spans="2:6" x14ac:dyDescent="0.15">
      <c r="B169" s="1">
        <f t="shared" si="5"/>
        <v>165</v>
      </c>
      <c r="C169" s="8" t="s">
        <v>290</v>
      </c>
      <c r="D169" s="8" t="s">
        <v>290</v>
      </c>
      <c r="E169" s="4">
        <v>7.6100000000000001E-2</v>
      </c>
      <c r="F169" s="10">
        <v>0.20110444999999999</v>
      </c>
    </row>
    <row r="170" spans="2:6" x14ac:dyDescent="0.15">
      <c r="B170" s="1">
        <f t="shared" si="5"/>
        <v>166</v>
      </c>
      <c r="C170" s="8" t="s">
        <v>155</v>
      </c>
      <c r="D170" s="8" t="s">
        <v>291</v>
      </c>
      <c r="E170" s="4">
        <v>3.6139999999999999E-7</v>
      </c>
      <c r="F170" s="10">
        <v>0.199271797</v>
      </c>
    </row>
    <row r="171" spans="2:6" x14ac:dyDescent="0.15">
      <c r="B171" s="1">
        <f t="shared" si="5"/>
        <v>167</v>
      </c>
      <c r="C171" s="1" t="s">
        <v>159</v>
      </c>
      <c r="D171" s="8" t="s">
        <v>159</v>
      </c>
      <c r="E171" s="4">
        <v>0.40229999999999999</v>
      </c>
      <c r="F171" s="10">
        <v>0.19770173499999999</v>
      </c>
    </row>
    <row r="172" spans="2:6" x14ac:dyDescent="0.15">
      <c r="B172" s="1">
        <f t="shared" si="5"/>
        <v>168</v>
      </c>
      <c r="C172" s="8" t="s">
        <v>292</v>
      </c>
      <c r="D172" s="8" t="s">
        <v>293</v>
      </c>
      <c r="E172" s="4">
        <v>0.24490000000000001</v>
      </c>
      <c r="F172" s="10">
        <v>0.19735651000000001</v>
      </c>
    </row>
    <row r="173" spans="2:6" x14ac:dyDescent="0.15">
      <c r="B173" s="1">
        <f t="shared" si="5"/>
        <v>169</v>
      </c>
      <c r="C173" s="1" t="s">
        <v>160</v>
      </c>
      <c r="D173" s="8" t="s">
        <v>294</v>
      </c>
      <c r="E173" s="4">
        <v>0.1019</v>
      </c>
      <c r="F173" s="10">
        <v>0.52775393699999995</v>
      </c>
    </row>
    <row r="174" spans="2:6" x14ac:dyDescent="0.15">
      <c r="B174" s="1">
        <f t="shared" si="5"/>
        <v>170</v>
      </c>
      <c r="C174" s="8" t="s">
        <v>295</v>
      </c>
      <c r="D174" s="8" t="s">
        <v>296</v>
      </c>
      <c r="E174" s="4">
        <v>52.4</v>
      </c>
      <c r="F174" s="10">
        <v>0.52921916099999999</v>
      </c>
    </row>
    <row r="175" spans="2:6" x14ac:dyDescent="0.15">
      <c r="B175" s="1">
        <f t="shared" si="5"/>
        <v>171</v>
      </c>
      <c r="C175" s="8" t="s">
        <v>297</v>
      </c>
      <c r="D175" s="8" t="s">
        <v>297</v>
      </c>
      <c r="E175" s="4">
        <v>2.88</v>
      </c>
      <c r="F175" s="10">
        <v>0.19296803800000001</v>
      </c>
    </row>
    <row r="176" spans="2:6" x14ac:dyDescent="0.15">
      <c r="B176" s="1">
        <f t="shared" si="5"/>
        <v>172</v>
      </c>
      <c r="C176" s="8" t="s">
        <v>298</v>
      </c>
      <c r="D176" s="8" t="s">
        <v>299</v>
      </c>
      <c r="E176" s="4">
        <v>0.21260000000000001</v>
      </c>
      <c r="F176" s="10">
        <v>0.19115043600000001</v>
      </c>
    </row>
    <row r="177" spans="2:6" x14ac:dyDescent="0.15">
      <c r="B177" s="1">
        <f t="shared" si="5"/>
        <v>173</v>
      </c>
      <c r="C177" s="1" t="s">
        <v>152</v>
      </c>
      <c r="D177" s="8" t="s">
        <v>300</v>
      </c>
      <c r="E177" s="4">
        <v>1.1399999999999999</v>
      </c>
      <c r="F177" s="10">
        <v>0.18681077500000001</v>
      </c>
    </row>
    <row r="178" spans="2:6" x14ac:dyDescent="0.15">
      <c r="B178" s="1">
        <f t="shared" si="5"/>
        <v>174</v>
      </c>
      <c r="C178" s="8" t="s">
        <v>301</v>
      </c>
      <c r="D178" s="8" t="s">
        <v>302</v>
      </c>
      <c r="E178" s="4">
        <v>4.3470000000000002E-3</v>
      </c>
      <c r="F178" s="10">
        <v>0.18664656499999999</v>
      </c>
    </row>
    <row r="179" spans="2:6" x14ac:dyDescent="0.15">
      <c r="B179" s="1">
        <f t="shared" si="5"/>
        <v>175</v>
      </c>
      <c r="C179" s="8" t="s">
        <v>303</v>
      </c>
      <c r="D179" s="8" t="s">
        <v>304</v>
      </c>
      <c r="E179" s="4">
        <v>6.7199999999999998E-7</v>
      </c>
      <c r="F179" s="10">
        <v>0.18636437</v>
      </c>
    </row>
    <row r="180" spans="2:6" x14ac:dyDescent="0.15">
      <c r="B180" s="1">
        <f t="shared" si="5"/>
        <v>176</v>
      </c>
      <c r="C180" s="8" t="s">
        <v>305</v>
      </c>
      <c r="D180" s="8" t="s">
        <v>306</v>
      </c>
      <c r="E180" s="4">
        <v>24.25</v>
      </c>
      <c r="F180" s="10">
        <v>0.17454940199999999</v>
      </c>
    </row>
    <row r="181" spans="2:6" x14ac:dyDescent="0.15">
      <c r="B181" s="1">
        <f t="shared" si="5"/>
        <v>177</v>
      </c>
      <c r="C181" s="8" t="s">
        <v>307</v>
      </c>
      <c r="D181" s="8" t="s">
        <v>308</v>
      </c>
      <c r="E181" s="4">
        <v>1.35</v>
      </c>
      <c r="F181" s="10">
        <v>0.171127055</v>
      </c>
    </row>
    <row r="182" spans="2:6" x14ac:dyDescent="0.15">
      <c r="B182" s="1">
        <f t="shared" si="5"/>
        <v>178</v>
      </c>
      <c r="C182" s="8" t="s">
        <v>309</v>
      </c>
      <c r="D182" s="8" t="s">
        <v>310</v>
      </c>
      <c r="E182" s="4">
        <v>3.1309999999999998E-2</v>
      </c>
      <c r="F182" s="10">
        <v>0.17039283699999999</v>
      </c>
    </row>
    <row r="183" spans="2:6" x14ac:dyDescent="0.15">
      <c r="B183" s="1">
        <f t="shared" si="5"/>
        <v>179</v>
      </c>
      <c r="C183" s="8" t="s">
        <v>311</v>
      </c>
      <c r="D183" s="8" t="s">
        <v>312</v>
      </c>
      <c r="E183" s="4">
        <v>1.0749999999999999E-2</v>
      </c>
      <c r="F183" s="10">
        <v>0.166817468</v>
      </c>
    </row>
    <row r="184" spans="2:6" x14ac:dyDescent="0.15">
      <c r="B184" s="1">
        <f t="shared" si="5"/>
        <v>180</v>
      </c>
      <c r="C184" s="8" t="s">
        <v>313</v>
      </c>
      <c r="D184" s="8" t="s">
        <v>314</v>
      </c>
      <c r="E184" s="4">
        <v>0.38669999999999999</v>
      </c>
      <c r="F184" s="10">
        <v>0.16365843199999999</v>
      </c>
    </row>
    <row r="185" spans="2:6" x14ac:dyDescent="0.15">
      <c r="B185" s="1">
        <f t="shared" si="5"/>
        <v>181</v>
      </c>
      <c r="C185" s="8" t="s">
        <v>317</v>
      </c>
      <c r="D185" s="8" t="s">
        <v>318</v>
      </c>
      <c r="E185" s="4">
        <v>0.14549999999999999</v>
      </c>
      <c r="F185" s="10">
        <v>0.14537486599999999</v>
      </c>
    </row>
    <row r="186" spans="2:6" x14ac:dyDescent="0.15">
      <c r="B186" s="1">
        <f t="shared" si="5"/>
        <v>182</v>
      </c>
      <c r="C186" s="8" t="s">
        <v>319</v>
      </c>
      <c r="D186" s="8" t="s">
        <v>320</v>
      </c>
      <c r="E186" s="4">
        <v>1.1299999999999999</v>
      </c>
      <c r="F186" s="10">
        <v>0.14514666400000001</v>
      </c>
    </row>
    <row r="187" spans="2:6" x14ac:dyDescent="0.15">
      <c r="B187" s="1">
        <f t="shared" si="5"/>
        <v>183</v>
      </c>
      <c r="C187" s="8" t="s">
        <v>321</v>
      </c>
      <c r="D187" s="8" t="s">
        <v>322</v>
      </c>
      <c r="E187" s="4">
        <v>0.14419999999999999</v>
      </c>
      <c r="F187" s="10">
        <v>0.14409846800000001</v>
      </c>
    </row>
    <row r="188" spans="2:6" x14ac:dyDescent="0.15">
      <c r="B188" s="1">
        <f t="shared" si="5"/>
        <v>184</v>
      </c>
      <c r="C188" s="8" t="s">
        <v>323</v>
      </c>
      <c r="D188" s="8" t="s">
        <v>324</v>
      </c>
      <c r="E188" s="4">
        <v>0.1804</v>
      </c>
      <c r="F188" s="10">
        <v>0.14333210699999999</v>
      </c>
    </row>
    <row r="189" spans="2:6" x14ac:dyDescent="0.15">
      <c r="B189" s="1">
        <f t="shared" si="5"/>
        <v>185</v>
      </c>
      <c r="C189" s="8" t="s">
        <v>327</v>
      </c>
      <c r="D189" s="8" t="s">
        <v>290</v>
      </c>
      <c r="E189" s="4">
        <v>1.4</v>
      </c>
      <c r="F189" s="10">
        <v>0.139513416</v>
      </c>
    </row>
    <row r="190" spans="2:6" x14ac:dyDescent="0.15">
      <c r="B190" s="1">
        <f t="shared" si="5"/>
        <v>186</v>
      </c>
      <c r="C190" s="8" t="s">
        <v>328</v>
      </c>
      <c r="D190" s="8" t="s">
        <v>329</v>
      </c>
      <c r="E190" s="4">
        <v>0.29870000000000002</v>
      </c>
      <c r="F190" s="10">
        <v>0.139513416</v>
      </c>
    </row>
    <row r="191" spans="2:6" x14ac:dyDescent="0.15">
      <c r="B191" s="1">
        <f t="shared" si="5"/>
        <v>187</v>
      </c>
      <c r="C191" s="8" t="s">
        <v>330</v>
      </c>
      <c r="D191" s="8" t="s">
        <v>331</v>
      </c>
      <c r="E191" s="4">
        <v>0.50900000000000001</v>
      </c>
      <c r="F191" s="10">
        <v>0.13805571</v>
      </c>
    </row>
    <row r="192" spans="2:6" x14ac:dyDescent="0.15">
      <c r="B192" s="1">
        <f t="shared" si="5"/>
        <v>188</v>
      </c>
      <c r="C192" s="8" t="s">
        <v>332</v>
      </c>
      <c r="D192" s="8" t="s">
        <v>333</v>
      </c>
      <c r="E192" s="4">
        <v>4.143E-3</v>
      </c>
      <c r="F192" s="10">
        <v>0.13791399600000001</v>
      </c>
    </row>
    <row r="193" spans="2:6" x14ac:dyDescent="0.15">
      <c r="B193" s="1">
        <f t="shared" si="5"/>
        <v>189</v>
      </c>
      <c r="C193" s="8" t="s">
        <v>334</v>
      </c>
      <c r="D193" s="8" t="s">
        <v>335</v>
      </c>
      <c r="E193" s="4">
        <v>2.6890000000000001E-2</v>
      </c>
      <c r="F193" s="10">
        <v>0.136491687</v>
      </c>
    </row>
    <row r="194" spans="2:6" x14ac:dyDescent="0.15">
      <c r="B194" s="1">
        <f t="shared" si="5"/>
        <v>190</v>
      </c>
      <c r="C194" s="8" t="s">
        <v>336</v>
      </c>
      <c r="D194" s="8" t="s">
        <v>337</v>
      </c>
      <c r="E194" s="4">
        <v>1.933E-2</v>
      </c>
      <c r="F194" s="10">
        <v>0.135654096</v>
      </c>
    </row>
    <row r="195" spans="2:6" x14ac:dyDescent="0.15">
      <c r="B195" s="1">
        <f t="shared" si="5"/>
        <v>191</v>
      </c>
      <c r="C195" s="8" t="s">
        <v>338</v>
      </c>
      <c r="D195" s="8" t="s">
        <v>339</v>
      </c>
      <c r="E195" s="4">
        <v>0.18440000000000001</v>
      </c>
      <c r="F195" s="10">
        <v>0.13342649000000001</v>
      </c>
    </row>
    <row r="196" spans="2:6" x14ac:dyDescent="0.15">
      <c r="B196" s="1">
        <f t="shared" si="5"/>
        <v>192</v>
      </c>
      <c r="C196" s="8" t="s">
        <v>340</v>
      </c>
      <c r="D196" s="8" t="s">
        <v>341</v>
      </c>
      <c r="E196" s="4">
        <v>0.18890000000000001</v>
      </c>
      <c r="F196" s="10">
        <v>0.132814986</v>
      </c>
    </row>
    <row r="197" spans="2:6" x14ac:dyDescent="0.15">
      <c r="B197" s="1">
        <f t="shared" ref="B197:B238" si="6">B196+1</f>
        <v>193</v>
      </c>
      <c r="C197" s="8" t="s">
        <v>342</v>
      </c>
      <c r="D197" s="8" t="s">
        <v>343</v>
      </c>
      <c r="E197" s="4">
        <v>0.95650000000000002</v>
      </c>
      <c r="F197" s="10">
        <v>0.12730638799999999</v>
      </c>
    </row>
    <row r="198" spans="2:6" x14ac:dyDescent="0.15">
      <c r="B198" s="1">
        <f t="shared" si="6"/>
        <v>194</v>
      </c>
      <c r="C198" s="8" t="s">
        <v>344</v>
      </c>
      <c r="D198" s="8" t="s">
        <v>345</v>
      </c>
      <c r="E198" s="4">
        <v>0.39290000000000003</v>
      </c>
      <c r="F198" s="10">
        <v>0.12376409200000001</v>
      </c>
    </row>
    <row r="199" spans="2:6" x14ac:dyDescent="0.15">
      <c r="B199" s="1">
        <f t="shared" si="6"/>
        <v>195</v>
      </c>
      <c r="C199" s="8" t="s">
        <v>346</v>
      </c>
      <c r="D199" s="8" t="s">
        <v>347</v>
      </c>
      <c r="E199" s="4">
        <v>4.249E-2</v>
      </c>
      <c r="F199" s="10">
        <v>0.12368742100000001</v>
      </c>
    </row>
    <row r="200" spans="2:6" x14ac:dyDescent="0.15">
      <c r="B200" s="1">
        <f t="shared" si="6"/>
        <v>196</v>
      </c>
      <c r="C200" s="1" t="s">
        <v>138</v>
      </c>
      <c r="D200" s="1" t="s">
        <v>243</v>
      </c>
      <c r="E200" s="4">
        <v>0.53439999999999999</v>
      </c>
      <c r="F200" s="10">
        <v>0.122667151</v>
      </c>
    </row>
    <row r="201" spans="2:6" x14ac:dyDescent="0.15">
      <c r="B201" s="1">
        <f t="shared" si="6"/>
        <v>197</v>
      </c>
      <c r="C201" s="8" t="s">
        <v>348</v>
      </c>
      <c r="D201" s="8" t="s">
        <v>349</v>
      </c>
      <c r="E201" s="4">
        <v>4.2380000000000001E-2</v>
      </c>
      <c r="F201" s="10">
        <v>0.121920311</v>
      </c>
    </row>
    <row r="202" spans="2:6" x14ac:dyDescent="0.15">
      <c r="B202" s="1">
        <f t="shared" si="6"/>
        <v>198</v>
      </c>
      <c r="C202" s="8" t="s">
        <v>350</v>
      </c>
      <c r="D202" s="8" t="s">
        <v>351</v>
      </c>
      <c r="E202" s="4">
        <v>0.1202</v>
      </c>
      <c r="F202" s="10">
        <v>0.120184343</v>
      </c>
    </row>
    <row r="203" spans="2:6" x14ac:dyDescent="0.15">
      <c r="B203" s="1">
        <f t="shared" si="6"/>
        <v>199</v>
      </c>
      <c r="C203" s="8" t="s">
        <v>352</v>
      </c>
      <c r="D203" s="8" t="s">
        <v>353</v>
      </c>
      <c r="E203" s="4">
        <v>1.236E-4</v>
      </c>
      <c r="F203" s="10">
        <v>0.11883542499999999</v>
      </c>
    </row>
    <row r="204" spans="2:6" x14ac:dyDescent="0.15">
      <c r="B204" s="1">
        <f t="shared" si="6"/>
        <v>200</v>
      </c>
      <c r="C204" s="8" t="s">
        <v>354</v>
      </c>
      <c r="D204" s="8" t="s">
        <v>355</v>
      </c>
      <c r="E204" s="4">
        <v>5.6680000000000001E-2</v>
      </c>
      <c r="F204" s="10">
        <v>0.11849712699999999</v>
      </c>
    </row>
    <row r="205" spans="2:6" x14ac:dyDescent="0.15">
      <c r="B205" s="1">
        <f t="shared" si="6"/>
        <v>201</v>
      </c>
      <c r="C205" s="8" t="s">
        <v>356</v>
      </c>
      <c r="D205" s="8" t="s">
        <v>357</v>
      </c>
      <c r="E205" s="4">
        <v>6.2680000000000001E-3</v>
      </c>
      <c r="F205" s="10">
        <v>0.11766072499999999</v>
      </c>
    </row>
    <row r="206" spans="2:6" x14ac:dyDescent="0.15">
      <c r="B206" s="1">
        <f t="shared" si="6"/>
        <v>202</v>
      </c>
      <c r="C206" s="8" t="s">
        <v>358</v>
      </c>
      <c r="D206" s="8" t="s">
        <v>359</v>
      </c>
      <c r="E206" s="4">
        <v>0.24179999999999999</v>
      </c>
      <c r="F206" s="10">
        <v>0.117367633</v>
      </c>
    </row>
    <row r="207" spans="2:6" x14ac:dyDescent="0.15">
      <c r="B207" s="1">
        <f t="shared" si="6"/>
        <v>203</v>
      </c>
      <c r="C207" s="8" t="s">
        <v>163</v>
      </c>
      <c r="D207" s="8" t="s">
        <v>360</v>
      </c>
      <c r="E207" s="4">
        <v>0.41560000000000002</v>
      </c>
      <c r="F207" s="10">
        <v>0.115746405</v>
      </c>
    </row>
    <row r="208" spans="2:6" x14ac:dyDescent="0.15">
      <c r="B208" s="1">
        <f t="shared" si="6"/>
        <v>204</v>
      </c>
      <c r="C208" s="8" t="s">
        <v>361</v>
      </c>
      <c r="D208" s="8" t="s">
        <v>361</v>
      </c>
      <c r="E208" s="4">
        <v>0.38019999999999998</v>
      </c>
      <c r="F208" s="10">
        <v>0.113343336</v>
      </c>
    </row>
    <row r="209" spans="2:6" x14ac:dyDescent="0.15">
      <c r="B209" s="1">
        <f t="shared" si="6"/>
        <v>205</v>
      </c>
      <c r="C209" s="8" t="s">
        <v>362</v>
      </c>
      <c r="D209" s="8" t="s">
        <v>363</v>
      </c>
      <c r="E209" s="4">
        <v>0.1842</v>
      </c>
      <c r="F209" s="10">
        <v>0.11296250200000001</v>
      </c>
    </row>
    <row r="210" spans="2:6" x14ac:dyDescent="0.15">
      <c r="B210" s="1">
        <f t="shared" si="6"/>
        <v>206</v>
      </c>
      <c r="C210" s="8" t="s">
        <v>364</v>
      </c>
      <c r="D210" s="8" t="s">
        <v>365</v>
      </c>
      <c r="E210" s="4">
        <v>0.1961</v>
      </c>
      <c r="F210" s="10">
        <v>0.11127245700000001</v>
      </c>
    </row>
    <row r="211" spans="2:6" x14ac:dyDescent="0.15">
      <c r="B211" s="1">
        <f t="shared" si="6"/>
        <v>207</v>
      </c>
      <c r="C211" s="8" t="s">
        <v>366</v>
      </c>
      <c r="D211" s="8" t="s">
        <v>367</v>
      </c>
      <c r="E211" s="4">
        <v>0.1706</v>
      </c>
      <c r="F211" s="10">
        <v>0.111130327</v>
      </c>
    </row>
    <row r="212" spans="2:6" x14ac:dyDescent="0.15">
      <c r="B212" s="1">
        <f t="shared" si="6"/>
        <v>208</v>
      </c>
      <c r="C212" s="8" t="s">
        <v>368</v>
      </c>
      <c r="D212" s="8" t="s">
        <v>368</v>
      </c>
      <c r="E212" s="4">
        <v>0.1053</v>
      </c>
      <c r="F212" s="10">
        <v>0.11037901</v>
      </c>
    </row>
    <row r="213" spans="2:6" x14ac:dyDescent="0.15">
      <c r="B213" s="1">
        <f t="shared" si="6"/>
        <v>209</v>
      </c>
      <c r="C213" s="8" t="s">
        <v>369</v>
      </c>
      <c r="D213" s="8" t="s">
        <v>370</v>
      </c>
      <c r="E213" s="4">
        <v>22756.99</v>
      </c>
      <c r="F213" s="10">
        <v>0.10977622400000001</v>
      </c>
    </row>
    <row r="214" spans="2:6" x14ac:dyDescent="0.15">
      <c r="B214" s="1">
        <f t="shared" si="6"/>
        <v>210</v>
      </c>
      <c r="C214" s="8" t="s">
        <v>371</v>
      </c>
      <c r="D214" s="8" t="s">
        <v>372</v>
      </c>
      <c r="E214" s="4">
        <v>6.71</v>
      </c>
      <c r="F214" s="10">
        <v>0.10873124200000001</v>
      </c>
    </row>
    <row r="215" spans="2:6" x14ac:dyDescent="0.15">
      <c r="B215" s="1">
        <f t="shared" si="6"/>
        <v>211</v>
      </c>
      <c r="C215" s="8" t="s">
        <v>373</v>
      </c>
      <c r="D215" s="8" t="s">
        <v>374</v>
      </c>
      <c r="E215" s="4">
        <v>0.35610000000000003</v>
      </c>
      <c r="F215" s="10">
        <v>0.108054727</v>
      </c>
    </row>
    <row r="216" spans="2:6" x14ac:dyDescent="0.15">
      <c r="B216" s="1">
        <f t="shared" si="6"/>
        <v>212</v>
      </c>
      <c r="C216" s="8" t="s">
        <v>375</v>
      </c>
      <c r="D216" s="8" t="s">
        <v>376</v>
      </c>
      <c r="E216" s="4">
        <v>0.41720000000000002</v>
      </c>
      <c r="F216" s="10">
        <v>0.10783683099999999</v>
      </c>
    </row>
    <row r="217" spans="2:6" x14ac:dyDescent="0.15">
      <c r="B217" s="1">
        <f t="shared" si="6"/>
        <v>213</v>
      </c>
      <c r="C217" s="8" t="s">
        <v>377</v>
      </c>
      <c r="D217" s="8" t="s">
        <v>378</v>
      </c>
      <c r="E217" s="4">
        <v>0.2636</v>
      </c>
      <c r="F217" s="10">
        <v>0.10767146</v>
      </c>
    </row>
    <row r="218" spans="2:6" x14ac:dyDescent="0.15">
      <c r="B218" s="1">
        <f t="shared" si="6"/>
        <v>214</v>
      </c>
      <c r="C218" s="8" t="s">
        <v>379</v>
      </c>
      <c r="D218" s="8" t="s">
        <v>380</v>
      </c>
      <c r="E218" s="4">
        <v>1.52</v>
      </c>
      <c r="F218" s="10">
        <v>0.10756921899999999</v>
      </c>
    </row>
    <row r="219" spans="2:6" x14ac:dyDescent="0.15">
      <c r="B219" s="1">
        <f t="shared" si="6"/>
        <v>215</v>
      </c>
      <c r="C219" s="8" t="s">
        <v>381</v>
      </c>
      <c r="D219" s="8" t="s">
        <v>382</v>
      </c>
      <c r="E219" s="4">
        <v>1.0839999999999999E-3</v>
      </c>
      <c r="F219" s="10">
        <v>0.107357832</v>
      </c>
    </row>
    <row r="220" spans="2:6" x14ac:dyDescent="0.15">
      <c r="B220" s="1">
        <f t="shared" si="6"/>
        <v>216</v>
      </c>
      <c r="C220" s="8" t="s">
        <v>383</v>
      </c>
      <c r="D220" s="8" t="s">
        <v>384</v>
      </c>
      <c r="E220" s="4">
        <v>3.0849999999999999E-2</v>
      </c>
      <c r="F220" s="10">
        <v>0.107066024</v>
      </c>
    </row>
    <row r="221" spans="2:6" x14ac:dyDescent="0.15">
      <c r="B221" s="1">
        <f t="shared" si="6"/>
        <v>217</v>
      </c>
      <c r="C221" s="8" t="s">
        <v>385</v>
      </c>
      <c r="D221" s="8" t="s">
        <v>386</v>
      </c>
      <c r="E221" s="4">
        <v>0.1072</v>
      </c>
      <c r="F221" s="10">
        <v>0.107044131</v>
      </c>
    </row>
    <row r="222" spans="2:6" x14ac:dyDescent="0.15">
      <c r="B222" s="1">
        <f t="shared" si="6"/>
        <v>218</v>
      </c>
      <c r="C222" s="8" t="s">
        <v>387</v>
      </c>
      <c r="D222" s="8" t="s">
        <v>388</v>
      </c>
      <c r="E222" s="4">
        <v>8.201E-2</v>
      </c>
      <c r="F222" s="10">
        <v>0.103903352</v>
      </c>
    </row>
    <row r="223" spans="2:6" x14ac:dyDescent="0.15">
      <c r="B223" s="1">
        <f t="shared" si="6"/>
        <v>219</v>
      </c>
      <c r="C223" s="8" t="s">
        <v>389</v>
      </c>
      <c r="D223" s="8" t="s">
        <v>390</v>
      </c>
      <c r="E223" s="4">
        <v>1.077E-3</v>
      </c>
      <c r="F223" s="10">
        <v>0.103753708</v>
      </c>
    </row>
    <row r="224" spans="2:6" x14ac:dyDescent="0.15">
      <c r="B224" s="1">
        <f t="shared" si="6"/>
        <v>220</v>
      </c>
      <c r="C224" s="8" t="s">
        <v>391</v>
      </c>
      <c r="D224" s="8" t="s">
        <v>392</v>
      </c>
      <c r="E224" s="4">
        <v>0.84650000000000003</v>
      </c>
      <c r="F224" s="10">
        <v>0.103631457</v>
      </c>
    </row>
    <row r="225" spans="2:10" x14ac:dyDescent="0.15">
      <c r="B225" s="1">
        <f t="shared" si="6"/>
        <v>221</v>
      </c>
      <c r="C225" s="8" t="s">
        <v>393</v>
      </c>
      <c r="D225" s="8" t="s">
        <v>394</v>
      </c>
      <c r="E225" s="4">
        <v>1.665E-3</v>
      </c>
      <c r="F225" s="10">
        <v>0.102642196</v>
      </c>
    </row>
    <row r="226" spans="2:10" x14ac:dyDescent="0.15">
      <c r="B226" s="1">
        <f t="shared" si="6"/>
        <v>222</v>
      </c>
      <c r="C226" s="8" t="s">
        <v>395</v>
      </c>
      <c r="D226" s="8" t="s">
        <v>396</v>
      </c>
      <c r="E226" s="4">
        <v>1</v>
      </c>
      <c r="F226" s="10">
        <v>0.10247070899999999</v>
      </c>
    </row>
    <row r="227" spans="2:10" x14ac:dyDescent="0.15">
      <c r="B227" s="1">
        <f t="shared" si="6"/>
        <v>223</v>
      </c>
      <c r="C227" s="8" t="s">
        <v>397</v>
      </c>
      <c r="D227" s="8" t="s">
        <v>398</v>
      </c>
      <c r="E227" s="4">
        <v>8.3800000000000008</v>
      </c>
      <c r="F227" s="10">
        <v>0.10230676900000001</v>
      </c>
    </row>
    <row r="228" spans="2:10" x14ac:dyDescent="0.15">
      <c r="B228" s="1">
        <f t="shared" si="6"/>
        <v>224</v>
      </c>
      <c r="C228" s="8" t="s">
        <v>399</v>
      </c>
      <c r="D228" s="8" t="s">
        <v>400</v>
      </c>
      <c r="E228" s="4">
        <v>2.2179999999999999E-3</v>
      </c>
      <c r="F228" s="10">
        <v>0.1012083</v>
      </c>
    </row>
    <row r="229" spans="2:10" x14ac:dyDescent="0.15">
      <c r="B229" s="1">
        <f t="shared" si="6"/>
        <v>225</v>
      </c>
      <c r="C229" s="8" t="s">
        <v>401</v>
      </c>
      <c r="D229" s="8" t="s">
        <v>402</v>
      </c>
      <c r="E229" s="4">
        <v>4.2300000000000004</v>
      </c>
      <c r="F229" s="10">
        <v>0.10117152</v>
      </c>
    </row>
    <row r="230" spans="2:10" x14ac:dyDescent="0.15">
      <c r="B230" s="1">
        <f t="shared" si="6"/>
        <v>226</v>
      </c>
      <c r="C230" s="8" t="s">
        <v>403</v>
      </c>
      <c r="D230" s="8" t="s">
        <v>403</v>
      </c>
      <c r="E230" s="4">
        <v>1.79</v>
      </c>
      <c r="F230" s="10">
        <v>0.101086226</v>
      </c>
    </row>
    <row r="231" spans="2:10" x14ac:dyDescent="0.15">
      <c r="B231" s="1">
        <f t="shared" si="6"/>
        <v>227</v>
      </c>
      <c r="C231" s="8" t="s">
        <v>404</v>
      </c>
      <c r="D231" s="8" t="s">
        <v>405</v>
      </c>
      <c r="E231" s="4">
        <v>0.26200000000000001</v>
      </c>
      <c r="F231" s="10">
        <v>0.100043591</v>
      </c>
    </row>
    <row r="232" spans="2:10" x14ac:dyDescent="0.15">
      <c r="B232" s="1">
        <f t="shared" si="6"/>
        <v>228</v>
      </c>
      <c r="C232" s="8" t="s">
        <v>406</v>
      </c>
      <c r="D232" s="8" t="s">
        <v>406</v>
      </c>
      <c r="E232" s="4">
        <v>4.2840000000000003E-2</v>
      </c>
      <c r="F232" s="10"/>
    </row>
    <row r="233" spans="2:10" x14ac:dyDescent="0.15">
      <c r="B233" s="1">
        <f t="shared" si="6"/>
        <v>229</v>
      </c>
      <c r="C233" s="8"/>
      <c r="D233" s="8"/>
      <c r="F233" s="10"/>
    </row>
    <row r="234" spans="2:10" x14ac:dyDescent="0.15">
      <c r="B234" s="1">
        <f t="shared" si="6"/>
        <v>230</v>
      </c>
      <c r="C234" s="8" t="s">
        <v>260</v>
      </c>
      <c r="D234" s="8" t="s">
        <v>261</v>
      </c>
      <c r="E234" s="4">
        <v>0.19389999999999999</v>
      </c>
      <c r="F234" s="10">
        <v>22.223451000000001</v>
      </c>
      <c r="G234" s="9">
        <v>2</v>
      </c>
      <c r="H234" s="9" t="s">
        <v>262</v>
      </c>
      <c r="J234" s="9" t="s">
        <v>4</v>
      </c>
    </row>
    <row r="235" spans="2:10" x14ac:dyDescent="0.15">
      <c r="B235" s="1">
        <f t="shared" si="6"/>
        <v>231</v>
      </c>
      <c r="F235" s="10"/>
    </row>
    <row r="236" spans="2:10" x14ac:dyDescent="0.15">
      <c r="B236" s="1">
        <f t="shared" si="6"/>
        <v>232</v>
      </c>
      <c r="F236" s="10"/>
    </row>
    <row r="237" spans="2:10" x14ac:dyDescent="0.15">
      <c r="B237" s="1">
        <f t="shared" si="6"/>
        <v>233</v>
      </c>
      <c r="F237" s="10"/>
    </row>
    <row r="238" spans="2:10" x14ac:dyDescent="0.15">
      <c r="B238" s="1">
        <f t="shared" si="6"/>
        <v>234</v>
      </c>
      <c r="F238" s="10"/>
    </row>
    <row r="239" spans="2:10" x14ac:dyDescent="0.15">
      <c r="F239" s="10"/>
    </row>
    <row r="240" spans="2:10" x14ac:dyDescent="0.15">
      <c r="F240" s="10"/>
    </row>
    <row r="241" spans="6:6" x14ac:dyDescent="0.15">
      <c r="F241" s="10"/>
    </row>
    <row r="242" spans="6:6" x14ac:dyDescent="0.15">
      <c r="F242" s="10"/>
    </row>
    <row r="243" spans="6:6" x14ac:dyDescent="0.15">
      <c r="F243" s="10"/>
    </row>
    <row r="244" spans="6:6" x14ac:dyDescent="0.15">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abSelected="1" topLeftCell="A52" zoomScale="200" zoomScaleNormal="200" workbookViewId="0">
      <selection activeCell="B52" sqref="B52"/>
    </sheetView>
  </sheetViews>
  <sheetFormatPr baseColWidth="10" defaultRowHeight="13" x14ac:dyDescent="0.15"/>
  <cols>
    <col min="1" max="1" width="4.83203125" style="59" bestFit="1" customWidth="1"/>
    <col min="2" max="2" width="13.33203125" style="59" customWidth="1"/>
    <col min="3" max="4" width="15" style="59" customWidth="1"/>
    <col min="5" max="7" width="10.83203125" style="59"/>
    <col min="8" max="8" width="15.83203125" style="59" customWidth="1"/>
    <col min="9" max="9" width="13.83203125" style="59" customWidth="1"/>
    <col min="10" max="16384" width="10.83203125" style="59"/>
  </cols>
  <sheetData>
    <row r="1" spans="1:11" x14ac:dyDescent="0.15">
      <c r="A1" s="59" t="s">
        <v>948</v>
      </c>
    </row>
    <row r="3" spans="1:11" x14ac:dyDescent="0.15">
      <c r="B3" s="59" t="s">
        <v>8</v>
      </c>
      <c r="C3" s="59" t="s">
        <v>9</v>
      </c>
      <c r="D3" s="60">
        <v>0.99980000000000002</v>
      </c>
      <c r="H3" s="62">
        <v>111944411162</v>
      </c>
      <c r="I3" s="62">
        <v>64526858155</v>
      </c>
      <c r="J3" s="59" t="s">
        <v>1154</v>
      </c>
      <c r="K3" s="59" t="s">
        <v>1155</v>
      </c>
    </row>
    <row r="4" spans="1:11" x14ac:dyDescent="0.15">
      <c r="B4" s="59" t="s">
        <v>15</v>
      </c>
      <c r="C4" s="59" t="s">
        <v>19</v>
      </c>
      <c r="D4" s="60">
        <v>170.67</v>
      </c>
      <c r="E4" s="61">
        <v>6.8999999999999999E-3</v>
      </c>
      <c r="F4" s="61">
        <v>1.17E-2</v>
      </c>
      <c r="H4" s="62">
        <v>78497307426</v>
      </c>
      <c r="I4" s="62">
        <v>2881908617</v>
      </c>
      <c r="J4" s="59" t="s">
        <v>1156</v>
      </c>
      <c r="K4" s="59" t="s">
        <v>1157</v>
      </c>
    </row>
    <row r="5" spans="1:11" x14ac:dyDescent="0.15">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15">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15">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15">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15">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15">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15">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15">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15">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15">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15">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15">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15">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15">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15">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15">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15">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15">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15">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15">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15">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15">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15">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15">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15">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15">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15">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15">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15">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15">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15">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15">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15">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15">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15">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15">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15">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15">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15">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15">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15">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15">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15">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15">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15">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15">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15">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15">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15">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15">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15">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15">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15">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15">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15">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15">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15">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15">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15">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15">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15">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15">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15">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15">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15">
      <c r="A69" s="63">
        <f t="shared" si="0"/>
        <v>65</v>
      </c>
      <c r="B69" s="63" t="s">
        <v>1490</v>
      </c>
      <c r="C69" s="63" t="s">
        <v>1491</v>
      </c>
      <c r="D69" s="64">
        <v>0.03</v>
      </c>
      <c r="E69" s="65" t="s">
        <v>1492</v>
      </c>
      <c r="F69" s="65" t="s">
        <v>1492</v>
      </c>
      <c r="G69" s="65" t="s">
        <v>1492</v>
      </c>
      <c r="H69" s="66">
        <v>28500000</v>
      </c>
      <c r="I69" s="62"/>
    </row>
    <row r="70" spans="1:11" x14ac:dyDescent="0.15">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15">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15">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15">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15">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15">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15">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15">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15">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15">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15">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15">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15">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15">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15">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15">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15">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15">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15">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15">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15">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15">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15">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15">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15">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15">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15">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15">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baseColWidth="10" defaultColWidth="9.1640625" defaultRowHeight="13" x14ac:dyDescent="0.15"/>
  <cols>
    <col min="1" max="1" width="5" style="39" bestFit="1" customWidth="1"/>
    <col min="2" max="2" width="26.5" style="39" customWidth="1"/>
    <col min="3" max="9" width="9.1640625" style="39"/>
    <col min="10" max="10" width="10" style="39" customWidth="1"/>
    <col min="11" max="11" width="9.1640625" style="39"/>
    <col min="12" max="12" width="10.5" style="39" bestFit="1" customWidth="1"/>
    <col min="13" max="16384" width="9.1640625" style="39"/>
  </cols>
  <sheetData>
    <row r="1" spans="1:12" x14ac:dyDescent="0.15">
      <c r="A1" s="40" t="s">
        <v>948</v>
      </c>
    </row>
    <row r="2" spans="1:12" x14ac:dyDescent="0.15">
      <c r="B2" s="39" t="s">
        <v>975</v>
      </c>
    </row>
    <row r="3" spans="1:12" x14ac:dyDescent="0.15">
      <c r="B3" s="39" t="s">
        <v>976</v>
      </c>
    </row>
    <row r="4" spans="1:12" x14ac:dyDescent="0.15">
      <c r="B4" s="45" t="s">
        <v>1029</v>
      </c>
      <c r="C4" s="45" t="s">
        <v>1030</v>
      </c>
    </row>
    <row r="5" spans="1:12" x14ac:dyDescent="0.15">
      <c r="B5" s="45" t="s">
        <v>1027</v>
      </c>
      <c r="C5" s="45"/>
    </row>
    <row r="6" spans="1:12" x14ac:dyDescent="0.15">
      <c r="B6" s="45" t="s">
        <v>1026</v>
      </c>
      <c r="C6" s="45" t="s">
        <v>1028</v>
      </c>
    </row>
    <row r="7" spans="1:12" x14ac:dyDescent="0.15">
      <c r="B7" s="39" t="s">
        <v>966</v>
      </c>
      <c r="C7" s="39" t="s">
        <v>967</v>
      </c>
    </row>
    <row r="8" spans="1:12" x14ac:dyDescent="0.15">
      <c r="B8" s="39" t="s">
        <v>964</v>
      </c>
      <c r="C8" s="39" t="s">
        <v>965</v>
      </c>
    </row>
    <row r="9" spans="1:12" x14ac:dyDescent="0.15">
      <c r="B9" s="39" t="s">
        <v>972</v>
      </c>
    </row>
    <row r="10" spans="1:12" x14ac:dyDescent="0.15">
      <c r="B10" s="39" t="s">
        <v>971</v>
      </c>
    </row>
    <row r="11" spans="1:12" x14ac:dyDescent="0.15">
      <c r="B11" s="39" t="s">
        <v>977</v>
      </c>
      <c r="C11" s="39" t="s">
        <v>978</v>
      </c>
    </row>
    <row r="12" spans="1:12" x14ac:dyDescent="0.15">
      <c r="B12" s="45" t="s">
        <v>1024</v>
      </c>
      <c r="C12" s="45" t="s">
        <v>1035</v>
      </c>
    </row>
    <row r="13" spans="1:12" x14ac:dyDescent="0.15">
      <c r="B13" s="39" t="s">
        <v>968</v>
      </c>
      <c r="C13" s="39" t="s">
        <v>970</v>
      </c>
      <c r="J13" s="45" t="s">
        <v>1044</v>
      </c>
    </row>
    <row r="14" spans="1:12" x14ac:dyDescent="0.15">
      <c r="B14" s="45" t="s">
        <v>1054</v>
      </c>
      <c r="C14" s="45" t="s">
        <v>1056</v>
      </c>
      <c r="J14" s="45"/>
    </row>
    <row r="15" spans="1:12" x14ac:dyDescent="0.15">
      <c r="B15" s="45" t="s">
        <v>1048</v>
      </c>
      <c r="J15" s="45"/>
    </row>
    <row r="16" spans="1:12" x14ac:dyDescent="0.15">
      <c r="B16" s="45" t="s">
        <v>1025</v>
      </c>
      <c r="J16" s="47">
        <v>1000000</v>
      </c>
      <c r="K16" s="39">
        <v>2.9110999999999998</v>
      </c>
      <c r="L16" s="46">
        <f>+J16/K16</f>
        <v>343512.76149908971</v>
      </c>
    </row>
    <row r="17" spans="2:12" x14ac:dyDescent="0.15">
      <c r="B17" s="39" t="s">
        <v>969</v>
      </c>
      <c r="C17" s="39" t="s">
        <v>970</v>
      </c>
      <c r="J17" s="47">
        <v>1000</v>
      </c>
      <c r="K17" s="39">
        <v>1.116E-2</v>
      </c>
      <c r="L17" s="46">
        <f>+J17/K17</f>
        <v>89605.734767025089</v>
      </c>
    </row>
    <row r="18" spans="2:12" x14ac:dyDescent="0.15">
      <c r="B18" s="39" t="s">
        <v>974</v>
      </c>
      <c r="J18" s="47">
        <v>10000</v>
      </c>
      <c r="K18" s="39">
        <v>3.8554999999999999E-2</v>
      </c>
      <c r="L18" s="46">
        <f>+J18/K18</f>
        <v>259369.73155232784</v>
      </c>
    </row>
    <row r="19" spans="2:12" x14ac:dyDescent="0.15">
      <c r="B19" s="45" t="s">
        <v>1043</v>
      </c>
      <c r="J19" s="47">
        <v>100000</v>
      </c>
      <c r="K19" s="39">
        <v>0.2213</v>
      </c>
      <c r="L19" s="46">
        <f>+J19/K19</f>
        <v>451875.28242205153</v>
      </c>
    </row>
    <row r="20" spans="2:12" x14ac:dyDescent="0.15">
      <c r="B20" s="45" t="s">
        <v>1031</v>
      </c>
      <c r="J20" s="47">
        <f>+J16/K16</f>
        <v>343512.76149908971</v>
      </c>
      <c r="K20" s="45" t="s">
        <v>1038</v>
      </c>
    </row>
    <row r="21" spans="2:12" x14ac:dyDescent="0.15">
      <c r="B21" s="45" t="s">
        <v>1032</v>
      </c>
      <c r="C21" s="45" t="s">
        <v>1033</v>
      </c>
      <c r="J21" s="47">
        <f>+J20*60</f>
        <v>20610765.689945381</v>
      </c>
      <c r="K21" s="45" t="s">
        <v>1039</v>
      </c>
    </row>
    <row r="22" spans="2:12" x14ac:dyDescent="0.15">
      <c r="B22" s="39" t="s">
        <v>973</v>
      </c>
      <c r="J22" s="47">
        <f>+J21*60</f>
        <v>1236645941.3967228</v>
      </c>
      <c r="K22" s="45" t="s">
        <v>1040</v>
      </c>
    </row>
    <row r="23" spans="2:12" x14ac:dyDescent="0.15">
      <c r="B23" s="45" t="s">
        <v>1036</v>
      </c>
      <c r="C23" s="45" t="s">
        <v>1037</v>
      </c>
      <c r="J23" s="47">
        <f>+J22*24</f>
        <v>29679502593.521347</v>
      </c>
      <c r="K23" s="45" t="s">
        <v>1041</v>
      </c>
    </row>
    <row r="24" spans="2:12" x14ac:dyDescent="0.15">
      <c r="B24" s="45" t="s">
        <v>1034</v>
      </c>
      <c r="J24" s="47">
        <f>+J23*365</f>
        <v>10833018446635.291</v>
      </c>
      <c r="K24" s="45" t="s">
        <v>1042</v>
      </c>
    </row>
    <row r="25" spans="2:12" x14ac:dyDescent="0.15">
      <c r="B25" s="45" t="s">
        <v>1052</v>
      </c>
      <c r="C25" s="45" t="s">
        <v>1053</v>
      </c>
      <c r="J25" s="47"/>
      <c r="K25" s="45"/>
    </row>
    <row r="26" spans="2:12" x14ac:dyDescent="0.15">
      <c r="B26" s="45" t="s">
        <v>1055</v>
      </c>
      <c r="C26" s="45"/>
      <c r="J26" s="47"/>
      <c r="K26" s="45"/>
    </row>
    <row r="27" spans="2:12" x14ac:dyDescent="0.15">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11"/>
  <sheetViews>
    <sheetView zoomScale="205" zoomScaleNormal="205" zoomScaleSheetLayoutView="100" workbookViewId="0">
      <selection activeCell="B11" sqref="B11"/>
    </sheetView>
  </sheetViews>
  <sheetFormatPr baseColWidth="10" defaultColWidth="8.5" defaultRowHeight="13" x14ac:dyDescent="0.15"/>
  <cols>
    <col min="1" max="16384" width="8.5" style="1"/>
  </cols>
  <sheetData>
    <row r="2" spans="2:2" x14ac:dyDescent="0.15">
      <c r="B2" s="1" t="s">
        <v>188</v>
      </c>
    </row>
    <row r="3" spans="2:2" x14ac:dyDescent="0.15">
      <c r="B3" s="1" t="s">
        <v>189</v>
      </c>
    </row>
    <row r="4" spans="2:2" x14ac:dyDescent="0.15">
      <c r="B4" s="1" t="s">
        <v>256</v>
      </c>
    </row>
    <row r="5" spans="2:2" x14ac:dyDescent="0.15">
      <c r="B5" s="45" t="s">
        <v>1045</v>
      </c>
    </row>
    <row r="6" spans="2:2" x14ac:dyDescent="0.15">
      <c r="B6" s="45" t="s">
        <v>1046</v>
      </c>
    </row>
    <row r="10" spans="2:2" x14ac:dyDescent="0.15">
      <c r="B10" s="48" t="s">
        <v>1050</v>
      </c>
    </row>
    <row r="11" spans="2:2" x14ac:dyDescent="0.15">
      <c r="B11" s="45" t="s">
        <v>1051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baseColWidth="10" defaultColWidth="9.1640625" defaultRowHeight="13" x14ac:dyDescent="0.15"/>
  <cols>
    <col min="1" max="1" width="5" style="12" bestFit="1" customWidth="1"/>
    <col min="2" max="2" width="13.5" style="12" customWidth="1"/>
    <col min="3" max="3" width="9.1640625" style="12"/>
    <col min="4" max="5" width="9.1640625" style="13"/>
    <col min="6" max="16384" width="9.1640625" style="12"/>
  </cols>
  <sheetData>
    <row r="1" spans="1:8" x14ac:dyDescent="0.15">
      <c r="A1" s="31" t="s">
        <v>948</v>
      </c>
    </row>
    <row r="2" spans="1:8" x14ac:dyDescent="0.15">
      <c r="B2" s="12" t="s">
        <v>0</v>
      </c>
      <c r="C2" s="12" t="s">
        <v>408</v>
      </c>
      <c r="D2" s="13" t="s">
        <v>410</v>
      </c>
      <c r="E2" s="13" t="s">
        <v>414</v>
      </c>
      <c r="F2" s="12" t="s">
        <v>412</v>
      </c>
      <c r="G2" s="25" t="s">
        <v>425</v>
      </c>
      <c r="H2" s="25" t="s">
        <v>429</v>
      </c>
    </row>
    <row r="3" spans="1:8" x14ac:dyDescent="0.15">
      <c r="B3" s="25" t="s">
        <v>424</v>
      </c>
      <c r="C3" s="25" t="s">
        <v>409</v>
      </c>
      <c r="D3" s="13">
        <v>21</v>
      </c>
      <c r="E3" s="26">
        <v>41944</v>
      </c>
      <c r="G3" s="12">
        <v>2014</v>
      </c>
      <c r="H3" s="25" t="s">
        <v>428</v>
      </c>
    </row>
    <row r="4" spans="1:8" x14ac:dyDescent="0.15">
      <c r="B4" s="25" t="s">
        <v>424</v>
      </c>
      <c r="C4" s="25" t="s">
        <v>426</v>
      </c>
      <c r="D4" s="13">
        <v>55</v>
      </c>
      <c r="E4" s="26">
        <v>42401</v>
      </c>
    </row>
    <row r="5" spans="1:8" x14ac:dyDescent="0.15">
      <c r="B5" s="25" t="s">
        <v>424</v>
      </c>
      <c r="C5" s="25" t="s">
        <v>427</v>
      </c>
      <c r="D5" s="13">
        <v>210</v>
      </c>
      <c r="E5" s="26">
        <v>44409</v>
      </c>
    </row>
    <row r="6" spans="1:8" x14ac:dyDescent="0.15">
      <c r="B6" s="12" t="s">
        <v>407</v>
      </c>
      <c r="C6" s="12" t="s">
        <v>409</v>
      </c>
      <c r="D6" s="13">
        <v>12.7</v>
      </c>
      <c r="E6" s="14">
        <v>44739</v>
      </c>
      <c r="F6" s="12" t="s">
        <v>413</v>
      </c>
    </row>
    <row r="7" spans="1:8" x14ac:dyDescent="0.15">
      <c r="B7" s="12" t="s">
        <v>411</v>
      </c>
    </row>
    <row r="8" spans="1:8" x14ac:dyDescent="0.15">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baseColWidth="10" defaultColWidth="9.1640625" defaultRowHeight="13" x14ac:dyDescent="0.15"/>
  <cols>
    <col min="1" max="1" width="5" style="49" bestFit="1" customWidth="1"/>
    <col min="2" max="2" width="26.6640625" style="49" bestFit="1" customWidth="1"/>
    <col min="3" max="16384" width="9.1640625" style="49"/>
  </cols>
  <sheetData>
    <row r="1" spans="1:3" x14ac:dyDescent="0.15">
      <c r="A1" s="40" t="s">
        <v>948</v>
      </c>
    </row>
    <row r="2" spans="1:3" x14ac:dyDescent="0.15">
      <c r="B2" s="49" t="s">
        <v>0</v>
      </c>
      <c r="C2" s="49" t="s">
        <v>1058</v>
      </c>
    </row>
    <row r="3" spans="1:3" x14ac:dyDescent="0.15">
      <c r="B3" s="49" t="s">
        <v>430</v>
      </c>
    </row>
    <row r="4" spans="1:3" x14ac:dyDescent="0.15">
      <c r="B4" s="49" t="s">
        <v>1057</v>
      </c>
    </row>
    <row r="5" spans="1:3" x14ac:dyDescent="0.15">
      <c r="B5" s="49" t="s">
        <v>441</v>
      </c>
    </row>
    <row r="6" spans="1:3" x14ac:dyDescent="0.15">
      <c r="B6" s="49" t="s">
        <v>1059</v>
      </c>
    </row>
    <row r="7" spans="1:3" x14ac:dyDescent="0.15">
      <c r="B7" s="49" t="s">
        <v>1060</v>
      </c>
    </row>
    <row r="8" spans="1:3" x14ac:dyDescent="0.15">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baseColWidth="10" defaultColWidth="9.1640625" defaultRowHeight="13" x14ac:dyDescent="0.15"/>
  <cols>
    <col min="1" max="1" width="5" style="49" bestFit="1" customWidth="1"/>
    <col min="2" max="2" width="14" style="49" bestFit="1" customWidth="1"/>
    <col min="3" max="16384" width="9.1640625" style="49"/>
  </cols>
  <sheetData>
    <row r="1" spans="1:3" x14ac:dyDescent="0.15">
      <c r="A1" s="49" t="s">
        <v>948</v>
      </c>
    </row>
    <row r="2" spans="1:3" x14ac:dyDescent="0.15">
      <c r="B2" s="49" t="s">
        <v>0</v>
      </c>
      <c r="C2" s="49" t="s">
        <v>1138</v>
      </c>
    </row>
    <row r="3" spans="1:3" x14ac:dyDescent="0.15">
      <c r="B3" s="49" t="s">
        <v>1068</v>
      </c>
    </row>
    <row r="4" spans="1:3" x14ac:dyDescent="0.15">
      <c r="B4" s="49" t="s">
        <v>452</v>
      </c>
    </row>
    <row r="5" spans="1:3" x14ac:dyDescent="0.15">
      <c r="B5" s="49" t="s">
        <v>1107</v>
      </c>
    </row>
    <row r="6" spans="1:3" x14ac:dyDescent="0.15">
      <c r="B6" s="49" t="s">
        <v>1086</v>
      </c>
    </row>
    <row r="7" spans="1:3" x14ac:dyDescent="0.15">
      <c r="B7" s="49" t="s">
        <v>46</v>
      </c>
    </row>
    <row r="8" spans="1:3" x14ac:dyDescent="0.15">
      <c r="B8" s="49" t="s">
        <v>1097</v>
      </c>
    </row>
    <row r="9" spans="1:3" x14ac:dyDescent="0.15">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baseColWidth="10" defaultColWidth="9.1640625" defaultRowHeight="13" x14ac:dyDescent="0.15"/>
  <cols>
    <col min="1" max="1" width="5" style="49" bestFit="1" customWidth="1"/>
    <col min="2" max="2" width="26.5" style="49" bestFit="1" customWidth="1"/>
    <col min="3" max="3" width="12.6640625" style="49" customWidth="1"/>
    <col min="4" max="4" width="8.1640625" style="49" bestFit="1" customWidth="1"/>
    <col min="5" max="16384" width="9.1640625" style="49"/>
  </cols>
  <sheetData>
    <row r="1" spans="1:9" x14ac:dyDescent="0.15">
      <c r="A1" s="49" t="s">
        <v>948</v>
      </c>
    </row>
    <row r="2" spans="1:9" x14ac:dyDescent="0.15">
      <c r="B2" s="49" t="s">
        <v>1061</v>
      </c>
      <c r="C2" s="49" t="s">
        <v>414</v>
      </c>
      <c r="D2" s="49" t="s">
        <v>408</v>
      </c>
      <c r="E2" s="52" t="s">
        <v>1114</v>
      </c>
      <c r="F2" s="49" t="s">
        <v>1115</v>
      </c>
      <c r="G2" s="49" t="s">
        <v>1130</v>
      </c>
      <c r="H2" s="49" t="s">
        <v>1134</v>
      </c>
      <c r="I2" s="49" t="s">
        <v>1136</v>
      </c>
    </row>
    <row r="3" spans="1:9" x14ac:dyDescent="0.15">
      <c r="B3" s="49" t="s">
        <v>1062</v>
      </c>
      <c r="C3" s="50">
        <v>45414</v>
      </c>
      <c r="D3" s="50" t="s">
        <v>409</v>
      </c>
      <c r="E3" s="51">
        <v>10</v>
      </c>
      <c r="F3" s="49" t="s">
        <v>1116</v>
      </c>
      <c r="G3" s="53">
        <f>5/3</f>
        <v>1.6666666666666667</v>
      </c>
      <c r="H3" s="49" t="s">
        <v>1144</v>
      </c>
      <c r="I3" s="49" t="s">
        <v>1143</v>
      </c>
    </row>
    <row r="4" spans="1:9" x14ac:dyDescent="0.15">
      <c r="B4" s="49" t="s">
        <v>1063</v>
      </c>
      <c r="C4" s="50">
        <v>45404</v>
      </c>
      <c r="D4" s="50" t="s">
        <v>409</v>
      </c>
      <c r="E4" s="51">
        <v>20</v>
      </c>
      <c r="F4" s="49" t="s">
        <v>1128</v>
      </c>
      <c r="G4" s="53">
        <f>E4/3</f>
        <v>6.666666666666667</v>
      </c>
      <c r="H4" s="49" t="s">
        <v>1142</v>
      </c>
      <c r="I4" s="49" t="s">
        <v>1141</v>
      </c>
    </row>
    <row r="5" spans="1:9" x14ac:dyDescent="0.15">
      <c r="B5" s="49" t="s">
        <v>1064</v>
      </c>
      <c r="C5" s="50">
        <v>45399</v>
      </c>
      <c r="D5" s="50" t="s">
        <v>409</v>
      </c>
      <c r="E5" s="51">
        <v>4.5</v>
      </c>
      <c r="F5" s="49" t="s">
        <v>1129</v>
      </c>
      <c r="G5" s="53">
        <v>1</v>
      </c>
      <c r="H5" s="49" t="s">
        <v>1140</v>
      </c>
      <c r="I5" s="49" t="s">
        <v>1139</v>
      </c>
    </row>
    <row r="6" spans="1:9" x14ac:dyDescent="0.15">
      <c r="B6" s="49" t="s">
        <v>1065</v>
      </c>
      <c r="C6" s="50">
        <v>45391</v>
      </c>
      <c r="D6" s="50" t="s">
        <v>409</v>
      </c>
      <c r="E6" s="51">
        <v>3.2</v>
      </c>
      <c r="F6" s="49" t="s">
        <v>1133</v>
      </c>
      <c r="G6" s="53">
        <v>1</v>
      </c>
      <c r="H6" s="49" t="s">
        <v>1135</v>
      </c>
      <c r="I6" s="49" t="s">
        <v>1137</v>
      </c>
    </row>
    <row r="7" spans="1:9" x14ac:dyDescent="0.15">
      <c r="B7" s="49" t="s">
        <v>1066</v>
      </c>
      <c r="C7" s="50">
        <v>45391</v>
      </c>
      <c r="D7" s="50" t="s">
        <v>455</v>
      </c>
      <c r="E7" s="51">
        <v>7</v>
      </c>
      <c r="F7" s="49" t="s">
        <v>1146</v>
      </c>
      <c r="G7" s="53">
        <v>1</v>
      </c>
      <c r="H7" s="49" t="s">
        <v>1147</v>
      </c>
      <c r="I7" s="49" t="s">
        <v>1145</v>
      </c>
    </row>
    <row r="8" spans="1:9" x14ac:dyDescent="0.15">
      <c r="B8" s="49" t="s">
        <v>1067</v>
      </c>
      <c r="C8" s="50">
        <v>45373</v>
      </c>
      <c r="D8" s="50" t="s">
        <v>409</v>
      </c>
      <c r="E8" s="51">
        <v>4.5</v>
      </c>
      <c r="F8" s="49" t="s">
        <v>1148</v>
      </c>
      <c r="G8" s="53">
        <v>1</v>
      </c>
      <c r="H8" s="49" t="s">
        <v>1150</v>
      </c>
      <c r="I8" s="49" t="s">
        <v>1149</v>
      </c>
    </row>
    <row r="9" spans="1:9" x14ac:dyDescent="0.15">
      <c r="B9" s="49" t="s">
        <v>786</v>
      </c>
      <c r="C9" s="50">
        <v>45372</v>
      </c>
      <c r="D9" s="50"/>
      <c r="E9" s="51">
        <v>28</v>
      </c>
    </row>
    <row r="10" spans="1:9" x14ac:dyDescent="0.15">
      <c r="B10" s="49" t="s">
        <v>1068</v>
      </c>
      <c r="C10" s="50">
        <v>45344</v>
      </c>
      <c r="D10" s="50"/>
      <c r="E10" s="51">
        <v>100</v>
      </c>
    </row>
    <row r="11" spans="1:9" x14ac:dyDescent="0.15">
      <c r="B11" s="49" t="s">
        <v>1069</v>
      </c>
      <c r="C11" s="50">
        <v>45314</v>
      </c>
      <c r="D11" s="50"/>
      <c r="E11" s="51">
        <v>3</v>
      </c>
    </row>
    <row r="12" spans="1:9" x14ac:dyDescent="0.15">
      <c r="B12" s="49" t="s">
        <v>1070</v>
      </c>
      <c r="C12" s="50">
        <v>45308</v>
      </c>
      <c r="D12" s="50"/>
      <c r="E12" s="51">
        <v>20</v>
      </c>
    </row>
    <row r="13" spans="1:9" x14ac:dyDescent="0.15">
      <c r="B13" s="49" t="s">
        <v>1071</v>
      </c>
      <c r="C13" s="50">
        <v>45279</v>
      </c>
      <c r="D13" s="50"/>
      <c r="E13" s="51">
        <v>2.2000000000000002</v>
      </c>
    </row>
    <row r="14" spans="1:9" x14ac:dyDescent="0.15">
      <c r="B14" s="49" t="s">
        <v>1072</v>
      </c>
      <c r="C14" s="50">
        <v>45273</v>
      </c>
      <c r="D14" s="50"/>
      <c r="E14" s="51">
        <v>13.5</v>
      </c>
    </row>
    <row r="15" spans="1:9" x14ac:dyDescent="0.15">
      <c r="B15" s="49" t="s">
        <v>1073</v>
      </c>
      <c r="C15" s="50">
        <v>45261</v>
      </c>
      <c r="D15" s="50"/>
      <c r="E15" s="49">
        <v>2.5</v>
      </c>
    </row>
    <row r="16" spans="1:9" x14ac:dyDescent="0.15">
      <c r="B16" s="49" t="s">
        <v>1074</v>
      </c>
      <c r="C16" s="50">
        <v>45245</v>
      </c>
      <c r="D16" s="50"/>
      <c r="E16" s="49">
        <v>1.6</v>
      </c>
    </row>
    <row r="17" spans="2:5" x14ac:dyDescent="0.15">
      <c r="B17" s="49" t="s">
        <v>1075</v>
      </c>
      <c r="C17" s="50">
        <v>45238</v>
      </c>
      <c r="D17" s="50"/>
      <c r="E17" s="49">
        <v>5</v>
      </c>
    </row>
    <row r="18" spans="2:5" x14ac:dyDescent="0.15">
      <c r="B18" s="49" t="s">
        <v>1076</v>
      </c>
      <c r="C18" s="50">
        <v>45237</v>
      </c>
      <c r="D18" s="50"/>
      <c r="E18" s="49">
        <v>4</v>
      </c>
    </row>
    <row r="19" spans="2:5" x14ac:dyDescent="0.15">
      <c r="B19" s="49" t="s">
        <v>1077</v>
      </c>
      <c r="C19" s="50">
        <v>45215</v>
      </c>
      <c r="D19" s="50"/>
      <c r="E19" s="49">
        <v>0.5</v>
      </c>
    </row>
    <row r="20" spans="2:5" x14ac:dyDescent="0.15">
      <c r="B20" s="49" t="s">
        <v>1078</v>
      </c>
      <c r="C20" s="50">
        <v>45197</v>
      </c>
      <c r="D20" s="50"/>
      <c r="E20" s="49">
        <v>16.8</v>
      </c>
    </row>
    <row r="21" spans="2:5" x14ac:dyDescent="0.15">
      <c r="B21" s="49" t="s">
        <v>1079</v>
      </c>
      <c r="C21" s="50">
        <v>45190</v>
      </c>
      <c r="D21" s="50"/>
      <c r="E21" s="49">
        <v>3.6</v>
      </c>
    </row>
    <row r="22" spans="2:5" x14ac:dyDescent="0.15">
      <c r="B22" s="49" t="s">
        <v>1080</v>
      </c>
      <c r="C22" s="50">
        <v>45187</v>
      </c>
      <c r="D22" s="50"/>
      <c r="E22" s="49">
        <v>25</v>
      </c>
    </row>
    <row r="23" spans="2:5" x14ac:dyDescent="0.15">
      <c r="B23" s="49" t="s">
        <v>1081</v>
      </c>
      <c r="C23" s="50">
        <v>45175</v>
      </c>
      <c r="D23" s="50"/>
      <c r="E23" s="49">
        <v>25</v>
      </c>
    </row>
    <row r="24" spans="2:5" x14ac:dyDescent="0.15">
      <c r="B24" s="49" t="s">
        <v>1082</v>
      </c>
      <c r="C24" s="50">
        <v>45154</v>
      </c>
      <c r="D24" s="50"/>
      <c r="E24" s="49">
        <v>6</v>
      </c>
    </row>
    <row r="25" spans="2:5" x14ac:dyDescent="0.15">
      <c r="B25" s="49" t="s">
        <v>1083</v>
      </c>
      <c r="C25" s="50">
        <v>45117</v>
      </c>
      <c r="D25" s="50"/>
      <c r="E25" s="49">
        <v>4</v>
      </c>
    </row>
    <row r="26" spans="2:5" x14ac:dyDescent="0.15">
      <c r="B26" s="49" t="s">
        <v>1084</v>
      </c>
      <c r="C26" s="50">
        <v>45089</v>
      </c>
      <c r="D26" s="50"/>
      <c r="E26" s="49">
        <v>43</v>
      </c>
    </row>
    <row r="27" spans="2:5" x14ac:dyDescent="0.15">
      <c r="B27" s="49" t="s">
        <v>452</v>
      </c>
      <c r="C27" s="50">
        <v>45071</v>
      </c>
      <c r="D27" s="50"/>
      <c r="E27" s="49">
        <v>115</v>
      </c>
    </row>
    <row r="28" spans="2:5" x14ac:dyDescent="0.15">
      <c r="B28" s="49" t="s">
        <v>1085</v>
      </c>
      <c r="C28" s="50">
        <v>45071</v>
      </c>
      <c r="D28" s="50"/>
      <c r="E28" s="49">
        <v>115</v>
      </c>
    </row>
    <row r="29" spans="2:5" x14ac:dyDescent="0.15">
      <c r="B29" s="49" t="s">
        <v>1081</v>
      </c>
      <c r="C29" s="50">
        <v>45063</v>
      </c>
      <c r="D29" s="50"/>
      <c r="E29" s="49">
        <v>29.3</v>
      </c>
    </row>
    <row r="30" spans="2:5" x14ac:dyDescent="0.15">
      <c r="B30" s="49" t="s">
        <v>1086</v>
      </c>
      <c r="C30" s="50">
        <v>45020</v>
      </c>
      <c r="D30" s="50"/>
      <c r="E30" s="49">
        <v>120</v>
      </c>
    </row>
    <row r="31" spans="2:5" x14ac:dyDescent="0.15">
      <c r="B31" s="49" t="s">
        <v>1087</v>
      </c>
      <c r="C31" s="50">
        <v>45000</v>
      </c>
      <c r="D31" s="50"/>
    </row>
    <row r="32" spans="2:5" x14ac:dyDescent="0.15">
      <c r="B32" s="49" t="s">
        <v>1088</v>
      </c>
      <c r="C32" s="50">
        <v>44980</v>
      </c>
      <c r="D32" s="50"/>
      <c r="E32" s="49">
        <v>25.5</v>
      </c>
    </row>
    <row r="33" spans="2:5" x14ac:dyDescent="0.15">
      <c r="B33" s="49" t="s">
        <v>1089</v>
      </c>
      <c r="C33" s="50">
        <v>44973</v>
      </c>
      <c r="D33" s="50"/>
      <c r="E33" s="49">
        <v>6</v>
      </c>
    </row>
    <row r="34" spans="2:5" x14ac:dyDescent="0.15">
      <c r="B34" s="49" t="s">
        <v>1090</v>
      </c>
      <c r="C34" s="50">
        <v>44972</v>
      </c>
      <c r="D34" s="50"/>
      <c r="E34" s="49">
        <v>11</v>
      </c>
    </row>
    <row r="35" spans="2:5" x14ac:dyDescent="0.15">
      <c r="B35" s="49" t="s">
        <v>1091</v>
      </c>
      <c r="C35" s="50">
        <v>44957</v>
      </c>
      <c r="D35" s="50"/>
      <c r="E35" s="49">
        <v>7</v>
      </c>
    </row>
    <row r="36" spans="2:5" x14ac:dyDescent="0.15">
      <c r="B36" s="49" t="s">
        <v>1092</v>
      </c>
      <c r="C36" s="50">
        <v>44945</v>
      </c>
      <c r="D36" s="50"/>
      <c r="E36" s="49">
        <v>32</v>
      </c>
    </row>
    <row r="37" spans="2:5" x14ac:dyDescent="0.15">
      <c r="B37" s="49" t="s">
        <v>1093</v>
      </c>
      <c r="C37" s="50">
        <v>44939</v>
      </c>
      <c r="D37" s="50"/>
      <c r="E37" s="49">
        <v>2.1</v>
      </c>
    </row>
    <row r="38" spans="2:5" x14ac:dyDescent="0.15">
      <c r="B38" s="49" t="s">
        <v>1094</v>
      </c>
      <c r="C38" s="50">
        <v>44903</v>
      </c>
      <c r="D38" s="50"/>
      <c r="E38" s="49">
        <v>6.9</v>
      </c>
    </row>
    <row r="39" spans="2:5" x14ac:dyDescent="0.15">
      <c r="B39" s="49" t="s">
        <v>46</v>
      </c>
      <c r="C39" s="50">
        <v>44847</v>
      </c>
      <c r="D39" s="50"/>
      <c r="E39" s="49">
        <v>165</v>
      </c>
    </row>
    <row r="40" spans="2:5" x14ac:dyDescent="0.15">
      <c r="B40" s="49" t="s">
        <v>1095</v>
      </c>
      <c r="C40" s="50">
        <v>44845</v>
      </c>
      <c r="D40" s="50"/>
      <c r="E40" s="49">
        <v>14</v>
      </c>
    </row>
    <row r="41" spans="2:5" x14ac:dyDescent="0.15">
      <c r="B41" s="49" t="s">
        <v>1096</v>
      </c>
      <c r="C41" s="50">
        <v>44834</v>
      </c>
      <c r="D41" s="50"/>
    </row>
    <row r="42" spans="2:5" x14ac:dyDescent="0.15">
      <c r="B42" s="49" t="s">
        <v>1097</v>
      </c>
      <c r="C42" s="50">
        <v>44812</v>
      </c>
      <c r="D42" s="50"/>
      <c r="E42" s="49">
        <v>300</v>
      </c>
    </row>
    <row r="43" spans="2:5" x14ac:dyDescent="0.15">
      <c r="B43" s="49" t="s">
        <v>1098</v>
      </c>
      <c r="C43" s="50">
        <v>44782</v>
      </c>
      <c r="D43" s="50"/>
      <c r="E43" s="49">
        <v>20</v>
      </c>
    </row>
    <row r="44" spans="2:5" x14ac:dyDescent="0.15">
      <c r="B44" s="49" t="s">
        <v>1099</v>
      </c>
      <c r="C44" s="50">
        <v>44777</v>
      </c>
      <c r="D44" s="50"/>
      <c r="E44" s="49">
        <v>6</v>
      </c>
    </row>
    <row r="45" spans="2:5" x14ac:dyDescent="0.15">
      <c r="B45" s="49" t="s">
        <v>1100</v>
      </c>
      <c r="C45" s="50">
        <v>44770</v>
      </c>
      <c r="D45" s="50"/>
      <c r="E45" s="49">
        <v>50</v>
      </c>
    </row>
    <row r="46" spans="2:5" x14ac:dyDescent="0.15">
      <c r="B46" s="49" t="s">
        <v>1101</v>
      </c>
      <c r="C46" s="50">
        <v>44754</v>
      </c>
      <c r="D46" s="50"/>
      <c r="E46" s="49">
        <v>18</v>
      </c>
    </row>
    <row r="47" spans="2:5" x14ac:dyDescent="0.15">
      <c r="B47" s="49" t="s">
        <v>1102</v>
      </c>
      <c r="C47" s="50">
        <v>44728</v>
      </c>
      <c r="D47" s="50"/>
      <c r="E47" s="49">
        <v>22</v>
      </c>
    </row>
    <row r="48" spans="2:5" x14ac:dyDescent="0.15">
      <c r="B48" s="49" t="s">
        <v>788</v>
      </c>
      <c r="C48" s="50">
        <v>44720</v>
      </c>
      <c r="D48" s="50"/>
      <c r="E48" s="49">
        <v>25</v>
      </c>
    </row>
    <row r="49" spans="2:5" x14ac:dyDescent="0.15">
      <c r="B49" s="49" t="s">
        <v>1103</v>
      </c>
      <c r="C49" s="50">
        <v>44719</v>
      </c>
      <c r="D49" s="50"/>
      <c r="E49" s="49">
        <v>5</v>
      </c>
    </row>
    <row r="50" spans="2:5" x14ac:dyDescent="0.15">
      <c r="B50" s="49" t="s">
        <v>1104</v>
      </c>
      <c r="C50" s="50">
        <v>44716</v>
      </c>
      <c r="D50" s="50"/>
      <c r="E50" s="49">
        <v>2</v>
      </c>
    </row>
    <row r="51" spans="2:5" x14ac:dyDescent="0.15">
      <c r="B51" s="49" t="s">
        <v>1105</v>
      </c>
      <c r="C51" s="50">
        <v>44705</v>
      </c>
      <c r="D51" s="50"/>
      <c r="E51" s="49">
        <v>70</v>
      </c>
    </row>
    <row r="52" spans="2:5" x14ac:dyDescent="0.15">
      <c r="B52" s="49" t="s">
        <v>1106</v>
      </c>
      <c r="C52" s="50">
        <v>44699</v>
      </c>
      <c r="D52" s="50"/>
      <c r="E52" s="49">
        <v>12</v>
      </c>
    </row>
    <row r="53" spans="2:5" x14ac:dyDescent="0.15">
      <c r="B53" s="49" t="s">
        <v>703</v>
      </c>
      <c r="C53" s="50">
        <v>44693</v>
      </c>
      <c r="D53" s="50"/>
    </row>
    <row r="54" spans="2:5" x14ac:dyDescent="0.15">
      <c r="B54" s="49" t="s">
        <v>1107</v>
      </c>
      <c r="C54" s="50">
        <v>44632</v>
      </c>
      <c r="D54" s="50"/>
      <c r="E54" s="49">
        <v>450</v>
      </c>
    </row>
    <row r="55" spans="2:5" x14ac:dyDescent="0.15">
      <c r="B55" s="49" t="s">
        <v>43</v>
      </c>
      <c r="C55" s="50">
        <v>44574</v>
      </c>
      <c r="D55" s="50"/>
      <c r="E55" s="49">
        <v>150</v>
      </c>
    </row>
    <row r="56" spans="2:5" x14ac:dyDescent="0.15">
      <c r="B56" s="49" t="s">
        <v>1108</v>
      </c>
      <c r="C56" s="50">
        <v>44568</v>
      </c>
      <c r="D56" s="50"/>
      <c r="E56" s="49">
        <v>25</v>
      </c>
    </row>
    <row r="57" spans="2:5" x14ac:dyDescent="0.15">
      <c r="B57" s="49" t="s">
        <v>1108</v>
      </c>
      <c r="C57" s="50">
        <v>44559</v>
      </c>
      <c r="D57" s="50"/>
    </row>
    <row r="58" spans="2:5" x14ac:dyDescent="0.15">
      <c r="B58" s="49" t="s">
        <v>1109</v>
      </c>
      <c r="C58" s="50">
        <v>44545</v>
      </c>
      <c r="D58" s="50"/>
      <c r="E58" s="49">
        <v>100</v>
      </c>
    </row>
    <row r="59" spans="2:5" x14ac:dyDescent="0.15">
      <c r="B59" s="49" t="s">
        <v>570</v>
      </c>
      <c r="C59" s="50">
        <v>44522</v>
      </c>
      <c r="D59" s="50"/>
      <c r="E59" s="49">
        <v>55</v>
      </c>
    </row>
    <row r="60" spans="2:5" x14ac:dyDescent="0.15">
      <c r="B60" s="49" t="s">
        <v>1110</v>
      </c>
      <c r="C60" s="50">
        <v>44439</v>
      </c>
      <c r="D60" s="50"/>
      <c r="E60" s="49">
        <v>20</v>
      </c>
    </row>
    <row r="61" spans="2:5" x14ac:dyDescent="0.15">
      <c r="B61" s="49" t="s">
        <v>793</v>
      </c>
      <c r="C61" s="50">
        <v>44404</v>
      </c>
      <c r="D61" s="50"/>
      <c r="E61" s="49">
        <v>60</v>
      </c>
    </row>
    <row r="62" spans="2:5" x14ac:dyDescent="0.15">
      <c r="B62" s="49" t="s">
        <v>1108</v>
      </c>
      <c r="C62" s="50">
        <v>44333</v>
      </c>
      <c r="D62" s="50"/>
      <c r="E62" s="49">
        <v>11.7</v>
      </c>
    </row>
    <row r="63" spans="2:5" x14ac:dyDescent="0.15">
      <c r="B63" s="49" t="s">
        <v>1111</v>
      </c>
      <c r="C63" s="50">
        <v>44329</v>
      </c>
      <c r="D63" s="50"/>
    </row>
    <row r="64" spans="2:5" x14ac:dyDescent="0.15">
      <c r="B64" s="49" t="s">
        <v>793</v>
      </c>
      <c r="C64" s="50">
        <v>44260</v>
      </c>
      <c r="D64" s="50"/>
      <c r="E64" s="49">
        <v>26</v>
      </c>
    </row>
    <row r="65" spans="2:5" x14ac:dyDescent="0.15">
      <c r="B65" s="49" t="s">
        <v>43</v>
      </c>
      <c r="C65" s="50">
        <v>43956</v>
      </c>
      <c r="D65" s="50"/>
      <c r="E65" s="49">
        <v>21.6</v>
      </c>
    </row>
    <row r="66" spans="2:5" x14ac:dyDescent="0.15">
      <c r="B66" s="49" t="s">
        <v>1112</v>
      </c>
      <c r="C66" s="50">
        <v>43916</v>
      </c>
      <c r="D66" s="50"/>
      <c r="E66" s="49">
        <v>10.199999999999999</v>
      </c>
    </row>
    <row r="67" spans="2:5" x14ac:dyDescent="0.15">
      <c r="B67" s="49" t="s">
        <v>119</v>
      </c>
      <c r="C67" s="50">
        <v>43895</v>
      </c>
      <c r="D67" s="50"/>
      <c r="E67" s="49">
        <v>8.3000000000000007</v>
      </c>
    </row>
    <row r="68" spans="2:5" x14ac:dyDescent="0.15">
      <c r="B68" s="49" t="s">
        <v>119</v>
      </c>
      <c r="C68" s="50">
        <v>43775</v>
      </c>
      <c r="D68" s="50"/>
      <c r="E68" s="49">
        <v>5</v>
      </c>
    </row>
    <row r="69" spans="2:5" x14ac:dyDescent="0.15">
      <c r="B69" s="49" t="s">
        <v>865</v>
      </c>
      <c r="C69" s="50">
        <v>43557</v>
      </c>
      <c r="D69" s="50"/>
      <c r="E69" s="49">
        <v>30</v>
      </c>
    </row>
    <row r="70" spans="2:5" x14ac:dyDescent="0.15">
      <c r="B70" s="49" t="s">
        <v>1113</v>
      </c>
      <c r="C70" s="50">
        <v>43536</v>
      </c>
      <c r="D70" s="50"/>
    </row>
    <row r="71" spans="2:5" x14ac:dyDescent="0.15">
      <c r="B71" s="49" t="s">
        <v>325</v>
      </c>
      <c r="C71" s="50">
        <v>43392</v>
      </c>
      <c r="D71" s="50"/>
      <c r="E71" s="49">
        <v>10</v>
      </c>
    </row>
    <row r="72" spans="2:5" x14ac:dyDescent="0.15">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baseColWidth="10" defaultColWidth="9.1640625" defaultRowHeight="13" x14ac:dyDescent="0.15"/>
  <cols>
    <col min="1" max="1" width="9.1640625" style="27"/>
    <col min="2" max="2" width="11.6640625" style="27" bestFit="1" customWidth="1"/>
    <col min="3" max="5" width="11.6640625" style="27" customWidth="1"/>
    <col min="6" max="6" width="25" style="27" customWidth="1"/>
    <col min="7" max="7" width="14.5" style="27" customWidth="1"/>
    <col min="8" max="10" width="11.6640625" style="27" customWidth="1"/>
    <col min="11" max="11" width="3.6640625" style="27" customWidth="1"/>
    <col min="12" max="12" width="3.1640625" style="27" customWidth="1"/>
    <col min="13" max="16384" width="9.1640625" style="27"/>
  </cols>
  <sheetData>
    <row r="2" spans="2:26" x14ac:dyDescent="0.15">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15">
      <c r="B3" s="27" t="s">
        <v>137</v>
      </c>
      <c r="C3" s="54" t="s">
        <v>628</v>
      </c>
      <c r="D3" s="28">
        <v>44677</v>
      </c>
      <c r="E3" s="27" t="s">
        <v>877</v>
      </c>
      <c r="L3" s="27" t="s">
        <v>555</v>
      </c>
      <c r="N3" s="27" t="s">
        <v>433</v>
      </c>
    </row>
    <row r="4" spans="2:26" x14ac:dyDescent="0.15">
      <c r="B4" s="27" t="s">
        <v>137</v>
      </c>
      <c r="C4" s="54" t="s">
        <v>455</v>
      </c>
      <c r="D4" s="28">
        <v>44232</v>
      </c>
      <c r="E4" s="27" t="s">
        <v>440</v>
      </c>
      <c r="N4" s="27" t="s">
        <v>433</v>
      </c>
    </row>
    <row r="5" spans="2:26" x14ac:dyDescent="0.15">
      <c r="B5" s="27" t="s">
        <v>945</v>
      </c>
      <c r="C5" s="54" t="s">
        <v>455</v>
      </c>
      <c r="D5" s="28">
        <v>44167</v>
      </c>
      <c r="E5" s="27" t="s">
        <v>512</v>
      </c>
      <c r="N5" s="27" t="s">
        <v>433</v>
      </c>
    </row>
    <row r="6" spans="2:26" x14ac:dyDescent="0.15">
      <c r="B6" s="27" t="s">
        <v>945</v>
      </c>
      <c r="C6" s="54" t="s">
        <v>409</v>
      </c>
      <c r="D6" s="28">
        <v>44054</v>
      </c>
      <c r="E6" s="27" t="s">
        <v>852</v>
      </c>
      <c r="V6" s="27" t="s">
        <v>441</v>
      </c>
    </row>
    <row r="7" spans="2:26" x14ac:dyDescent="0.15">
      <c r="B7" s="27" t="s">
        <v>944</v>
      </c>
      <c r="C7" s="27" t="s">
        <v>455</v>
      </c>
      <c r="K7" s="27" t="s">
        <v>450</v>
      </c>
      <c r="X7" s="27" t="s">
        <v>444</v>
      </c>
    </row>
    <row r="8" spans="2:26" x14ac:dyDescent="0.15">
      <c r="B8" s="27" t="s">
        <v>943</v>
      </c>
      <c r="C8" s="27" t="s">
        <v>455</v>
      </c>
      <c r="D8" s="28">
        <v>42257</v>
      </c>
      <c r="E8" s="27" t="s">
        <v>942</v>
      </c>
      <c r="N8" s="27" t="s">
        <v>433</v>
      </c>
    </row>
    <row r="9" spans="2:26" x14ac:dyDescent="0.15">
      <c r="B9" s="27" t="s">
        <v>940</v>
      </c>
      <c r="C9" s="27" t="s">
        <v>455</v>
      </c>
      <c r="D9" s="28">
        <v>44070</v>
      </c>
      <c r="E9" s="27" t="s">
        <v>941</v>
      </c>
      <c r="N9" s="27" t="s">
        <v>433</v>
      </c>
      <c r="Z9" s="27" t="s">
        <v>437</v>
      </c>
    </row>
    <row r="10" spans="2:26" x14ac:dyDescent="0.15">
      <c r="B10" s="27" t="s">
        <v>940</v>
      </c>
      <c r="C10" s="54" t="s">
        <v>409</v>
      </c>
      <c r="D10" s="28">
        <v>43917</v>
      </c>
      <c r="E10" s="27" t="s">
        <v>514</v>
      </c>
      <c r="Z10" s="27" t="s">
        <v>437</v>
      </c>
    </row>
    <row r="11" spans="2:26" x14ac:dyDescent="0.15">
      <c r="B11" s="27" t="s">
        <v>939</v>
      </c>
      <c r="C11" s="54" t="s">
        <v>455</v>
      </c>
      <c r="D11" s="28">
        <v>44676</v>
      </c>
      <c r="E11" s="27" t="s">
        <v>453</v>
      </c>
      <c r="V11" s="27" t="s">
        <v>441</v>
      </c>
    </row>
    <row r="12" spans="2:26" x14ac:dyDescent="0.15">
      <c r="B12" s="27" t="s">
        <v>938</v>
      </c>
      <c r="D12" s="28">
        <v>44511</v>
      </c>
      <c r="E12" s="27" t="s">
        <v>506</v>
      </c>
      <c r="Z12" s="27" t="s">
        <v>437</v>
      </c>
    </row>
    <row r="13" spans="2:26" x14ac:dyDescent="0.15">
      <c r="B13" s="27" t="s">
        <v>938</v>
      </c>
      <c r="C13" s="54" t="s">
        <v>409</v>
      </c>
      <c r="D13" s="28">
        <v>43241</v>
      </c>
      <c r="E13" s="27" t="s">
        <v>435</v>
      </c>
      <c r="Z13" s="27" t="s">
        <v>437</v>
      </c>
    </row>
    <row r="14" spans="2:26" x14ac:dyDescent="0.15">
      <c r="B14" s="27" t="s">
        <v>937</v>
      </c>
      <c r="C14" s="54" t="s">
        <v>409</v>
      </c>
      <c r="D14" s="28">
        <v>44496</v>
      </c>
      <c r="E14" s="27" t="s">
        <v>457</v>
      </c>
      <c r="W14" s="27" t="s">
        <v>430</v>
      </c>
    </row>
    <row r="15" spans="2:26" x14ac:dyDescent="0.15">
      <c r="B15" s="27" t="s">
        <v>936</v>
      </c>
      <c r="C15" s="54" t="s">
        <v>1124</v>
      </c>
      <c r="D15" s="28">
        <v>44600</v>
      </c>
      <c r="E15" s="27" t="s">
        <v>738</v>
      </c>
      <c r="N15" s="27" t="s">
        <v>433</v>
      </c>
    </row>
    <row r="16" spans="2:26" x14ac:dyDescent="0.15">
      <c r="B16" s="27" t="s">
        <v>936</v>
      </c>
      <c r="C16" s="54" t="s">
        <v>1124</v>
      </c>
      <c r="D16" s="28">
        <v>44497</v>
      </c>
      <c r="E16" s="27" t="s">
        <v>612</v>
      </c>
      <c r="N16" s="27" t="s">
        <v>433</v>
      </c>
    </row>
    <row r="17" spans="2:26" x14ac:dyDescent="0.15">
      <c r="B17" s="27" t="s">
        <v>936</v>
      </c>
      <c r="C17" s="54" t="s">
        <v>628</v>
      </c>
      <c r="D17" s="28">
        <v>44314</v>
      </c>
      <c r="E17" s="27" t="s">
        <v>907</v>
      </c>
      <c r="N17" s="27" t="s">
        <v>433</v>
      </c>
    </row>
    <row r="18" spans="2:26" x14ac:dyDescent="0.15">
      <c r="B18" s="27" t="s">
        <v>936</v>
      </c>
      <c r="C18" s="54" t="s">
        <v>455</v>
      </c>
      <c r="D18" s="28">
        <v>43816</v>
      </c>
      <c r="E18" s="27" t="s">
        <v>440</v>
      </c>
      <c r="N18" s="27" t="s">
        <v>433</v>
      </c>
    </row>
    <row r="19" spans="2:26" x14ac:dyDescent="0.15">
      <c r="B19" s="27" t="s">
        <v>935</v>
      </c>
      <c r="C19" s="54" t="s">
        <v>455</v>
      </c>
      <c r="D19" s="28">
        <v>44306</v>
      </c>
      <c r="E19" s="27" t="s">
        <v>493</v>
      </c>
      <c r="Z19" s="27" t="s">
        <v>437</v>
      </c>
    </row>
    <row r="20" spans="2:26" x14ac:dyDescent="0.15">
      <c r="B20" s="27" t="s">
        <v>934</v>
      </c>
      <c r="D20" s="28">
        <v>44349</v>
      </c>
      <c r="E20" s="27" t="s">
        <v>435</v>
      </c>
      <c r="V20" s="27" t="s">
        <v>441</v>
      </c>
    </row>
    <row r="21" spans="2:26" x14ac:dyDescent="0.15">
      <c r="B21" s="27" t="s">
        <v>933</v>
      </c>
      <c r="C21" s="54" t="s">
        <v>572</v>
      </c>
      <c r="D21" s="28">
        <v>43525</v>
      </c>
      <c r="E21" s="27" t="s">
        <v>453</v>
      </c>
      <c r="N21" s="27" t="s">
        <v>433</v>
      </c>
    </row>
    <row r="22" spans="2:26" x14ac:dyDescent="0.15">
      <c r="B22" s="27" t="s">
        <v>932</v>
      </c>
      <c r="C22" s="54" t="s">
        <v>409</v>
      </c>
      <c r="D22" s="28">
        <v>44746</v>
      </c>
      <c r="E22" s="27" t="s">
        <v>931</v>
      </c>
      <c r="L22" s="27" t="s">
        <v>555</v>
      </c>
      <c r="Z22" s="27" t="s">
        <v>437</v>
      </c>
    </row>
    <row r="23" spans="2:26" x14ac:dyDescent="0.15">
      <c r="B23" s="27" t="s">
        <v>930</v>
      </c>
      <c r="C23" s="54" t="s">
        <v>409</v>
      </c>
      <c r="D23" s="28">
        <v>43661</v>
      </c>
      <c r="E23" s="27" t="s">
        <v>809</v>
      </c>
      <c r="Z23" s="27" t="s">
        <v>437</v>
      </c>
    </row>
    <row r="24" spans="2:26" x14ac:dyDescent="0.15">
      <c r="B24" s="27" t="s">
        <v>929</v>
      </c>
      <c r="C24" s="54" t="s">
        <v>628</v>
      </c>
      <c r="D24" s="28">
        <v>44613</v>
      </c>
      <c r="E24" s="27" t="s">
        <v>738</v>
      </c>
      <c r="N24" s="27" t="s">
        <v>433</v>
      </c>
    </row>
    <row r="25" spans="2:26" x14ac:dyDescent="0.15">
      <c r="B25" s="27" t="s">
        <v>929</v>
      </c>
      <c r="C25" s="54" t="s">
        <v>628</v>
      </c>
      <c r="D25" s="28">
        <v>44367</v>
      </c>
      <c r="E25" s="27" t="s">
        <v>508</v>
      </c>
      <c r="N25" s="27" t="s">
        <v>433</v>
      </c>
    </row>
    <row r="26" spans="2:26" x14ac:dyDescent="0.15">
      <c r="B26" s="27" t="s">
        <v>929</v>
      </c>
      <c r="C26" s="54" t="s">
        <v>455</v>
      </c>
      <c r="D26" s="28">
        <v>43875</v>
      </c>
      <c r="E26" s="27" t="s">
        <v>493</v>
      </c>
      <c r="N26" s="27" t="s">
        <v>433</v>
      </c>
      <c r="V26" s="27" t="s">
        <v>441</v>
      </c>
      <c r="W26" s="27" t="s">
        <v>430</v>
      </c>
      <c r="Z26" s="27" t="s">
        <v>437</v>
      </c>
    </row>
    <row r="27" spans="2:26" x14ac:dyDescent="0.15">
      <c r="B27" s="27" t="s">
        <v>927</v>
      </c>
      <c r="D27" s="28">
        <v>43444</v>
      </c>
      <c r="E27" s="27" t="s">
        <v>928</v>
      </c>
      <c r="N27" s="27" t="s">
        <v>433</v>
      </c>
    </row>
    <row r="28" spans="2:26" x14ac:dyDescent="0.15">
      <c r="B28" s="27" t="s">
        <v>927</v>
      </c>
      <c r="C28" s="54" t="s">
        <v>409</v>
      </c>
      <c r="D28" s="28">
        <v>43178</v>
      </c>
      <c r="E28" s="27" t="s">
        <v>448</v>
      </c>
      <c r="N28" s="27" t="s">
        <v>433</v>
      </c>
    </row>
    <row r="29" spans="2:26" x14ac:dyDescent="0.15">
      <c r="B29" s="27" t="s">
        <v>926</v>
      </c>
      <c r="D29" s="28">
        <v>44272</v>
      </c>
      <c r="E29" s="27" t="s">
        <v>445</v>
      </c>
      <c r="N29" s="27" t="s">
        <v>433</v>
      </c>
      <c r="V29" s="27" t="s">
        <v>441</v>
      </c>
    </row>
    <row r="30" spans="2:26" x14ac:dyDescent="0.15">
      <c r="B30" s="27" t="s">
        <v>925</v>
      </c>
      <c r="C30" s="54" t="s">
        <v>455</v>
      </c>
      <c r="D30" s="28">
        <v>43488</v>
      </c>
      <c r="E30" s="27" t="s">
        <v>855</v>
      </c>
      <c r="Z30" s="27" t="s">
        <v>437</v>
      </c>
    </row>
    <row r="31" spans="2:26" x14ac:dyDescent="0.15">
      <c r="B31" s="27" t="s">
        <v>924</v>
      </c>
      <c r="C31" s="54" t="s">
        <v>409</v>
      </c>
      <c r="D31" s="28">
        <v>44720</v>
      </c>
      <c r="E31" s="27" t="s">
        <v>459</v>
      </c>
      <c r="N31" s="27" t="s">
        <v>433</v>
      </c>
    </row>
    <row r="32" spans="2:26" x14ac:dyDescent="0.15">
      <c r="B32" s="27" t="s">
        <v>924</v>
      </c>
      <c r="C32" s="54" t="s">
        <v>409</v>
      </c>
      <c r="D32" s="28">
        <v>44580</v>
      </c>
      <c r="E32" s="27" t="s">
        <v>520</v>
      </c>
      <c r="N32" s="27" t="s">
        <v>433</v>
      </c>
      <c r="V32" s="27" t="s">
        <v>441</v>
      </c>
    </row>
    <row r="33" spans="2:26" x14ac:dyDescent="0.15">
      <c r="B33" s="27" t="s">
        <v>923</v>
      </c>
      <c r="C33" s="54" t="s">
        <v>409</v>
      </c>
      <c r="D33" s="28">
        <v>44645</v>
      </c>
      <c r="E33" s="27" t="s">
        <v>453</v>
      </c>
      <c r="N33" s="27" t="s">
        <v>433</v>
      </c>
    </row>
    <row r="34" spans="2:26" x14ac:dyDescent="0.15">
      <c r="B34" s="27" t="s">
        <v>922</v>
      </c>
      <c r="D34" s="28">
        <v>43272</v>
      </c>
      <c r="E34" s="27" t="s">
        <v>440</v>
      </c>
      <c r="N34" s="27" t="s">
        <v>433</v>
      </c>
    </row>
    <row r="35" spans="2:26" x14ac:dyDescent="0.15">
      <c r="B35" s="27" t="s">
        <v>921</v>
      </c>
      <c r="C35" s="54" t="s">
        <v>455</v>
      </c>
      <c r="D35" s="28">
        <v>44517</v>
      </c>
      <c r="E35" s="27" t="s">
        <v>764</v>
      </c>
      <c r="Z35" s="27" t="s">
        <v>437</v>
      </c>
    </row>
    <row r="36" spans="2:26" x14ac:dyDescent="0.15">
      <c r="B36" s="27" t="s">
        <v>921</v>
      </c>
      <c r="D36" s="28">
        <v>44227</v>
      </c>
      <c r="E36" s="27" t="s">
        <v>540</v>
      </c>
      <c r="Z36" s="27" t="s">
        <v>437</v>
      </c>
    </row>
    <row r="37" spans="2:26" x14ac:dyDescent="0.15">
      <c r="B37" s="27" t="s">
        <v>920</v>
      </c>
      <c r="C37" s="54" t="s">
        <v>409</v>
      </c>
      <c r="D37" s="28">
        <v>44623</v>
      </c>
      <c r="E37" s="27" t="s">
        <v>435</v>
      </c>
      <c r="V37" s="27" t="s">
        <v>441</v>
      </c>
    </row>
    <row r="38" spans="2:26" x14ac:dyDescent="0.15">
      <c r="B38" s="27" t="s">
        <v>403</v>
      </c>
      <c r="C38" s="54" t="s">
        <v>409</v>
      </c>
      <c r="D38" s="28">
        <v>44147</v>
      </c>
      <c r="E38" s="27" t="s">
        <v>448</v>
      </c>
      <c r="N38" s="27" t="s">
        <v>433</v>
      </c>
      <c r="X38" s="27" t="s">
        <v>444</v>
      </c>
    </row>
    <row r="39" spans="2:26" x14ac:dyDescent="0.15">
      <c r="B39" s="27" t="s">
        <v>919</v>
      </c>
      <c r="C39" s="27" t="s">
        <v>409</v>
      </c>
      <c r="K39" s="27" t="s">
        <v>450</v>
      </c>
      <c r="T39" s="27" t="s">
        <v>449</v>
      </c>
    </row>
    <row r="40" spans="2:26" x14ac:dyDescent="0.15">
      <c r="B40" s="27" t="s">
        <v>919</v>
      </c>
      <c r="C40" s="27" t="s">
        <v>455</v>
      </c>
      <c r="K40" s="27" t="s">
        <v>450</v>
      </c>
      <c r="L40" s="27" t="s">
        <v>555</v>
      </c>
      <c r="T40" s="27" t="s">
        <v>449</v>
      </c>
    </row>
    <row r="41" spans="2:26" x14ac:dyDescent="0.15">
      <c r="B41" s="27" t="s">
        <v>918</v>
      </c>
      <c r="C41" s="27" t="s">
        <v>455</v>
      </c>
      <c r="D41" s="28">
        <v>44552</v>
      </c>
      <c r="E41" s="27" t="s">
        <v>440</v>
      </c>
      <c r="N41" s="27" t="s">
        <v>433</v>
      </c>
    </row>
    <row r="42" spans="2:26" x14ac:dyDescent="0.15">
      <c r="B42" s="27" t="s">
        <v>917</v>
      </c>
      <c r="D42" s="28">
        <v>44349</v>
      </c>
      <c r="E42" s="27" t="s">
        <v>656</v>
      </c>
      <c r="V42" s="27" t="s">
        <v>441</v>
      </c>
    </row>
    <row r="43" spans="2:26" x14ac:dyDescent="0.15">
      <c r="B43" s="27" t="s">
        <v>916</v>
      </c>
      <c r="C43" s="54" t="s">
        <v>628</v>
      </c>
      <c r="D43" s="28">
        <v>44679</v>
      </c>
      <c r="E43" s="27" t="s">
        <v>906</v>
      </c>
      <c r="W43" s="27" t="s">
        <v>430</v>
      </c>
    </row>
    <row r="44" spans="2:26" x14ac:dyDescent="0.15">
      <c r="B44" s="27" t="s">
        <v>916</v>
      </c>
      <c r="C44" s="54" t="s">
        <v>455</v>
      </c>
      <c r="D44" s="28">
        <v>43899</v>
      </c>
      <c r="E44" s="27" t="s">
        <v>512</v>
      </c>
      <c r="W44" s="27" t="s">
        <v>430</v>
      </c>
    </row>
    <row r="45" spans="2:26" x14ac:dyDescent="0.15">
      <c r="B45" s="27" t="s">
        <v>915</v>
      </c>
      <c r="C45" s="54" t="s">
        <v>628</v>
      </c>
      <c r="D45" s="28">
        <v>44503</v>
      </c>
      <c r="E45" s="27" t="s">
        <v>472</v>
      </c>
      <c r="Z45" s="27" t="s">
        <v>437</v>
      </c>
    </row>
    <row r="46" spans="2:26" x14ac:dyDescent="0.15">
      <c r="B46" s="27" t="s">
        <v>914</v>
      </c>
      <c r="D46" s="28">
        <v>44589</v>
      </c>
      <c r="E46" s="27" t="s">
        <v>478</v>
      </c>
      <c r="Z46" s="27" t="s">
        <v>437</v>
      </c>
    </row>
    <row r="47" spans="2:26" x14ac:dyDescent="0.15">
      <c r="B47" s="27" t="s">
        <v>274</v>
      </c>
      <c r="D47" s="28">
        <v>44455</v>
      </c>
      <c r="E47" s="27" t="s">
        <v>457</v>
      </c>
      <c r="K47" s="27" t="s">
        <v>450</v>
      </c>
      <c r="N47" s="27" t="s">
        <v>433</v>
      </c>
    </row>
    <row r="48" spans="2:26" x14ac:dyDescent="0.15">
      <c r="B48" s="27" t="s">
        <v>274</v>
      </c>
      <c r="D48" s="28">
        <v>44042</v>
      </c>
      <c r="E48" s="27" t="s">
        <v>785</v>
      </c>
      <c r="N48" s="27" t="s">
        <v>433</v>
      </c>
    </row>
    <row r="49" spans="2:26" x14ac:dyDescent="0.15">
      <c r="B49" s="27" t="s">
        <v>274</v>
      </c>
      <c r="C49" s="54" t="s">
        <v>455</v>
      </c>
      <c r="D49" s="28">
        <v>43320</v>
      </c>
      <c r="E49" s="27" t="s">
        <v>517</v>
      </c>
      <c r="N49" s="27" t="s">
        <v>433</v>
      </c>
    </row>
    <row r="50" spans="2:26" x14ac:dyDescent="0.15">
      <c r="B50" s="27" t="s">
        <v>913</v>
      </c>
      <c r="C50" s="54" t="s">
        <v>455</v>
      </c>
      <c r="D50" s="28">
        <v>44484</v>
      </c>
      <c r="E50" s="27" t="s">
        <v>512</v>
      </c>
      <c r="N50" s="27" t="s">
        <v>433</v>
      </c>
    </row>
    <row r="51" spans="2:26" x14ac:dyDescent="0.15">
      <c r="B51" s="27" t="s">
        <v>912</v>
      </c>
      <c r="C51" s="27" t="s">
        <v>628</v>
      </c>
      <c r="T51" s="27" t="s">
        <v>449</v>
      </c>
    </row>
    <row r="52" spans="2:26" x14ac:dyDescent="0.15">
      <c r="B52" s="27" t="s">
        <v>911</v>
      </c>
      <c r="C52" s="54" t="s">
        <v>572</v>
      </c>
      <c r="D52" s="28">
        <v>44455</v>
      </c>
      <c r="E52" s="27" t="s">
        <v>890</v>
      </c>
      <c r="V52" s="27" t="s">
        <v>441</v>
      </c>
      <c r="Z52" s="27" t="s">
        <v>437</v>
      </c>
    </row>
    <row r="53" spans="2:26" x14ac:dyDescent="0.15">
      <c r="B53" s="27" t="s">
        <v>911</v>
      </c>
      <c r="C53" s="54" t="s">
        <v>455</v>
      </c>
      <c r="D53" s="28">
        <v>43497</v>
      </c>
      <c r="E53" s="27" t="s">
        <v>459</v>
      </c>
      <c r="Z53" s="27" t="s">
        <v>437</v>
      </c>
    </row>
    <row r="54" spans="2:26" x14ac:dyDescent="0.15">
      <c r="B54" s="27" t="s">
        <v>911</v>
      </c>
      <c r="C54" s="54" t="s">
        <v>572</v>
      </c>
      <c r="D54" s="28">
        <v>44007</v>
      </c>
      <c r="E54" s="27" t="s">
        <v>512</v>
      </c>
      <c r="V54" s="27" t="s">
        <v>441</v>
      </c>
    </row>
    <row r="55" spans="2:26" x14ac:dyDescent="0.15">
      <c r="B55" s="27" t="s">
        <v>910</v>
      </c>
      <c r="C55" s="54" t="s">
        <v>628</v>
      </c>
      <c r="D55" s="28">
        <v>44607</v>
      </c>
      <c r="E55" s="27" t="s">
        <v>615</v>
      </c>
      <c r="V55" s="27" t="s">
        <v>441</v>
      </c>
      <c r="Z55" s="27" t="s">
        <v>437</v>
      </c>
    </row>
    <row r="56" spans="2:26" x14ac:dyDescent="0.15">
      <c r="B56" s="27" t="s">
        <v>910</v>
      </c>
      <c r="C56" s="54" t="s">
        <v>455</v>
      </c>
      <c r="D56" s="28">
        <v>44392</v>
      </c>
      <c r="E56" s="27" t="s">
        <v>467</v>
      </c>
      <c r="V56" s="27" t="s">
        <v>441</v>
      </c>
      <c r="Z56" s="27" t="s">
        <v>437</v>
      </c>
    </row>
    <row r="57" spans="2:26" x14ac:dyDescent="0.15">
      <c r="B57" s="27" t="s">
        <v>909</v>
      </c>
      <c r="C57" s="54" t="s">
        <v>455</v>
      </c>
      <c r="D57" s="28">
        <v>42977</v>
      </c>
      <c r="E57" s="27" t="s">
        <v>638</v>
      </c>
      <c r="N57" s="27" t="s">
        <v>433</v>
      </c>
    </row>
    <row r="58" spans="2:26" x14ac:dyDescent="0.15">
      <c r="B58" s="27" t="s">
        <v>909</v>
      </c>
      <c r="C58" s="54" t="s">
        <v>409</v>
      </c>
      <c r="D58" s="28">
        <v>42044</v>
      </c>
      <c r="E58" s="27" t="s">
        <v>679</v>
      </c>
      <c r="N58" s="27" t="s">
        <v>433</v>
      </c>
    </row>
    <row r="59" spans="2:26" x14ac:dyDescent="0.15">
      <c r="B59" s="27" t="s">
        <v>908</v>
      </c>
      <c r="C59" s="54" t="s">
        <v>455</v>
      </c>
      <c r="D59" s="28">
        <v>44546</v>
      </c>
      <c r="E59" s="27" t="s">
        <v>855</v>
      </c>
      <c r="W59" s="27" t="s">
        <v>430</v>
      </c>
    </row>
    <row r="60" spans="2:26" x14ac:dyDescent="0.15">
      <c r="B60" s="27" t="s">
        <v>905</v>
      </c>
      <c r="C60" s="54" t="s">
        <v>628</v>
      </c>
      <c r="D60" s="28">
        <v>44706</v>
      </c>
      <c r="E60" s="27" t="s">
        <v>907</v>
      </c>
      <c r="V60" s="27" t="s">
        <v>441</v>
      </c>
    </row>
    <row r="61" spans="2:26" x14ac:dyDescent="0.15">
      <c r="B61" s="27" t="s">
        <v>905</v>
      </c>
      <c r="C61" s="54" t="s">
        <v>455</v>
      </c>
      <c r="D61" s="28">
        <v>44326</v>
      </c>
      <c r="E61" s="27" t="s">
        <v>906</v>
      </c>
      <c r="V61" s="27" t="s">
        <v>441</v>
      </c>
    </row>
    <row r="62" spans="2:26" x14ac:dyDescent="0.15">
      <c r="B62" s="27" t="s">
        <v>905</v>
      </c>
      <c r="D62" s="28">
        <v>43895</v>
      </c>
      <c r="E62" s="27" t="s">
        <v>435</v>
      </c>
      <c r="V62" s="27" t="s">
        <v>441</v>
      </c>
    </row>
    <row r="63" spans="2:26" x14ac:dyDescent="0.15">
      <c r="B63" s="27" t="s">
        <v>904</v>
      </c>
      <c r="D63" s="28">
        <v>44258</v>
      </c>
      <c r="E63" s="27" t="s">
        <v>500</v>
      </c>
      <c r="Z63" s="27" t="s">
        <v>437</v>
      </c>
    </row>
    <row r="64" spans="2:26" x14ac:dyDescent="0.15">
      <c r="B64" s="27" t="s">
        <v>903</v>
      </c>
      <c r="C64" s="54" t="s">
        <v>628</v>
      </c>
      <c r="D64" s="28">
        <v>43906</v>
      </c>
      <c r="E64" s="27" t="s">
        <v>642</v>
      </c>
      <c r="N64" s="27" t="s">
        <v>433</v>
      </c>
    </row>
    <row r="65" spans="2:26" x14ac:dyDescent="0.15">
      <c r="B65" s="27" t="s">
        <v>903</v>
      </c>
      <c r="C65" s="54" t="s">
        <v>455</v>
      </c>
      <c r="D65" s="28">
        <v>43465</v>
      </c>
      <c r="E65" s="27" t="s">
        <v>902</v>
      </c>
      <c r="N65" s="27" t="s">
        <v>433</v>
      </c>
    </row>
    <row r="66" spans="2:26" x14ac:dyDescent="0.15">
      <c r="B66" s="27" t="s">
        <v>901</v>
      </c>
      <c r="C66" s="54" t="s">
        <v>455</v>
      </c>
      <c r="D66" s="28">
        <v>44237</v>
      </c>
      <c r="E66" s="27" t="s">
        <v>457</v>
      </c>
      <c r="N66" s="27" t="s">
        <v>433</v>
      </c>
    </row>
    <row r="67" spans="2:26" x14ac:dyDescent="0.15">
      <c r="B67" s="27" t="s">
        <v>900</v>
      </c>
      <c r="C67" s="54" t="s">
        <v>572</v>
      </c>
      <c r="D67" s="28">
        <v>43208</v>
      </c>
      <c r="E67" s="27" t="s">
        <v>776</v>
      </c>
      <c r="N67" s="27" t="s">
        <v>433</v>
      </c>
      <c r="Z67" s="27" t="s">
        <v>437</v>
      </c>
    </row>
    <row r="68" spans="2:26" x14ac:dyDescent="0.15">
      <c r="B68" s="27" t="s">
        <v>899</v>
      </c>
      <c r="C68" s="54" t="s">
        <v>409</v>
      </c>
      <c r="D68" s="28">
        <v>44536</v>
      </c>
      <c r="E68" s="27" t="s">
        <v>438</v>
      </c>
      <c r="Z68" s="27" t="s">
        <v>437</v>
      </c>
    </row>
    <row r="69" spans="2:26" x14ac:dyDescent="0.15">
      <c r="B69" s="27" t="s">
        <v>897</v>
      </c>
      <c r="C69" s="54" t="s">
        <v>455</v>
      </c>
      <c r="D69" s="28">
        <v>44586</v>
      </c>
      <c r="E69" s="27" t="s">
        <v>898</v>
      </c>
      <c r="N69" s="27" t="s">
        <v>433</v>
      </c>
    </row>
    <row r="70" spans="2:26" x14ac:dyDescent="0.15">
      <c r="B70" s="27" t="s">
        <v>897</v>
      </c>
      <c r="D70" s="28">
        <v>44257</v>
      </c>
      <c r="E70" s="27" t="s">
        <v>532</v>
      </c>
      <c r="N70" s="27" t="s">
        <v>433</v>
      </c>
    </row>
    <row r="71" spans="2:26" x14ac:dyDescent="0.15">
      <c r="B71" s="27" t="s">
        <v>896</v>
      </c>
      <c r="D71" s="28">
        <v>44287</v>
      </c>
      <c r="E71" s="27" t="s">
        <v>459</v>
      </c>
      <c r="V71" s="27" t="s">
        <v>441</v>
      </c>
    </row>
    <row r="72" spans="2:26" x14ac:dyDescent="0.15">
      <c r="B72" s="27" t="s">
        <v>895</v>
      </c>
      <c r="C72" s="54" t="s">
        <v>409</v>
      </c>
      <c r="D72" s="28">
        <v>44511</v>
      </c>
      <c r="E72" s="27" t="s">
        <v>500</v>
      </c>
      <c r="W72" s="27" t="s">
        <v>430</v>
      </c>
    </row>
    <row r="73" spans="2:26" x14ac:dyDescent="0.15">
      <c r="B73" s="27" t="s">
        <v>894</v>
      </c>
      <c r="D73" s="28">
        <v>43361</v>
      </c>
      <c r="E73" s="27" t="s">
        <v>681</v>
      </c>
      <c r="N73" s="27" t="s">
        <v>433</v>
      </c>
    </row>
    <row r="74" spans="2:26" x14ac:dyDescent="0.15">
      <c r="B74" s="27" t="s">
        <v>893</v>
      </c>
      <c r="C74" s="54" t="s">
        <v>409</v>
      </c>
      <c r="D74" s="28">
        <v>41836</v>
      </c>
      <c r="E74" s="27" t="s">
        <v>434</v>
      </c>
      <c r="N74" s="27" t="s">
        <v>433</v>
      </c>
    </row>
    <row r="75" spans="2:26" x14ac:dyDescent="0.15">
      <c r="B75" s="27" t="s">
        <v>892</v>
      </c>
      <c r="C75" s="54" t="s">
        <v>572</v>
      </c>
      <c r="D75" s="28">
        <v>44460</v>
      </c>
      <c r="E75" s="27" t="s">
        <v>738</v>
      </c>
      <c r="N75" s="27" t="s">
        <v>433</v>
      </c>
      <c r="Z75" s="27" t="s">
        <v>437</v>
      </c>
    </row>
    <row r="76" spans="2:26" x14ac:dyDescent="0.15">
      <c r="B76" s="27" t="s">
        <v>892</v>
      </c>
      <c r="D76" s="28">
        <v>44278</v>
      </c>
      <c r="E76" s="27" t="s">
        <v>435</v>
      </c>
      <c r="N76" s="27" t="s">
        <v>433</v>
      </c>
      <c r="Z76" s="27" t="s">
        <v>437</v>
      </c>
    </row>
    <row r="77" spans="2:26" x14ac:dyDescent="0.15">
      <c r="B77" s="27" t="s">
        <v>891</v>
      </c>
      <c r="D77" s="28">
        <v>44363</v>
      </c>
      <c r="E77" s="27" t="s">
        <v>890</v>
      </c>
      <c r="N77" s="27" t="s">
        <v>433</v>
      </c>
    </row>
    <row r="78" spans="2:26" x14ac:dyDescent="0.15">
      <c r="B78" s="27" t="s">
        <v>889</v>
      </c>
      <c r="D78" s="28">
        <v>44600</v>
      </c>
      <c r="E78" s="27" t="s">
        <v>435</v>
      </c>
      <c r="N78" s="27" t="s">
        <v>433</v>
      </c>
    </row>
    <row r="79" spans="2:26" x14ac:dyDescent="0.15">
      <c r="B79" s="27" t="s">
        <v>888</v>
      </c>
      <c r="C79" s="27" t="s">
        <v>628</v>
      </c>
      <c r="X79" s="27" t="s">
        <v>444</v>
      </c>
    </row>
    <row r="80" spans="2:26" x14ac:dyDescent="0.15">
      <c r="B80" s="27" t="s">
        <v>887</v>
      </c>
      <c r="C80" s="54" t="s">
        <v>628</v>
      </c>
      <c r="D80" s="28">
        <v>44475</v>
      </c>
      <c r="E80" s="27" t="s">
        <v>528</v>
      </c>
      <c r="N80" s="27" t="s">
        <v>433</v>
      </c>
    </row>
    <row r="81" spans="2:26" x14ac:dyDescent="0.15">
      <c r="B81" s="27" t="s">
        <v>887</v>
      </c>
      <c r="D81" s="28">
        <v>43116</v>
      </c>
      <c r="E81" s="27" t="s">
        <v>435</v>
      </c>
      <c r="N81" s="27" t="s">
        <v>433</v>
      </c>
    </row>
    <row r="82" spans="2:26" x14ac:dyDescent="0.15">
      <c r="B82" s="27" t="s">
        <v>886</v>
      </c>
      <c r="C82" s="54" t="s">
        <v>455</v>
      </c>
      <c r="D82" s="28">
        <v>42766</v>
      </c>
      <c r="E82" s="27" t="s">
        <v>594</v>
      </c>
      <c r="N82" s="27" t="s">
        <v>433</v>
      </c>
    </row>
    <row r="83" spans="2:26" x14ac:dyDescent="0.15">
      <c r="B83" s="27" t="s">
        <v>886</v>
      </c>
      <c r="D83" s="28">
        <v>42045</v>
      </c>
      <c r="E83" s="27" t="s">
        <v>435</v>
      </c>
      <c r="N83" s="27" t="s">
        <v>433</v>
      </c>
    </row>
    <row r="84" spans="2:26" x14ac:dyDescent="0.15">
      <c r="B84" s="27" t="s">
        <v>885</v>
      </c>
      <c r="C84" s="54" t="s">
        <v>1124</v>
      </c>
      <c r="D84" s="28">
        <v>44321</v>
      </c>
      <c r="E84" s="27" t="s">
        <v>612</v>
      </c>
      <c r="N84" s="27" t="s">
        <v>433</v>
      </c>
      <c r="W84" s="27" t="s">
        <v>430</v>
      </c>
    </row>
    <row r="85" spans="2:26" x14ac:dyDescent="0.15">
      <c r="B85" s="27" t="s">
        <v>885</v>
      </c>
      <c r="C85" s="54" t="s">
        <v>628</v>
      </c>
      <c r="D85" s="28">
        <v>44174</v>
      </c>
      <c r="E85" s="27" t="s">
        <v>884</v>
      </c>
      <c r="N85" s="27" t="s">
        <v>433</v>
      </c>
    </row>
    <row r="86" spans="2:26" x14ac:dyDescent="0.15">
      <c r="B86" s="27" t="s">
        <v>883</v>
      </c>
      <c r="D86" s="28">
        <v>41715</v>
      </c>
      <c r="E86" s="27" t="s">
        <v>453</v>
      </c>
      <c r="N86" s="27" t="s">
        <v>433</v>
      </c>
    </row>
    <row r="87" spans="2:26" x14ac:dyDescent="0.15">
      <c r="B87" s="27" t="s">
        <v>882</v>
      </c>
      <c r="C87" s="54" t="s">
        <v>572</v>
      </c>
      <c r="D87" s="28">
        <v>44664</v>
      </c>
      <c r="E87" s="27" t="s">
        <v>457</v>
      </c>
      <c r="V87" s="27" t="s">
        <v>441</v>
      </c>
    </row>
    <row r="88" spans="2:26" x14ac:dyDescent="0.15">
      <c r="B88" s="27" t="s">
        <v>881</v>
      </c>
      <c r="C88" s="54" t="s">
        <v>820</v>
      </c>
      <c r="D88" s="28">
        <v>44246</v>
      </c>
      <c r="E88" s="27" t="s">
        <v>826</v>
      </c>
      <c r="W88" s="27" t="s">
        <v>430</v>
      </c>
    </row>
    <row r="89" spans="2:26" x14ac:dyDescent="0.15">
      <c r="B89" s="27" t="s">
        <v>880</v>
      </c>
      <c r="C89" s="54" t="s">
        <v>455</v>
      </c>
      <c r="D89" s="28">
        <v>43682</v>
      </c>
      <c r="E89" s="27" t="s">
        <v>723</v>
      </c>
      <c r="N89" s="27" t="s">
        <v>433</v>
      </c>
    </row>
    <row r="90" spans="2:26" x14ac:dyDescent="0.15">
      <c r="B90" s="27" t="s">
        <v>880</v>
      </c>
      <c r="C90" s="54" t="s">
        <v>455</v>
      </c>
      <c r="D90" s="28">
        <v>43383</v>
      </c>
      <c r="E90" s="27" t="s">
        <v>879</v>
      </c>
      <c r="N90" s="27" t="s">
        <v>433</v>
      </c>
    </row>
    <row r="91" spans="2:26" x14ac:dyDescent="0.15">
      <c r="B91" s="27" t="s">
        <v>878</v>
      </c>
      <c r="C91" s="54" t="s">
        <v>628</v>
      </c>
      <c r="D91" s="28">
        <v>43594</v>
      </c>
      <c r="E91" s="27" t="s">
        <v>453</v>
      </c>
      <c r="N91" s="27" t="s">
        <v>433</v>
      </c>
    </row>
    <row r="92" spans="2:26" x14ac:dyDescent="0.15">
      <c r="B92" s="27" t="s">
        <v>878</v>
      </c>
      <c r="C92" s="54" t="s">
        <v>628</v>
      </c>
      <c r="D92" s="28">
        <v>44663</v>
      </c>
      <c r="E92" s="27" t="s">
        <v>877</v>
      </c>
      <c r="V92" s="27" t="s">
        <v>441</v>
      </c>
    </row>
    <row r="93" spans="2:26" x14ac:dyDescent="0.15">
      <c r="B93" s="27" t="s">
        <v>876</v>
      </c>
      <c r="C93" s="54" t="s">
        <v>409</v>
      </c>
      <c r="D93" s="28">
        <v>44648</v>
      </c>
      <c r="E93" s="27" t="s">
        <v>482</v>
      </c>
      <c r="W93" s="27" t="s">
        <v>430</v>
      </c>
    </row>
    <row r="94" spans="2:26" x14ac:dyDescent="0.15">
      <c r="B94" s="27" t="s">
        <v>875</v>
      </c>
      <c r="D94" s="28">
        <v>43905</v>
      </c>
      <c r="E94" s="27" t="s">
        <v>435</v>
      </c>
      <c r="N94" s="27" t="s">
        <v>433</v>
      </c>
    </row>
    <row r="95" spans="2:26" x14ac:dyDescent="0.15">
      <c r="B95" s="27" t="s">
        <v>285</v>
      </c>
      <c r="D95" s="28">
        <v>44105</v>
      </c>
      <c r="E95" s="27" t="s">
        <v>581</v>
      </c>
      <c r="N95" s="27" t="s">
        <v>433</v>
      </c>
    </row>
    <row r="96" spans="2:26" x14ac:dyDescent="0.15">
      <c r="B96" s="27" t="s">
        <v>874</v>
      </c>
      <c r="C96" s="54" t="s">
        <v>409</v>
      </c>
      <c r="D96" s="28">
        <v>44692</v>
      </c>
      <c r="E96" s="27" t="s">
        <v>464</v>
      </c>
      <c r="V96" s="27" t="s">
        <v>441</v>
      </c>
      <c r="Z96" s="27" t="s">
        <v>437</v>
      </c>
    </row>
    <row r="97" spans="2:26" x14ac:dyDescent="0.15">
      <c r="B97" s="27" t="s">
        <v>873</v>
      </c>
      <c r="C97" s="54" t="s">
        <v>409</v>
      </c>
      <c r="D97" s="28">
        <v>42583</v>
      </c>
      <c r="E97" s="27" t="s">
        <v>532</v>
      </c>
      <c r="N97" s="27" t="s">
        <v>433</v>
      </c>
    </row>
    <row r="98" spans="2:26" x14ac:dyDescent="0.15">
      <c r="B98" s="27" t="s">
        <v>872</v>
      </c>
      <c r="C98" s="27" t="s">
        <v>455</v>
      </c>
      <c r="T98" s="27" t="s">
        <v>449</v>
      </c>
    </row>
    <row r="99" spans="2:26" x14ac:dyDescent="0.15">
      <c r="B99" s="27" t="s">
        <v>871</v>
      </c>
      <c r="C99" s="27" t="s">
        <v>455</v>
      </c>
      <c r="D99" s="28">
        <v>41997</v>
      </c>
      <c r="E99" s="27" t="s">
        <v>598</v>
      </c>
      <c r="N99" s="27" t="s">
        <v>433</v>
      </c>
    </row>
    <row r="100" spans="2:26" x14ac:dyDescent="0.15">
      <c r="B100" s="27" t="s">
        <v>870</v>
      </c>
      <c r="C100" s="27" t="s">
        <v>455</v>
      </c>
      <c r="K100" s="27" t="s">
        <v>450</v>
      </c>
    </row>
    <row r="101" spans="2:26" x14ac:dyDescent="0.15">
      <c r="B101" s="27" t="s">
        <v>869</v>
      </c>
      <c r="C101" s="54" t="s">
        <v>572</v>
      </c>
      <c r="D101" s="28">
        <v>43343</v>
      </c>
      <c r="E101" s="27" t="s">
        <v>445</v>
      </c>
      <c r="N101" s="27" t="s">
        <v>433</v>
      </c>
    </row>
    <row r="102" spans="2:26" x14ac:dyDescent="0.15">
      <c r="B102" s="27" t="s">
        <v>868</v>
      </c>
      <c r="C102" s="54" t="s">
        <v>409</v>
      </c>
      <c r="D102" s="28">
        <v>44298</v>
      </c>
      <c r="E102" s="27" t="s">
        <v>594</v>
      </c>
      <c r="Z102" s="27" t="s">
        <v>437</v>
      </c>
    </row>
    <row r="103" spans="2:26" x14ac:dyDescent="0.15">
      <c r="B103" s="27" t="s">
        <v>867</v>
      </c>
      <c r="C103" s="54" t="s">
        <v>409</v>
      </c>
      <c r="D103" s="28">
        <v>44628</v>
      </c>
      <c r="E103" s="27" t="s">
        <v>565</v>
      </c>
      <c r="N103" s="27" t="s">
        <v>433</v>
      </c>
      <c r="V103" s="27" t="s">
        <v>441</v>
      </c>
    </row>
    <row r="104" spans="2:26" x14ac:dyDescent="0.15">
      <c r="B104" s="27" t="s">
        <v>866</v>
      </c>
      <c r="C104" s="54" t="s">
        <v>409</v>
      </c>
      <c r="D104" s="28">
        <v>44628</v>
      </c>
      <c r="E104" s="27" t="s">
        <v>565</v>
      </c>
      <c r="N104" s="27" t="s">
        <v>433</v>
      </c>
      <c r="V104" s="27" t="s">
        <v>441</v>
      </c>
    </row>
    <row r="105" spans="2:26" x14ac:dyDescent="0.15">
      <c r="B105" s="27" t="s">
        <v>865</v>
      </c>
      <c r="D105" s="28">
        <v>43557</v>
      </c>
      <c r="E105" s="27" t="s">
        <v>528</v>
      </c>
      <c r="Z105" s="27" t="s">
        <v>437</v>
      </c>
    </row>
    <row r="106" spans="2:26" x14ac:dyDescent="0.15">
      <c r="B106" s="27" t="s">
        <v>865</v>
      </c>
      <c r="D106" s="28">
        <v>43276</v>
      </c>
      <c r="E106" s="27" t="s">
        <v>550</v>
      </c>
      <c r="Z106" s="27" t="s">
        <v>437</v>
      </c>
    </row>
    <row r="107" spans="2:26" x14ac:dyDescent="0.15">
      <c r="B107" s="27" t="s">
        <v>864</v>
      </c>
      <c r="C107" s="54" t="s">
        <v>1124</v>
      </c>
      <c r="D107" s="28">
        <v>42256</v>
      </c>
      <c r="E107" s="27" t="s">
        <v>528</v>
      </c>
      <c r="N107" s="27" t="s">
        <v>433</v>
      </c>
    </row>
    <row r="108" spans="2:26" x14ac:dyDescent="0.15">
      <c r="B108" s="27" t="s">
        <v>864</v>
      </c>
      <c r="C108" s="54" t="s">
        <v>628</v>
      </c>
      <c r="D108" s="28">
        <v>41871</v>
      </c>
      <c r="E108" s="27" t="s">
        <v>863</v>
      </c>
      <c r="N108" s="27" t="s">
        <v>433</v>
      </c>
    </row>
    <row r="109" spans="2:26" x14ac:dyDescent="0.15">
      <c r="B109" s="27" t="s">
        <v>862</v>
      </c>
      <c r="C109" s="54" t="s">
        <v>820</v>
      </c>
      <c r="D109" s="28">
        <v>44281</v>
      </c>
      <c r="E109" s="27" t="s">
        <v>508</v>
      </c>
      <c r="W109" s="27" t="s">
        <v>430</v>
      </c>
    </row>
    <row r="110" spans="2:26" x14ac:dyDescent="0.15">
      <c r="B110" s="27" t="s">
        <v>861</v>
      </c>
      <c r="D110" s="28">
        <v>44692</v>
      </c>
      <c r="E110" s="27" t="s">
        <v>453</v>
      </c>
      <c r="N110" s="27" t="s">
        <v>433</v>
      </c>
    </row>
    <row r="111" spans="2:26" x14ac:dyDescent="0.15">
      <c r="B111" s="27" t="s">
        <v>860</v>
      </c>
      <c r="C111" s="54" t="s">
        <v>409</v>
      </c>
      <c r="D111" s="28">
        <v>41975</v>
      </c>
      <c r="E111" s="27" t="s">
        <v>542</v>
      </c>
      <c r="N111" s="27" t="s">
        <v>433</v>
      </c>
    </row>
    <row r="112" spans="2:26" x14ac:dyDescent="0.15">
      <c r="B112" s="27" t="s">
        <v>859</v>
      </c>
      <c r="C112" s="54" t="s">
        <v>409</v>
      </c>
      <c r="D112" s="28">
        <v>41975</v>
      </c>
      <c r="E112" s="27" t="s">
        <v>542</v>
      </c>
      <c r="N112" s="27" t="s">
        <v>433</v>
      </c>
    </row>
    <row r="113" spans="2:26" x14ac:dyDescent="0.15">
      <c r="B113" s="27" t="s">
        <v>857</v>
      </c>
      <c r="C113" s="54" t="s">
        <v>409</v>
      </c>
      <c r="D113" s="28">
        <v>42438</v>
      </c>
      <c r="E113" s="27" t="s">
        <v>858</v>
      </c>
      <c r="N113" s="27" t="s">
        <v>433</v>
      </c>
    </row>
    <row r="114" spans="2:26" x14ac:dyDescent="0.15">
      <c r="B114" s="27" t="s">
        <v>857</v>
      </c>
      <c r="D114" s="28">
        <v>42243</v>
      </c>
      <c r="E114" s="27" t="s">
        <v>514</v>
      </c>
      <c r="N114" s="27" t="s">
        <v>433</v>
      </c>
    </row>
    <row r="115" spans="2:26" x14ac:dyDescent="0.15">
      <c r="B115" s="27" t="s">
        <v>856</v>
      </c>
      <c r="C115" s="54" t="s">
        <v>1125</v>
      </c>
      <c r="D115" s="28">
        <v>43235</v>
      </c>
      <c r="E115" s="27" t="s">
        <v>595</v>
      </c>
      <c r="N115" s="27" t="s">
        <v>433</v>
      </c>
    </row>
    <row r="116" spans="2:26" x14ac:dyDescent="0.15">
      <c r="B116" s="27" t="s">
        <v>856</v>
      </c>
      <c r="C116" s="54" t="s">
        <v>1124</v>
      </c>
      <c r="D116" s="28">
        <v>42124</v>
      </c>
      <c r="E116" s="27" t="s">
        <v>472</v>
      </c>
      <c r="N116" s="27" t="s">
        <v>433</v>
      </c>
    </row>
    <row r="117" spans="2:26" x14ac:dyDescent="0.15">
      <c r="B117" s="27" t="s">
        <v>856</v>
      </c>
      <c r="C117" s="54" t="s">
        <v>628</v>
      </c>
      <c r="D117" s="28">
        <v>41724</v>
      </c>
      <c r="E117" s="27" t="s">
        <v>855</v>
      </c>
      <c r="N117" s="27" t="s">
        <v>433</v>
      </c>
    </row>
    <row r="118" spans="2:26" x14ac:dyDescent="0.15">
      <c r="B118" s="27" t="s">
        <v>854</v>
      </c>
      <c r="D118" s="28">
        <v>44572</v>
      </c>
      <c r="E118" s="27" t="s">
        <v>853</v>
      </c>
      <c r="W118" s="27" t="s">
        <v>430</v>
      </c>
    </row>
    <row r="119" spans="2:26" x14ac:dyDescent="0.15">
      <c r="B119" s="27" t="s">
        <v>321</v>
      </c>
      <c r="C119" s="54" t="s">
        <v>409</v>
      </c>
      <c r="D119" s="28">
        <v>42396</v>
      </c>
      <c r="E119" s="27" t="s">
        <v>852</v>
      </c>
      <c r="N119" s="27" t="s">
        <v>433</v>
      </c>
    </row>
    <row r="120" spans="2:26" x14ac:dyDescent="0.15">
      <c r="B120" s="27" t="s">
        <v>851</v>
      </c>
      <c r="C120" s="54" t="s">
        <v>409</v>
      </c>
      <c r="D120" s="28">
        <v>43159</v>
      </c>
      <c r="E120" s="27" t="s">
        <v>457</v>
      </c>
      <c r="N120" s="27" t="s">
        <v>433</v>
      </c>
    </row>
    <row r="121" spans="2:26" x14ac:dyDescent="0.15">
      <c r="B121" s="27" t="s">
        <v>850</v>
      </c>
      <c r="C121" s="54" t="s">
        <v>409</v>
      </c>
      <c r="D121" s="28">
        <v>44111</v>
      </c>
      <c r="E121" s="27" t="s">
        <v>849</v>
      </c>
      <c r="V121" s="27" t="s">
        <v>441</v>
      </c>
    </row>
    <row r="122" spans="2:26" x14ac:dyDescent="0.15">
      <c r="B122" s="27" t="s">
        <v>848</v>
      </c>
      <c r="C122" s="54" t="s">
        <v>455</v>
      </c>
      <c r="D122" s="28">
        <v>43916</v>
      </c>
      <c r="E122" s="27" t="s">
        <v>459</v>
      </c>
      <c r="V122" s="27" t="s">
        <v>441</v>
      </c>
    </row>
    <row r="123" spans="2:26" x14ac:dyDescent="0.15">
      <c r="B123" s="27" t="s">
        <v>255</v>
      </c>
      <c r="D123" s="28">
        <v>43466</v>
      </c>
      <c r="E123" s="27" t="s">
        <v>435</v>
      </c>
      <c r="W123" s="27" t="s">
        <v>430</v>
      </c>
    </row>
    <row r="124" spans="2:26" x14ac:dyDescent="0.15">
      <c r="B124" s="27" t="s">
        <v>255</v>
      </c>
      <c r="C124" s="54" t="s">
        <v>1125</v>
      </c>
      <c r="D124" s="28">
        <v>43403</v>
      </c>
      <c r="E124" s="27" t="s">
        <v>642</v>
      </c>
      <c r="Z124" s="27" t="s">
        <v>437</v>
      </c>
    </row>
    <row r="125" spans="2:26" x14ac:dyDescent="0.15">
      <c r="B125" s="27" t="s">
        <v>847</v>
      </c>
      <c r="C125" s="27" t="s">
        <v>409</v>
      </c>
      <c r="K125" s="27" t="s">
        <v>450</v>
      </c>
    </row>
    <row r="126" spans="2:26" x14ac:dyDescent="0.15">
      <c r="B126" s="27" t="s">
        <v>843</v>
      </c>
      <c r="C126" s="54" t="s">
        <v>820</v>
      </c>
      <c r="D126" s="28">
        <v>44670</v>
      </c>
      <c r="E126" s="27" t="s">
        <v>846</v>
      </c>
      <c r="N126" s="27" t="s">
        <v>433</v>
      </c>
      <c r="Z126" s="27" t="s">
        <v>437</v>
      </c>
    </row>
    <row r="127" spans="2:26" x14ac:dyDescent="0.15">
      <c r="B127" s="27" t="s">
        <v>843</v>
      </c>
      <c r="C127" s="54" t="s">
        <v>1124</v>
      </c>
      <c r="D127" s="28">
        <v>44409</v>
      </c>
      <c r="E127" s="27" t="s">
        <v>845</v>
      </c>
      <c r="Z127" s="27" t="s">
        <v>437</v>
      </c>
    </row>
    <row r="128" spans="2:26" x14ac:dyDescent="0.15">
      <c r="B128" s="27" t="s">
        <v>843</v>
      </c>
      <c r="C128" s="54" t="s">
        <v>628</v>
      </c>
      <c r="D128" s="28">
        <v>44187</v>
      </c>
      <c r="E128" s="27" t="s">
        <v>844</v>
      </c>
      <c r="Z128" s="27" t="s">
        <v>437</v>
      </c>
    </row>
    <row r="129" spans="2:26" x14ac:dyDescent="0.15">
      <c r="B129" s="27" t="s">
        <v>843</v>
      </c>
      <c r="C129" s="54" t="s">
        <v>455</v>
      </c>
      <c r="D129" s="28">
        <v>43977</v>
      </c>
      <c r="E129" s="27" t="s">
        <v>594</v>
      </c>
      <c r="Z129" s="27" t="s">
        <v>437</v>
      </c>
    </row>
    <row r="130" spans="2:26" x14ac:dyDescent="0.15">
      <c r="B130" s="27" t="s">
        <v>843</v>
      </c>
      <c r="C130" s="54" t="s">
        <v>455</v>
      </c>
      <c r="D130" s="28">
        <v>43913</v>
      </c>
      <c r="E130" s="27" t="s">
        <v>448</v>
      </c>
      <c r="Z130" s="27" t="s">
        <v>437</v>
      </c>
    </row>
    <row r="131" spans="2:26" x14ac:dyDescent="0.15">
      <c r="B131" s="27" t="s">
        <v>842</v>
      </c>
      <c r="D131" s="28">
        <v>43698</v>
      </c>
      <c r="E131" s="27" t="s">
        <v>453</v>
      </c>
      <c r="Z131" s="27" t="s">
        <v>437</v>
      </c>
    </row>
    <row r="132" spans="2:26" x14ac:dyDescent="0.15">
      <c r="B132" s="27" t="s">
        <v>842</v>
      </c>
      <c r="C132" s="54" t="s">
        <v>409</v>
      </c>
      <c r="D132" s="28">
        <v>43537</v>
      </c>
      <c r="E132" s="27" t="s">
        <v>435</v>
      </c>
      <c r="Z132" s="27" t="s">
        <v>437</v>
      </c>
    </row>
    <row r="133" spans="2:26" x14ac:dyDescent="0.15">
      <c r="B133" s="27" t="s">
        <v>842</v>
      </c>
      <c r="D133" s="28">
        <v>43698</v>
      </c>
      <c r="E133" s="27" t="s">
        <v>453</v>
      </c>
      <c r="V133" s="27" t="s">
        <v>441</v>
      </c>
    </row>
    <row r="134" spans="2:26" x14ac:dyDescent="0.15">
      <c r="B134" s="27" t="s">
        <v>841</v>
      </c>
      <c r="D134" s="28">
        <v>43768</v>
      </c>
      <c r="E134" s="27" t="s">
        <v>453</v>
      </c>
      <c r="Z134" s="27" t="s">
        <v>437</v>
      </c>
    </row>
    <row r="135" spans="2:26" x14ac:dyDescent="0.15">
      <c r="B135" s="27" t="s">
        <v>841</v>
      </c>
      <c r="C135" s="54" t="s">
        <v>455</v>
      </c>
      <c r="D135" s="28">
        <v>43195</v>
      </c>
      <c r="E135" s="27" t="s">
        <v>495</v>
      </c>
      <c r="Z135" s="27" t="s">
        <v>437</v>
      </c>
    </row>
    <row r="136" spans="2:26" x14ac:dyDescent="0.15">
      <c r="B136" s="27" t="s">
        <v>840</v>
      </c>
      <c r="D136" s="28">
        <v>43958</v>
      </c>
      <c r="E136" s="27" t="s">
        <v>517</v>
      </c>
      <c r="N136" s="27" t="s">
        <v>433</v>
      </c>
    </row>
    <row r="137" spans="2:26" x14ac:dyDescent="0.15">
      <c r="B137" s="27" t="s">
        <v>839</v>
      </c>
      <c r="C137" s="54" t="s">
        <v>455</v>
      </c>
      <c r="D137" s="28">
        <v>42666</v>
      </c>
      <c r="E137" s="27" t="s">
        <v>457</v>
      </c>
      <c r="N137" s="27" t="s">
        <v>433</v>
      </c>
    </row>
    <row r="138" spans="2:26" x14ac:dyDescent="0.15">
      <c r="B138" s="27" t="s">
        <v>838</v>
      </c>
      <c r="C138" s="54" t="s">
        <v>455</v>
      </c>
      <c r="D138" s="28">
        <v>43277</v>
      </c>
      <c r="E138" s="27" t="s">
        <v>435</v>
      </c>
      <c r="N138" s="27" t="s">
        <v>433</v>
      </c>
    </row>
    <row r="139" spans="2:26" x14ac:dyDescent="0.15">
      <c r="B139" s="27" t="s">
        <v>836</v>
      </c>
      <c r="C139" s="54" t="s">
        <v>1124</v>
      </c>
      <c r="D139" s="28">
        <v>44475</v>
      </c>
      <c r="E139" s="27" t="s">
        <v>837</v>
      </c>
      <c r="W139" s="27" t="s">
        <v>430</v>
      </c>
    </row>
    <row r="140" spans="2:26" x14ac:dyDescent="0.15">
      <c r="B140" s="27" t="s">
        <v>836</v>
      </c>
      <c r="C140" s="54" t="s">
        <v>455</v>
      </c>
      <c r="D140" s="28">
        <v>44209</v>
      </c>
      <c r="E140" s="27" t="s">
        <v>440</v>
      </c>
      <c r="W140" s="27" t="s">
        <v>430</v>
      </c>
    </row>
    <row r="141" spans="2:26" x14ac:dyDescent="0.15">
      <c r="B141" s="27" t="s">
        <v>835</v>
      </c>
      <c r="D141" s="28">
        <v>44706</v>
      </c>
      <c r="E141" s="27" t="s">
        <v>445</v>
      </c>
      <c r="Z141" s="27" t="s">
        <v>437</v>
      </c>
    </row>
    <row r="142" spans="2:26" x14ac:dyDescent="0.15">
      <c r="B142" s="27" t="s">
        <v>835</v>
      </c>
      <c r="D142" s="28">
        <v>44334</v>
      </c>
      <c r="E142" s="27" t="s">
        <v>706</v>
      </c>
      <c r="V142" s="27" t="s">
        <v>441</v>
      </c>
    </row>
    <row r="143" spans="2:26" x14ac:dyDescent="0.15">
      <c r="B143" s="27" t="s">
        <v>834</v>
      </c>
      <c r="C143" s="27" t="s">
        <v>455</v>
      </c>
      <c r="K143" s="27" t="s">
        <v>450</v>
      </c>
    </row>
    <row r="144" spans="2:26" x14ac:dyDescent="0.15">
      <c r="B144" s="27" t="s">
        <v>121</v>
      </c>
      <c r="C144" s="27" t="s">
        <v>455</v>
      </c>
      <c r="D144" s="28">
        <v>43783</v>
      </c>
      <c r="E144" s="27" t="s">
        <v>467</v>
      </c>
      <c r="W144" s="27" t="s">
        <v>430</v>
      </c>
      <c r="Z144" s="27" t="s">
        <v>437</v>
      </c>
    </row>
    <row r="145" spans="2:26" x14ac:dyDescent="0.15">
      <c r="B145" s="27" t="s">
        <v>121</v>
      </c>
      <c r="C145" s="54" t="s">
        <v>409</v>
      </c>
      <c r="D145" s="28">
        <v>43236</v>
      </c>
      <c r="E145" s="27" t="s">
        <v>833</v>
      </c>
      <c r="Z145" s="27" t="s">
        <v>437</v>
      </c>
    </row>
    <row r="146" spans="2:26" x14ac:dyDescent="0.15">
      <c r="B146" s="27" t="s">
        <v>832</v>
      </c>
      <c r="C146" s="54" t="s">
        <v>409</v>
      </c>
      <c r="D146" s="28">
        <v>44274</v>
      </c>
      <c r="E146" s="27" t="s">
        <v>535</v>
      </c>
      <c r="Z146" s="27" t="s">
        <v>437</v>
      </c>
    </row>
    <row r="147" spans="2:26" x14ac:dyDescent="0.15">
      <c r="B147" s="27" t="s">
        <v>831</v>
      </c>
      <c r="C147" s="54" t="s">
        <v>1124</v>
      </c>
      <c r="D147" s="28">
        <v>44517</v>
      </c>
      <c r="E147" s="27" t="s">
        <v>738</v>
      </c>
      <c r="V147" s="27" t="s">
        <v>441</v>
      </c>
    </row>
    <row r="148" spans="2:26" x14ac:dyDescent="0.15">
      <c r="B148" s="27" t="s">
        <v>830</v>
      </c>
      <c r="C148" s="54" t="s">
        <v>409</v>
      </c>
      <c r="D148" s="28">
        <v>43466</v>
      </c>
      <c r="E148" s="27" t="s">
        <v>435</v>
      </c>
      <c r="W148" s="27" t="s">
        <v>430</v>
      </c>
    </row>
    <row r="149" spans="2:26" x14ac:dyDescent="0.15">
      <c r="B149" s="27" t="s">
        <v>829</v>
      </c>
      <c r="C149" s="54" t="s">
        <v>409</v>
      </c>
      <c r="D149" s="28">
        <v>44077</v>
      </c>
      <c r="E149" s="27" t="s">
        <v>469</v>
      </c>
      <c r="V149" s="27" t="s">
        <v>441</v>
      </c>
    </row>
    <row r="150" spans="2:26" x14ac:dyDescent="0.15">
      <c r="B150" s="27" t="s">
        <v>828</v>
      </c>
      <c r="D150" s="28"/>
    </row>
    <row r="151" spans="2:26" x14ac:dyDescent="0.15">
      <c r="B151" s="27" t="s">
        <v>827</v>
      </c>
      <c r="C151" s="54" t="s">
        <v>455</v>
      </c>
      <c r="D151" s="28">
        <v>44452</v>
      </c>
      <c r="E151" s="27" t="s">
        <v>431</v>
      </c>
      <c r="Z151" s="27" t="s">
        <v>437</v>
      </c>
    </row>
    <row r="152" spans="2:26" x14ac:dyDescent="0.15">
      <c r="B152" s="27" t="s">
        <v>827</v>
      </c>
      <c r="C152" s="54" t="s">
        <v>409</v>
      </c>
      <c r="D152" s="28">
        <v>43690</v>
      </c>
      <c r="E152" s="27" t="s">
        <v>538</v>
      </c>
      <c r="Z152" s="27" t="s">
        <v>437</v>
      </c>
    </row>
    <row r="153" spans="2:26" x14ac:dyDescent="0.15">
      <c r="B153" s="27" t="s">
        <v>824</v>
      </c>
      <c r="C153" s="54" t="s">
        <v>1124</v>
      </c>
      <c r="D153" s="28">
        <v>44672</v>
      </c>
      <c r="E153" s="27" t="s">
        <v>826</v>
      </c>
      <c r="Z153" s="27" t="s">
        <v>437</v>
      </c>
    </row>
    <row r="154" spans="2:26" x14ac:dyDescent="0.15">
      <c r="B154" s="27" t="s">
        <v>824</v>
      </c>
      <c r="C154" s="54" t="s">
        <v>628</v>
      </c>
      <c r="D154" s="28">
        <v>44312</v>
      </c>
      <c r="E154" s="27" t="s">
        <v>825</v>
      </c>
      <c r="Z154" s="27" t="s">
        <v>437</v>
      </c>
    </row>
    <row r="155" spans="2:26" x14ac:dyDescent="0.15">
      <c r="B155" s="27" t="s">
        <v>824</v>
      </c>
      <c r="D155" s="28">
        <v>43805</v>
      </c>
      <c r="E155" s="27" t="s">
        <v>528</v>
      </c>
      <c r="Z155" s="27" t="s">
        <v>437</v>
      </c>
    </row>
    <row r="156" spans="2:26" x14ac:dyDescent="0.15">
      <c r="B156" s="27" t="s">
        <v>824</v>
      </c>
      <c r="C156" s="54" t="s">
        <v>409</v>
      </c>
      <c r="D156" s="28">
        <v>43588</v>
      </c>
      <c r="E156" s="27" t="s">
        <v>532</v>
      </c>
      <c r="V156" s="27" t="s">
        <v>441</v>
      </c>
    </row>
    <row r="157" spans="2:26" x14ac:dyDescent="0.15">
      <c r="B157" s="27" t="s">
        <v>823</v>
      </c>
      <c r="C157" s="27" t="s">
        <v>409</v>
      </c>
      <c r="K157" s="27" t="s">
        <v>450</v>
      </c>
    </row>
    <row r="158" spans="2:26" x14ac:dyDescent="0.15">
      <c r="B158" s="27" t="s">
        <v>822</v>
      </c>
      <c r="D158" s="28">
        <v>43344</v>
      </c>
      <c r="E158" s="27" t="s">
        <v>435</v>
      </c>
      <c r="N158" s="27" t="s">
        <v>433</v>
      </c>
    </row>
    <row r="159" spans="2:26" x14ac:dyDescent="0.15">
      <c r="B159" s="27" t="s">
        <v>821</v>
      </c>
      <c r="C159" s="27" t="s">
        <v>820</v>
      </c>
      <c r="T159" s="27" t="s">
        <v>449</v>
      </c>
    </row>
    <row r="160" spans="2:26" x14ac:dyDescent="0.15">
      <c r="B160" s="27" t="s">
        <v>819</v>
      </c>
      <c r="C160" s="54" t="s">
        <v>409</v>
      </c>
      <c r="D160" s="28">
        <v>44480</v>
      </c>
      <c r="E160" s="27" t="s">
        <v>792</v>
      </c>
      <c r="V160" s="27" t="s">
        <v>441</v>
      </c>
    </row>
    <row r="161" spans="2:26" x14ac:dyDescent="0.15">
      <c r="B161" s="27" t="s">
        <v>818</v>
      </c>
      <c r="C161" s="27" t="s">
        <v>455</v>
      </c>
      <c r="K161" s="27" t="s">
        <v>450</v>
      </c>
    </row>
    <row r="162" spans="2:26" x14ac:dyDescent="0.15">
      <c r="B162" s="27" t="s">
        <v>817</v>
      </c>
      <c r="C162" s="54" t="s">
        <v>409</v>
      </c>
      <c r="D162" s="28">
        <v>44041</v>
      </c>
      <c r="E162" s="27" t="s">
        <v>816</v>
      </c>
      <c r="V162" s="27" t="s">
        <v>441</v>
      </c>
      <c r="Z162" s="27" t="s">
        <v>437</v>
      </c>
    </row>
    <row r="163" spans="2:26" x14ac:dyDescent="0.15">
      <c r="B163" s="27" t="s">
        <v>815</v>
      </c>
      <c r="C163" s="54" t="s">
        <v>409</v>
      </c>
      <c r="D163" s="28">
        <v>44713</v>
      </c>
      <c r="E163" s="27" t="s">
        <v>457</v>
      </c>
      <c r="W163" s="27" t="s">
        <v>430</v>
      </c>
    </row>
    <row r="164" spans="2:26" x14ac:dyDescent="0.15">
      <c r="B164" s="27" t="s">
        <v>813</v>
      </c>
      <c r="D164" s="28">
        <v>43340</v>
      </c>
      <c r="E164" s="27" t="s">
        <v>814</v>
      </c>
      <c r="Z164" s="27" t="s">
        <v>437</v>
      </c>
    </row>
    <row r="165" spans="2:26" x14ac:dyDescent="0.15">
      <c r="B165" s="27" t="s">
        <v>813</v>
      </c>
      <c r="D165" s="28">
        <v>43138</v>
      </c>
      <c r="E165" s="27" t="s">
        <v>812</v>
      </c>
      <c r="Z165" s="27" t="s">
        <v>437</v>
      </c>
    </row>
    <row r="166" spans="2:26" x14ac:dyDescent="0.15">
      <c r="B166" s="27" t="s">
        <v>811</v>
      </c>
      <c r="C166" s="27" t="s">
        <v>409</v>
      </c>
      <c r="K166" s="27" t="s">
        <v>450</v>
      </c>
    </row>
    <row r="167" spans="2:26" x14ac:dyDescent="0.15">
      <c r="B167" s="27" t="s">
        <v>810</v>
      </c>
      <c r="C167" s="54" t="s">
        <v>409</v>
      </c>
      <c r="D167" s="28">
        <v>44251</v>
      </c>
      <c r="E167" s="27" t="s">
        <v>457</v>
      </c>
      <c r="Z167" s="27" t="s">
        <v>437</v>
      </c>
    </row>
    <row r="168" spans="2:26" x14ac:dyDescent="0.15">
      <c r="B168" s="27" t="s">
        <v>808</v>
      </c>
      <c r="C168" s="54" t="s">
        <v>455</v>
      </c>
      <c r="D168" s="28">
        <v>43501</v>
      </c>
      <c r="E168" s="27" t="s">
        <v>809</v>
      </c>
      <c r="Z168" s="27" t="s">
        <v>437</v>
      </c>
    </row>
    <row r="169" spans="2:26" x14ac:dyDescent="0.15">
      <c r="B169" s="27" t="s">
        <v>808</v>
      </c>
      <c r="C169" s="54" t="s">
        <v>409</v>
      </c>
      <c r="D169" s="28">
        <v>42968</v>
      </c>
      <c r="E169" s="27" t="s">
        <v>807</v>
      </c>
      <c r="Z169" s="27" t="s">
        <v>437</v>
      </c>
    </row>
    <row r="170" spans="2:26" x14ac:dyDescent="0.15">
      <c r="B170" s="27" t="s">
        <v>806</v>
      </c>
      <c r="C170" s="27" t="s">
        <v>409</v>
      </c>
      <c r="K170" s="27" t="s">
        <v>450</v>
      </c>
    </row>
    <row r="171" spans="2:26" x14ac:dyDescent="0.15">
      <c r="B171" s="27" t="s">
        <v>805</v>
      </c>
      <c r="C171" s="54" t="s">
        <v>409</v>
      </c>
      <c r="D171" s="28">
        <v>43910</v>
      </c>
      <c r="E171" s="27" t="s">
        <v>435</v>
      </c>
      <c r="W171" s="27" t="s">
        <v>430</v>
      </c>
    </row>
    <row r="172" spans="2:26" x14ac:dyDescent="0.15">
      <c r="B172" s="27" t="s">
        <v>804</v>
      </c>
      <c r="C172" s="54" t="s">
        <v>409</v>
      </c>
      <c r="D172" s="28">
        <v>43292</v>
      </c>
      <c r="E172" s="27" t="s">
        <v>448</v>
      </c>
      <c r="N172" s="27" t="s">
        <v>433</v>
      </c>
    </row>
    <row r="173" spans="2:26" x14ac:dyDescent="0.15">
      <c r="B173" s="27" t="s">
        <v>803</v>
      </c>
      <c r="C173" s="54" t="s">
        <v>572</v>
      </c>
      <c r="D173" s="28">
        <v>43074</v>
      </c>
      <c r="E173" s="27" t="s">
        <v>802</v>
      </c>
      <c r="N173" s="27" t="s">
        <v>433</v>
      </c>
    </row>
    <row r="174" spans="2:26" x14ac:dyDescent="0.15">
      <c r="B174" s="27" t="s">
        <v>801</v>
      </c>
      <c r="D174" s="28">
        <v>42985</v>
      </c>
      <c r="E174" s="27" t="s">
        <v>435</v>
      </c>
      <c r="N174" s="27" t="s">
        <v>433</v>
      </c>
    </row>
    <row r="175" spans="2:26" x14ac:dyDescent="0.15">
      <c r="B175" s="27" t="s">
        <v>800</v>
      </c>
      <c r="D175" s="28">
        <v>44117</v>
      </c>
      <c r="E175" s="27" t="s">
        <v>457</v>
      </c>
      <c r="N175" s="27" t="s">
        <v>433</v>
      </c>
    </row>
    <row r="176" spans="2:26" x14ac:dyDescent="0.15">
      <c r="B176" s="27" t="s">
        <v>799</v>
      </c>
      <c r="C176" s="54" t="s">
        <v>409</v>
      </c>
      <c r="D176" s="28">
        <v>44767</v>
      </c>
      <c r="E176" s="27" t="s">
        <v>726</v>
      </c>
      <c r="Z176" s="27" t="s">
        <v>437</v>
      </c>
    </row>
    <row r="177" spans="2:26" x14ac:dyDescent="0.15">
      <c r="B177" s="27" t="s">
        <v>797</v>
      </c>
      <c r="C177" s="54" t="s">
        <v>628</v>
      </c>
      <c r="D177" s="28">
        <v>44594</v>
      </c>
      <c r="E177" s="27" t="s">
        <v>798</v>
      </c>
      <c r="K177" s="27" t="s">
        <v>450</v>
      </c>
      <c r="V177" s="27" t="s">
        <v>441</v>
      </c>
    </row>
    <row r="178" spans="2:26" x14ac:dyDescent="0.15">
      <c r="B178" s="27" t="s">
        <v>797</v>
      </c>
      <c r="C178" s="54" t="s">
        <v>455</v>
      </c>
      <c r="D178" s="28">
        <v>44420</v>
      </c>
      <c r="E178" s="27" t="s">
        <v>431</v>
      </c>
      <c r="K178" s="27" t="s">
        <v>450</v>
      </c>
      <c r="V178" s="27" t="s">
        <v>441</v>
      </c>
    </row>
    <row r="179" spans="2:26" x14ac:dyDescent="0.15">
      <c r="B179" s="27" t="s">
        <v>797</v>
      </c>
      <c r="C179" s="54" t="s">
        <v>409</v>
      </c>
      <c r="D179" s="28">
        <v>44097</v>
      </c>
      <c r="E179" s="27" t="s">
        <v>469</v>
      </c>
      <c r="K179" s="27" t="s">
        <v>450</v>
      </c>
      <c r="V179" s="27" t="s">
        <v>441</v>
      </c>
      <c r="X179" s="27" t="s">
        <v>444</v>
      </c>
    </row>
    <row r="180" spans="2:26" x14ac:dyDescent="0.15">
      <c r="B180" s="27" t="s">
        <v>796</v>
      </c>
      <c r="C180" s="54" t="s">
        <v>409</v>
      </c>
      <c r="D180" s="28">
        <v>44323</v>
      </c>
      <c r="E180" s="27" t="s">
        <v>448</v>
      </c>
      <c r="N180" s="27" t="s">
        <v>433</v>
      </c>
    </row>
    <row r="181" spans="2:26" x14ac:dyDescent="0.15">
      <c r="B181" s="27" t="s">
        <v>325</v>
      </c>
      <c r="C181" s="54" t="s">
        <v>1124</v>
      </c>
      <c r="D181" s="28">
        <v>44362</v>
      </c>
      <c r="E181" s="27" t="s">
        <v>480</v>
      </c>
      <c r="T181" s="27" t="s">
        <v>449</v>
      </c>
      <c r="W181" s="27" t="s">
        <v>430</v>
      </c>
      <c r="Z181" s="27" t="s">
        <v>437</v>
      </c>
    </row>
    <row r="182" spans="2:26" x14ac:dyDescent="0.15">
      <c r="B182" s="27" t="s">
        <v>325</v>
      </c>
      <c r="C182" s="54" t="s">
        <v>628</v>
      </c>
      <c r="D182" s="28">
        <v>44222</v>
      </c>
      <c r="E182" s="27" t="s">
        <v>453</v>
      </c>
      <c r="Z182" s="27" t="s">
        <v>437</v>
      </c>
    </row>
    <row r="183" spans="2:26" x14ac:dyDescent="0.15">
      <c r="B183" s="27" t="s">
        <v>325</v>
      </c>
      <c r="C183" s="54" t="s">
        <v>455</v>
      </c>
      <c r="D183" s="28">
        <v>43392</v>
      </c>
      <c r="E183" s="27" t="s">
        <v>453</v>
      </c>
      <c r="V183" s="27" t="s">
        <v>441</v>
      </c>
      <c r="Z183" s="27" t="s">
        <v>437</v>
      </c>
    </row>
    <row r="184" spans="2:26" x14ac:dyDescent="0.15">
      <c r="B184" s="27" t="s">
        <v>325</v>
      </c>
      <c r="C184" s="54" t="s">
        <v>409</v>
      </c>
      <c r="D184" s="28">
        <v>43088</v>
      </c>
      <c r="E184" s="27" t="s">
        <v>469</v>
      </c>
      <c r="Z184" s="27" t="s">
        <v>437</v>
      </c>
    </row>
    <row r="185" spans="2:26" x14ac:dyDescent="0.15">
      <c r="B185" s="27" t="s">
        <v>795</v>
      </c>
      <c r="C185" s="54" t="s">
        <v>628</v>
      </c>
      <c r="D185" s="28">
        <v>42073</v>
      </c>
      <c r="E185" s="27" t="s">
        <v>794</v>
      </c>
      <c r="N185" s="27" t="s">
        <v>433</v>
      </c>
    </row>
    <row r="186" spans="2:26" x14ac:dyDescent="0.15">
      <c r="B186" s="27" t="s">
        <v>793</v>
      </c>
      <c r="C186" s="54" t="s">
        <v>628</v>
      </c>
      <c r="D186" s="28">
        <v>44404</v>
      </c>
      <c r="E186" s="27" t="s">
        <v>648</v>
      </c>
      <c r="N186" s="27" t="s">
        <v>433</v>
      </c>
    </row>
    <row r="187" spans="2:26" x14ac:dyDescent="0.15">
      <c r="B187" s="27" t="s">
        <v>793</v>
      </c>
      <c r="C187" s="54" t="s">
        <v>409</v>
      </c>
      <c r="D187" s="28">
        <v>43831</v>
      </c>
      <c r="E187" s="27" t="s">
        <v>792</v>
      </c>
      <c r="N187" s="27" t="s">
        <v>433</v>
      </c>
    </row>
    <row r="188" spans="2:26" x14ac:dyDescent="0.15">
      <c r="B188" s="27" t="s">
        <v>791</v>
      </c>
      <c r="C188" s="54" t="s">
        <v>455</v>
      </c>
      <c r="D188" s="28">
        <v>44488</v>
      </c>
      <c r="E188" s="27" t="s">
        <v>506</v>
      </c>
      <c r="Z188" s="27" t="s">
        <v>437</v>
      </c>
    </row>
    <row r="189" spans="2:26" x14ac:dyDescent="0.15">
      <c r="B189" s="27" t="s">
        <v>790</v>
      </c>
      <c r="D189" s="28">
        <v>43383</v>
      </c>
      <c r="E189" s="27" t="s">
        <v>435</v>
      </c>
      <c r="N189" s="27" t="s">
        <v>433</v>
      </c>
    </row>
    <row r="190" spans="2:26" x14ac:dyDescent="0.15">
      <c r="B190" s="27" t="s">
        <v>789</v>
      </c>
      <c r="D190" s="28">
        <v>44299</v>
      </c>
      <c r="E190" s="27" t="s">
        <v>457</v>
      </c>
      <c r="Z190" s="27" t="s">
        <v>437</v>
      </c>
    </row>
    <row r="191" spans="2:26" x14ac:dyDescent="0.15">
      <c r="B191" s="27" t="s">
        <v>788</v>
      </c>
      <c r="C191" s="54" t="s">
        <v>409</v>
      </c>
      <c r="D191" s="28">
        <v>44720</v>
      </c>
      <c r="E191" s="27" t="s">
        <v>467</v>
      </c>
      <c r="V191" s="27" t="s">
        <v>441</v>
      </c>
    </row>
    <row r="192" spans="2:26" x14ac:dyDescent="0.15">
      <c r="B192" s="27" t="s">
        <v>788</v>
      </c>
      <c r="C192" s="54" t="s">
        <v>1123</v>
      </c>
      <c r="D192" s="28">
        <v>44558</v>
      </c>
      <c r="E192" s="27" t="s">
        <v>469</v>
      </c>
      <c r="V192" s="27" t="s">
        <v>441</v>
      </c>
    </row>
    <row r="193" spans="2:26" x14ac:dyDescent="0.15">
      <c r="B193" s="27" t="s">
        <v>787</v>
      </c>
      <c r="C193" s="54" t="s">
        <v>628</v>
      </c>
      <c r="D193" s="28">
        <v>43585</v>
      </c>
      <c r="E193" s="27" t="s">
        <v>445</v>
      </c>
      <c r="N193" s="27" t="s">
        <v>433</v>
      </c>
      <c r="V193" s="27" t="s">
        <v>441</v>
      </c>
    </row>
    <row r="194" spans="2:26" x14ac:dyDescent="0.15">
      <c r="B194" s="27" t="s">
        <v>787</v>
      </c>
      <c r="C194" s="54" t="s">
        <v>628</v>
      </c>
      <c r="D194" s="28">
        <v>43438</v>
      </c>
      <c r="E194" s="27" t="s">
        <v>690</v>
      </c>
      <c r="N194" s="27" t="s">
        <v>433</v>
      </c>
    </row>
    <row r="195" spans="2:26" x14ac:dyDescent="0.15">
      <c r="B195" s="27" t="s">
        <v>786</v>
      </c>
      <c r="C195" s="54" t="s">
        <v>409</v>
      </c>
      <c r="D195" s="28">
        <v>44165</v>
      </c>
      <c r="E195" s="27" t="s">
        <v>785</v>
      </c>
      <c r="Z195" s="27" t="s">
        <v>437</v>
      </c>
    </row>
    <row r="196" spans="2:26" x14ac:dyDescent="0.15">
      <c r="B196" s="27" t="s">
        <v>784</v>
      </c>
      <c r="C196" s="54" t="s">
        <v>409</v>
      </c>
      <c r="D196" s="28">
        <v>44652</v>
      </c>
      <c r="E196" s="27" t="s">
        <v>459</v>
      </c>
      <c r="V196" s="27" t="s">
        <v>441</v>
      </c>
    </row>
    <row r="197" spans="2:26" x14ac:dyDescent="0.15">
      <c r="B197" s="27" t="s">
        <v>783</v>
      </c>
      <c r="C197" s="27" t="s">
        <v>451</v>
      </c>
      <c r="L197" s="27" t="s">
        <v>555</v>
      </c>
    </row>
    <row r="198" spans="2:26" x14ac:dyDescent="0.15">
      <c r="B198" s="27" t="s">
        <v>783</v>
      </c>
      <c r="C198" s="54" t="s">
        <v>455</v>
      </c>
      <c r="D198" s="28">
        <v>44433</v>
      </c>
      <c r="E198" s="27" t="s">
        <v>431</v>
      </c>
      <c r="W198" s="27" t="s">
        <v>430</v>
      </c>
    </row>
    <row r="199" spans="2:26" x14ac:dyDescent="0.15">
      <c r="B199" s="27" t="s">
        <v>782</v>
      </c>
      <c r="C199" s="27" t="s">
        <v>572</v>
      </c>
      <c r="K199" s="27" t="s">
        <v>450</v>
      </c>
    </row>
    <row r="200" spans="2:26" x14ac:dyDescent="0.15">
      <c r="B200" s="54" t="s">
        <v>1063</v>
      </c>
      <c r="C200" s="54" t="s">
        <v>409</v>
      </c>
      <c r="D200" s="56">
        <v>45404</v>
      </c>
      <c r="E200" s="27">
        <v>20</v>
      </c>
      <c r="F200" s="54" t="s">
        <v>1127</v>
      </c>
      <c r="T200" s="54" t="s">
        <v>449</v>
      </c>
      <c r="U200" s="54" t="s">
        <v>1126</v>
      </c>
    </row>
    <row r="201" spans="2:26" x14ac:dyDescent="0.15">
      <c r="B201" s="27" t="s">
        <v>781</v>
      </c>
      <c r="C201" s="27" t="s">
        <v>409</v>
      </c>
      <c r="K201" s="27" t="s">
        <v>450</v>
      </c>
    </row>
    <row r="202" spans="2:26" x14ac:dyDescent="0.15">
      <c r="B202" s="27" t="s">
        <v>780</v>
      </c>
      <c r="C202" s="54" t="s">
        <v>455</v>
      </c>
      <c r="D202" s="28">
        <v>44504</v>
      </c>
      <c r="E202" s="27">
        <v>21</v>
      </c>
      <c r="N202" s="27" t="s">
        <v>433</v>
      </c>
    </row>
    <row r="203" spans="2:26" x14ac:dyDescent="0.15">
      <c r="B203" s="27" t="s">
        <v>780</v>
      </c>
      <c r="C203" s="54" t="s">
        <v>409</v>
      </c>
      <c r="D203" s="28">
        <v>44409</v>
      </c>
      <c r="E203" s="27">
        <v>8</v>
      </c>
      <c r="N203" s="27" t="s">
        <v>433</v>
      </c>
    </row>
    <row r="204" spans="2:26" x14ac:dyDescent="0.15">
      <c r="B204" s="27" t="s">
        <v>779</v>
      </c>
      <c r="C204" s="54" t="s">
        <v>409</v>
      </c>
      <c r="D204" s="28">
        <v>44615</v>
      </c>
      <c r="E204" s="27">
        <v>6</v>
      </c>
      <c r="N204" s="27" t="s">
        <v>433</v>
      </c>
    </row>
    <row r="205" spans="2:26" x14ac:dyDescent="0.15">
      <c r="B205" s="27" t="s">
        <v>778</v>
      </c>
      <c r="C205" s="54" t="s">
        <v>455</v>
      </c>
      <c r="D205" s="28">
        <v>42388</v>
      </c>
      <c r="E205" s="27">
        <v>0.77500000000000002</v>
      </c>
      <c r="N205" s="27" t="s">
        <v>433</v>
      </c>
    </row>
    <row r="206" spans="2:26" x14ac:dyDescent="0.15">
      <c r="B206" s="27" t="s">
        <v>778</v>
      </c>
      <c r="C206" s="54" t="s">
        <v>455</v>
      </c>
      <c r="D206" s="28">
        <v>42137</v>
      </c>
      <c r="E206" s="27">
        <v>5</v>
      </c>
      <c r="N206" s="27" t="s">
        <v>433</v>
      </c>
    </row>
    <row r="207" spans="2:26" x14ac:dyDescent="0.15">
      <c r="B207" s="27" t="s">
        <v>777</v>
      </c>
      <c r="D207" s="28">
        <v>44181</v>
      </c>
      <c r="E207" s="27" t="s">
        <v>435</v>
      </c>
      <c r="Z207" s="27" t="s">
        <v>437</v>
      </c>
    </row>
    <row r="208" spans="2:26" x14ac:dyDescent="0.15">
      <c r="B208" s="27" t="s">
        <v>775</v>
      </c>
      <c r="C208" s="54" t="s">
        <v>1124</v>
      </c>
      <c r="D208" s="28">
        <v>44273</v>
      </c>
      <c r="E208" s="27">
        <v>133</v>
      </c>
      <c r="W208" s="27" t="s">
        <v>430</v>
      </c>
    </row>
    <row r="209" spans="2:26" x14ac:dyDescent="0.15">
      <c r="B209" s="27" t="s">
        <v>775</v>
      </c>
      <c r="C209" s="54" t="s">
        <v>628</v>
      </c>
      <c r="D209" s="28">
        <v>44153</v>
      </c>
      <c r="E209" s="27">
        <v>30</v>
      </c>
      <c r="W209" s="27" t="s">
        <v>430</v>
      </c>
    </row>
    <row r="210" spans="2:26" x14ac:dyDescent="0.15">
      <c r="B210" s="27" t="s">
        <v>774</v>
      </c>
      <c r="D210" s="28">
        <v>44453</v>
      </c>
      <c r="E210" s="27">
        <v>22.8</v>
      </c>
      <c r="Z210" s="27" t="s">
        <v>437</v>
      </c>
    </row>
    <row r="211" spans="2:26" x14ac:dyDescent="0.15">
      <c r="B211" s="27" t="s">
        <v>774</v>
      </c>
      <c r="C211" s="54" t="s">
        <v>409</v>
      </c>
      <c r="D211" s="28">
        <v>44268</v>
      </c>
      <c r="E211" s="27">
        <v>6.4</v>
      </c>
      <c r="Z211" s="27" t="s">
        <v>437</v>
      </c>
    </row>
    <row r="212" spans="2:26" x14ac:dyDescent="0.15">
      <c r="B212" s="27" t="s">
        <v>774</v>
      </c>
      <c r="C212" s="54" t="s">
        <v>1123</v>
      </c>
      <c r="D212" s="28">
        <v>44201</v>
      </c>
      <c r="E212" s="27">
        <v>0.88500000000000001</v>
      </c>
      <c r="Z212" s="27" t="s">
        <v>437</v>
      </c>
    </row>
    <row r="213" spans="2:26" x14ac:dyDescent="0.15">
      <c r="B213" s="27" t="s">
        <v>773</v>
      </c>
      <c r="C213" s="54" t="s">
        <v>409</v>
      </c>
      <c r="D213" s="28">
        <v>43831</v>
      </c>
      <c r="E213" s="27" t="s">
        <v>435</v>
      </c>
      <c r="W213" s="27" t="s">
        <v>430</v>
      </c>
    </row>
    <row r="214" spans="2:26" x14ac:dyDescent="0.15">
      <c r="B214" s="27" t="s">
        <v>772</v>
      </c>
      <c r="C214" s="54" t="s">
        <v>572</v>
      </c>
      <c r="D214" s="28">
        <v>43566</v>
      </c>
      <c r="E214" s="27">
        <v>14.1</v>
      </c>
      <c r="N214" s="27" t="s">
        <v>433</v>
      </c>
    </row>
    <row r="215" spans="2:26" x14ac:dyDescent="0.15">
      <c r="B215" s="27" t="s">
        <v>771</v>
      </c>
      <c r="C215" s="27" t="s">
        <v>455</v>
      </c>
      <c r="K215" s="27" t="s">
        <v>450</v>
      </c>
    </row>
    <row r="216" spans="2:26" x14ac:dyDescent="0.15">
      <c r="B216" s="27" t="s">
        <v>770</v>
      </c>
      <c r="D216" s="28">
        <v>43740</v>
      </c>
      <c r="E216" s="27">
        <v>10</v>
      </c>
      <c r="Z216" s="27" t="s">
        <v>437</v>
      </c>
    </row>
    <row r="217" spans="2:26" x14ac:dyDescent="0.15">
      <c r="B217" s="27" t="s">
        <v>769</v>
      </c>
      <c r="C217" s="54" t="s">
        <v>409</v>
      </c>
      <c r="D217" s="28">
        <v>44652</v>
      </c>
      <c r="E217" s="27">
        <v>35</v>
      </c>
      <c r="K217" s="27" t="s">
        <v>450</v>
      </c>
      <c r="W217" s="27" t="s">
        <v>430</v>
      </c>
    </row>
    <row r="218" spans="2:26" x14ac:dyDescent="0.15">
      <c r="B218" s="27" t="s">
        <v>768</v>
      </c>
      <c r="C218" s="54" t="s">
        <v>409</v>
      </c>
      <c r="D218" s="28">
        <v>44413</v>
      </c>
      <c r="E218" s="27">
        <v>7.9</v>
      </c>
      <c r="W218" s="27" t="s">
        <v>430</v>
      </c>
    </row>
    <row r="219" spans="2:26" x14ac:dyDescent="0.15">
      <c r="B219" s="27" t="s">
        <v>767</v>
      </c>
      <c r="C219" s="54" t="s">
        <v>1124</v>
      </c>
      <c r="D219" s="28">
        <v>44592</v>
      </c>
      <c r="E219" s="27">
        <v>400</v>
      </c>
      <c r="W219" s="27" t="s">
        <v>430</v>
      </c>
    </row>
    <row r="220" spans="2:26" x14ac:dyDescent="0.15">
      <c r="B220" s="27" t="s">
        <v>767</v>
      </c>
      <c r="C220" s="54" t="s">
        <v>628</v>
      </c>
      <c r="D220" s="28">
        <v>44397</v>
      </c>
      <c r="E220" s="27">
        <v>900</v>
      </c>
      <c r="W220" s="27" t="s">
        <v>430</v>
      </c>
    </row>
    <row r="221" spans="2:26" x14ac:dyDescent="0.15">
      <c r="B221" s="27" t="s">
        <v>766</v>
      </c>
      <c r="C221" s="54" t="s">
        <v>455</v>
      </c>
      <c r="D221" s="28">
        <v>44587</v>
      </c>
      <c r="E221" s="27">
        <v>400</v>
      </c>
      <c r="K221" s="27" t="s">
        <v>450</v>
      </c>
      <c r="W221" s="27" t="s">
        <v>430</v>
      </c>
    </row>
    <row r="222" spans="2:26" x14ac:dyDescent="0.15">
      <c r="B222" s="27" t="s">
        <v>765</v>
      </c>
      <c r="C222" s="54" t="s">
        <v>572</v>
      </c>
      <c r="D222" s="28">
        <v>42922</v>
      </c>
      <c r="E222" s="27">
        <v>26</v>
      </c>
      <c r="N222" s="27" t="s">
        <v>433</v>
      </c>
    </row>
    <row r="223" spans="2:26" x14ac:dyDescent="0.15">
      <c r="B223" s="27" t="s">
        <v>763</v>
      </c>
      <c r="C223" s="54" t="s">
        <v>628</v>
      </c>
      <c r="D223" s="28">
        <v>44634</v>
      </c>
      <c r="E223" s="27">
        <v>23.8</v>
      </c>
      <c r="W223" s="27" t="s">
        <v>430</v>
      </c>
      <c r="Z223" s="27" t="s">
        <v>437</v>
      </c>
    </row>
    <row r="224" spans="2:26" x14ac:dyDescent="0.15">
      <c r="B224" s="27" t="s">
        <v>763</v>
      </c>
      <c r="D224" s="28">
        <v>44090</v>
      </c>
      <c r="E224" s="27">
        <v>4.4000000000000004</v>
      </c>
      <c r="W224" s="27" t="s">
        <v>430</v>
      </c>
      <c r="Z224" s="27" t="s">
        <v>437</v>
      </c>
    </row>
    <row r="225" spans="2:26" x14ac:dyDescent="0.15">
      <c r="B225" s="27" t="s">
        <v>763</v>
      </c>
      <c r="C225" s="54" t="s">
        <v>455</v>
      </c>
      <c r="D225" s="28">
        <v>44351</v>
      </c>
      <c r="E225" s="27">
        <v>13.6</v>
      </c>
      <c r="Z225" s="27" t="s">
        <v>437</v>
      </c>
    </row>
    <row r="226" spans="2:26" x14ac:dyDescent="0.15">
      <c r="B226" s="27" t="s">
        <v>763</v>
      </c>
      <c r="C226" s="54" t="s">
        <v>409</v>
      </c>
      <c r="D226" s="28">
        <v>43398</v>
      </c>
      <c r="E226" s="27">
        <v>2.9</v>
      </c>
      <c r="Z226" s="27" t="s">
        <v>437</v>
      </c>
    </row>
    <row r="227" spans="2:26" x14ac:dyDescent="0.15">
      <c r="B227" s="27" t="s">
        <v>763</v>
      </c>
      <c r="C227" s="54" t="s">
        <v>409</v>
      </c>
      <c r="D227" s="28">
        <v>43398</v>
      </c>
      <c r="E227" s="27">
        <v>2.9</v>
      </c>
      <c r="V227" s="27" t="s">
        <v>441</v>
      </c>
    </row>
    <row r="228" spans="2:26" x14ac:dyDescent="0.15">
      <c r="B228" s="27" t="s">
        <v>762</v>
      </c>
      <c r="C228" s="54" t="s">
        <v>455</v>
      </c>
      <c r="D228" s="28">
        <v>44518</v>
      </c>
      <c r="E228" s="27">
        <v>423.9</v>
      </c>
      <c r="N228" s="27" t="s">
        <v>433</v>
      </c>
    </row>
    <row r="229" spans="2:26" x14ac:dyDescent="0.15">
      <c r="B229" s="27" t="s">
        <v>761</v>
      </c>
      <c r="C229" s="27" t="s">
        <v>760</v>
      </c>
      <c r="D229" s="28">
        <v>44460</v>
      </c>
      <c r="E229" s="27">
        <v>431</v>
      </c>
      <c r="W229" s="27" t="s">
        <v>430</v>
      </c>
    </row>
    <row r="230" spans="2:26" x14ac:dyDescent="0.15">
      <c r="B230" s="27" t="s">
        <v>759</v>
      </c>
      <c r="C230" s="54" t="s">
        <v>628</v>
      </c>
      <c r="D230" s="28">
        <v>44319</v>
      </c>
      <c r="E230" s="27">
        <v>65</v>
      </c>
      <c r="Z230" s="27" t="s">
        <v>437</v>
      </c>
    </row>
    <row r="231" spans="2:26" x14ac:dyDescent="0.15">
      <c r="B231" s="27" t="s">
        <v>758</v>
      </c>
      <c r="C231" s="54" t="s">
        <v>409</v>
      </c>
      <c r="D231" s="28">
        <v>44487</v>
      </c>
      <c r="E231" s="27">
        <v>8.3000000000000007</v>
      </c>
      <c r="N231" s="27" t="s">
        <v>433</v>
      </c>
    </row>
    <row r="232" spans="2:26" x14ac:dyDescent="0.15">
      <c r="B232" s="27" t="s">
        <v>757</v>
      </c>
      <c r="C232" s="27" t="s">
        <v>409</v>
      </c>
      <c r="K232" s="27" t="s">
        <v>450</v>
      </c>
    </row>
    <row r="233" spans="2:26" x14ac:dyDescent="0.15">
      <c r="B233" s="27" t="s">
        <v>756</v>
      </c>
      <c r="C233" s="27" t="s">
        <v>755</v>
      </c>
      <c r="D233" s="28">
        <v>44300</v>
      </c>
      <c r="E233" s="27" t="s">
        <v>754</v>
      </c>
      <c r="W233" s="27" t="s">
        <v>430</v>
      </c>
    </row>
    <row r="234" spans="2:26" x14ac:dyDescent="0.15">
      <c r="B234" s="27" t="s">
        <v>753</v>
      </c>
      <c r="C234" s="27" t="s">
        <v>752</v>
      </c>
      <c r="D234" s="28">
        <v>41626</v>
      </c>
      <c r="E234" s="27" t="s">
        <v>751</v>
      </c>
      <c r="N234" s="27" t="s">
        <v>433</v>
      </c>
    </row>
    <row r="235" spans="2:26" x14ac:dyDescent="0.15">
      <c r="B235" s="27" t="s">
        <v>750</v>
      </c>
      <c r="C235" s="27" t="s">
        <v>749</v>
      </c>
      <c r="D235" s="28">
        <v>44314</v>
      </c>
      <c r="E235" s="27" t="s">
        <v>581</v>
      </c>
      <c r="N235" s="27" t="s">
        <v>433</v>
      </c>
    </row>
    <row r="236" spans="2:26" x14ac:dyDescent="0.15">
      <c r="B236" s="27" t="s">
        <v>750</v>
      </c>
      <c r="C236" s="27" t="s">
        <v>749</v>
      </c>
      <c r="D236" s="28">
        <v>44155</v>
      </c>
      <c r="E236" s="27" t="s">
        <v>448</v>
      </c>
      <c r="N236" s="27" t="s">
        <v>433</v>
      </c>
    </row>
    <row r="237" spans="2:26" x14ac:dyDescent="0.15">
      <c r="B237" s="27" t="s">
        <v>115</v>
      </c>
      <c r="C237" s="27" t="s">
        <v>451</v>
      </c>
      <c r="X237" s="27" t="s">
        <v>444</v>
      </c>
    </row>
    <row r="238" spans="2:26" x14ac:dyDescent="0.15">
      <c r="B238" s="27" t="s">
        <v>748</v>
      </c>
      <c r="C238" s="54" t="s">
        <v>1117</v>
      </c>
      <c r="D238" s="28">
        <v>44287</v>
      </c>
      <c r="E238" s="27" t="s">
        <v>469</v>
      </c>
      <c r="Z238" s="27" t="s">
        <v>437</v>
      </c>
    </row>
    <row r="239" spans="2:26" x14ac:dyDescent="0.15">
      <c r="B239" s="27" t="s">
        <v>747</v>
      </c>
      <c r="C239" s="54" t="s">
        <v>1117</v>
      </c>
      <c r="D239" s="28">
        <v>44510</v>
      </c>
      <c r="E239" s="27" t="s">
        <v>459</v>
      </c>
      <c r="N239" s="27" t="s">
        <v>433</v>
      </c>
    </row>
    <row r="240" spans="2:26" x14ac:dyDescent="0.15">
      <c r="B240" s="27" t="s">
        <v>746</v>
      </c>
      <c r="D240" s="28">
        <v>43263</v>
      </c>
      <c r="E240" s="27" t="s">
        <v>435</v>
      </c>
      <c r="Z240" s="27" t="s">
        <v>437</v>
      </c>
    </row>
    <row r="241" spans="2:26" x14ac:dyDescent="0.15">
      <c r="B241" s="27" t="s">
        <v>745</v>
      </c>
      <c r="C241" s="27" t="s">
        <v>455</v>
      </c>
      <c r="X241" s="27" t="s">
        <v>444</v>
      </c>
    </row>
    <row r="242" spans="2:26" x14ac:dyDescent="0.15">
      <c r="B242" s="27" t="s">
        <v>744</v>
      </c>
      <c r="C242" s="27" t="s">
        <v>455</v>
      </c>
      <c r="D242" s="28">
        <v>44756</v>
      </c>
      <c r="E242" s="27" t="s">
        <v>569</v>
      </c>
      <c r="W242" s="27" t="s">
        <v>430</v>
      </c>
    </row>
    <row r="243" spans="2:26" x14ac:dyDescent="0.15">
      <c r="B243" s="27" t="s">
        <v>743</v>
      </c>
      <c r="D243" s="28">
        <v>43207</v>
      </c>
      <c r="E243" s="27" t="s">
        <v>493</v>
      </c>
      <c r="N243" s="27" t="s">
        <v>433</v>
      </c>
    </row>
    <row r="244" spans="2:26" x14ac:dyDescent="0.15">
      <c r="B244" s="27" t="s">
        <v>742</v>
      </c>
      <c r="C244" s="27" t="s">
        <v>455</v>
      </c>
      <c r="L244" s="27" t="s">
        <v>555</v>
      </c>
    </row>
    <row r="245" spans="2:26" x14ac:dyDescent="0.15">
      <c r="B245" s="27" t="s">
        <v>742</v>
      </c>
      <c r="C245" s="27" t="s">
        <v>455</v>
      </c>
      <c r="D245" s="28">
        <v>44763</v>
      </c>
      <c r="E245" s="55">
        <v>25</v>
      </c>
      <c r="F245" s="55"/>
      <c r="G245" s="55"/>
      <c r="H245" s="55"/>
      <c r="I245" s="55"/>
      <c r="J245" s="55"/>
      <c r="V245" s="27" t="s">
        <v>441</v>
      </c>
    </row>
    <row r="246" spans="2:26" x14ac:dyDescent="0.15">
      <c r="B246" s="27" t="s">
        <v>742</v>
      </c>
      <c r="C246" s="54" t="s">
        <v>409</v>
      </c>
      <c r="D246" s="28">
        <v>44315</v>
      </c>
      <c r="E246" s="55">
        <v>3.2</v>
      </c>
      <c r="F246" s="55"/>
      <c r="G246" s="55"/>
      <c r="H246" s="55"/>
      <c r="I246" s="55"/>
      <c r="J246" s="55"/>
      <c r="V246" s="27" t="s">
        <v>441</v>
      </c>
    </row>
    <row r="247" spans="2:26" x14ac:dyDescent="0.15">
      <c r="B247" s="27" t="s">
        <v>741</v>
      </c>
      <c r="C247" s="54" t="s">
        <v>409</v>
      </c>
      <c r="D247" s="28">
        <v>44497</v>
      </c>
      <c r="E247" s="55">
        <v>4</v>
      </c>
      <c r="F247" s="55"/>
      <c r="G247" s="55"/>
      <c r="H247" s="55"/>
      <c r="I247" s="55"/>
      <c r="J247" s="55"/>
      <c r="V247" s="27" t="s">
        <v>441</v>
      </c>
    </row>
    <row r="248" spans="2:26" x14ac:dyDescent="0.15">
      <c r="B248" s="27" t="s">
        <v>740</v>
      </c>
      <c r="C248" s="54" t="s">
        <v>409</v>
      </c>
      <c r="D248" s="28">
        <v>44670</v>
      </c>
      <c r="E248" s="55">
        <v>3.7</v>
      </c>
      <c r="F248" s="55"/>
      <c r="G248" s="55"/>
      <c r="H248" s="55"/>
      <c r="I248" s="55"/>
      <c r="J248" s="55"/>
      <c r="N248" s="27" t="s">
        <v>433</v>
      </c>
    </row>
    <row r="249" spans="2:26" x14ac:dyDescent="0.15">
      <c r="B249" s="27" t="s">
        <v>739</v>
      </c>
      <c r="C249" s="54" t="s">
        <v>409</v>
      </c>
      <c r="D249" s="28">
        <v>44432</v>
      </c>
      <c r="E249" s="55">
        <v>1.6</v>
      </c>
      <c r="F249" s="55"/>
      <c r="G249" s="55"/>
      <c r="H249" s="55"/>
      <c r="I249" s="55"/>
      <c r="J249" s="55"/>
      <c r="V249" s="27" t="s">
        <v>441</v>
      </c>
    </row>
    <row r="250" spans="2:26" x14ac:dyDescent="0.15">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15">
      <c r="B251" s="27" t="s">
        <v>732</v>
      </c>
      <c r="C251" s="27" t="s">
        <v>455</v>
      </c>
      <c r="K251" s="27" t="s">
        <v>450</v>
      </c>
    </row>
    <row r="252" spans="2:26" x14ac:dyDescent="0.15">
      <c r="B252" s="27" t="s">
        <v>731</v>
      </c>
      <c r="C252" s="54" t="s">
        <v>409</v>
      </c>
      <c r="D252" s="28">
        <v>44756</v>
      </c>
      <c r="E252" s="55">
        <v>6.5</v>
      </c>
      <c r="F252" s="55"/>
      <c r="G252" s="55"/>
      <c r="H252" s="55"/>
      <c r="I252" s="55"/>
      <c r="J252" s="55"/>
      <c r="Z252" s="27" t="s">
        <v>437</v>
      </c>
    </row>
    <row r="253" spans="2:26" x14ac:dyDescent="0.15">
      <c r="B253" s="27" t="s">
        <v>730</v>
      </c>
      <c r="C253" s="54" t="s">
        <v>409</v>
      </c>
      <c r="D253" s="28">
        <v>43900</v>
      </c>
      <c r="E253" s="55">
        <v>5</v>
      </c>
      <c r="F253" s="55"/>
      <c r="G253" s="55"/>
      <c r="H253" s="55"/>
      <c r="I253" s="55"/>
      <c r="J253" s="55"/>
      <c r="Z253" s="27" t="s">
        <v>437</v>
      </c>
    </row>
    <row r="254" spans="2:26" x14ac:dyDescent="0.15">
      <c r="B254" s="27" t="s">
        <v>730</v>
      </c>
      <c r="C254" s="54" t="s">
        <v>409</v>
      </c>
      <c r="D254" s="28">
        <v>43663</v>
      </c>
      <c r="E254" s="55">
        <v>3.8</v>
      </c>
      <c r="F254" s="55"/>
      <c r="G254" s="55"/>
      <c r="H254" s="55"/>
      <c r="I254" s="55"/>
      <c r="J254" s="55"/>
      <c r="Z254" s="27" t="s">
        <v>437</v>
      </c>
    </row>
    <row r="255" spans="2:26" x14ac:dyDescent="0.15">
      <c r="B255" s="27" t="s">
        <v>729</v>
      </c>
      <c r="C255" s="54" t="s">
        <v>409</v>
      </c>
      <c r="D255" s="28">
        <v>44607</v>
      </c>
      <c r="E255" s="55">
        <v>4.5</v>
      </c>
      <c r="F255" s="55"/>
      <c r="G255" s="55"/>
      <c r="H255" s="55"/>
      <c r="I255" s="55"/>
      <c r="J255" s="55"/>
      <c r="N255" s="27" t="s">
        <v>433</v>
      </c>
    </row>
    <row r="256" spans="2:26" x14ac:dyDescent="0.15">
      <c r="B256" s="27" t="s">
        <v>728</v>
      </c>
      <c r="C256" s="54" t="s">
        <v>455</v>
      </c>
      <c r="D256" s="28">
        <v>43538</v>
      </c>
      <c r="E256" s="55">
        <v>9</v>
      </c>
      <c r="F256" s="55"/>
      <c r="G256" s="55"/>
      <c r="H256" s="55"/>
      <c r="I256" s="55"/>
      <c r="J256" s="55"/>
      <c r="W256" s="27" t="s">
        <v>430</v>
      </c>
    </row>
    <row r="257" spans="2:26" x14ac:dyDescent="0.15">
      <c r="B257" s="27" t="s">
        <v>727</v>
      </c>
      <c r="C257" s="54" t="s">
        <v>409</v>
      </c>
      <c r="D257" s="28">
        <v>44687</v>
      </c>
      <c r="E257" s="55">
        <v>9</v>
      </c>
      <c r="F257" s="55"/>
      <c r="G257" s="55"/>
      <c r="H257" s="55"/>
      <c r="I257" s="55"/>
      <c r="J257" s="55"/>
      <c r="N257" s="27" t="s">
        <v>433</v>
      </c>
    </row>
    <row r="258" spans="2:26" x14ac:dyDescent="0.15">
      <c r="B258" s="27" t="s">
        <v>725</v>
      </c>
      <c r="C258" s="54" t="s">
        <v>628</v>
      </c>
      <c r="D258" s="28">
        <v>44536</v>
      </c>
      <c r="E258" s="55">
        <v>33</v>
      </c>
      <c r="F258" s="55"/>
      <c r="G258" s="55"/>
      <c r="H258" s="55"/>
      <c r="I258" s="55"/>
      <c r="J258" s="55"/>
      <c r="V258" s="27" t="s">
        <v>441</v>
      </c>
    </row>
    <row r="259" spans="2:26" x14ac:dyDescent="0.15">
      <c r="B259" s="27" t="s">
        <v>724</v>
      </c>
      <c r="D259" s="28">
        <v>44306</v>
      </c>
      <c r="E259" s="55">
        <v>10</v>
      </c>
      <c r="F259" s="55"/>
      <c r="G259" s="55"/>
      <c r="H259" s="55"/>
      <c r="I259" s="55"/>
      <c r="J259" s="55"/>
      <c r="N259" s="27" t="s">
        <v>433</v>
      </c>
    </row>
    <row r="260" spans="2:26" x14ac:dyDescent="0.15">
      <c r="B260" s="27" t="s">
        <v>724</v>
      </c>
      <c r="C260" s="54" t="s">
        <v>409</v>
      </c>
      <c r="D260" s="28">
        <v>44041</v>
      </c>
      <c r="E260" s="55">
        <v>2.6</v>
      </c>
      <c r="F260" s="55"/>
      <c r="G260" s="55"/>
      <c r="H260" s="55"/>
      <c r="I260" s="55"/>
      <c r="J260" s="55"/>
      <c r="N260" s="27" t="s">
        <v>433</v>
      </c>
    </row>
    <row r="261" spans="2:26" x14ac:dyDescent="0.15">
      <c r="B261" s="27" t="s">
        <v>722</v>
      </c>
      <c r="C261" s="54" t="s">
        <v>409</v>
      </c>
      <c r="D261" s="28">
        <v>43739</v>
      </c>
      <c r="E261" s="55">
        <v>2.4</v>
      </c>
      <c r="F261" s="55"/>
      <c r="G261" s="55"/>
      <c r="H261" s="55"/>
      <c r="I261" s="55"/>
      <c r="J261" s="55"/>
      <c r="N261" s="27" t="s">
        <v>433</v>
      </c>
    </row>
    <row r="262" spans="2:26" x14ac:dyDescent="0.15">
      <c r="B262" s="27" t="s">
        <v>721</v>
      </c>
      <c r="C262" s="54" t="s">
        <v>455</v>
      </c>
      <c r="D262" s="28">
        <v>44691</v>
      </c>
      <c r="E262" s="55">
        <v>30</v>
      </c>
      <c r="F262" s="55"/>
      <c r="G262" s="55"/>
      <c r="H262" s="55"/>
      <c r="I262" s="55"/>
      <c r="J262" s="55"/>
      <c r="N262" s="27" t="s">
        <v>433</v>
      </c>
      <c r="W262" s="27" t="s">
        <v>430</v>
      </c>
    </row>
    <row r="263" spans="2:26" x14ac:dyDescent="0.15">
      <c r="B263" s="27" t="s">
        <v>720</v>
      </c>
      <c r="D263" s="28">
        <v>43191</v>
      </c>
      <c r="E263" s="27" t="s">
        <v>435</v>
      </c>
      <c r="Z263" s="27" t="s">
        <v>437</v>
      </c>
    </row>
    <row r="264" spans="2:26" x14ac:dyDescent="0.15">
      <c r="B264" s="27" t="s">
        <v>719</v>
      </c>
      <c r="C264" s="54" t="s">
        <v>572</v>
      </c>
      <c r="D264" s="28">
        <v>43924</v>
      </c>
      <c r="E264" s="55">
        <v>7.7</v>
      </c>
      <c r="F264" s="55"/>
      <c r="G264" s="55"/>
      <c r="H264" s="55"/>
      <c r="I264" s="55"/>
      <c r="J264" s="55"/>
      <c r="W264" s="27" t="s">
        <v>430</v>
      </c>
    </row>
    <row r="265" spans="2:26" x14ac:dyDescent="0.15">
      <c r="B265" s="27" t="s">
        <v>718</v>
      </c>
      <c r="C265" s="54" t="s">
        <v>409</v>
      </c>
      <c r="D265" s="28">
        <v>44043</v>
      </c>
      <c r="E265" s="27" t="s">
        <v>435</v>
      </c>
      <c r="Z265" s="27" t="s">
        <v>437</v>
      </c>
    </row>
    <row r="266" spans="2:26" x14ac:dyDescent="0.15">
      <c r="B266" s="27" t="s">
        <v>717</v>
      </c>
      <c r="C266" s="54" t="s">
        <v>572</v>
      </c>
      <c r="D266" s="28">
        <v>42976</v>
      </c>
      <c r="E266" s="55">
        <v>100</v>
      </c>
      <c r="F266" s="55"/>
      <c r="G266" s="55"/>
      <c r="H266" s="55"/>
      <c r="I266" s="55"/>
      <c r="J266" s="55"/>
      <c r="N266" s="27" t="s">
        <v>433</v>
      </c>
      <c r="Z266" s="27" t="s">
        <v>437</v>
      </c>
    </row>
    <row r="267" spans="2:26" x14ac:dyDescent="0.15">
      <c r="B267" s="27" t="s">
        <v>716</v>
      </c>
      <c r="C267" s="54" t="s">
        <v>409</v>
      </c>
      <c r="D267" s="28">
        <v>44295</v>
      </c>
      <c r="E267" s="55">
        <v>8</v>
      </c>
      <c r="F267" s="55"/>
      <c r="G267" s="55"/>
      <c r="H267" s="55"/>
      <c r="I267" s="55"/>
      <c r="J267" s="55"/>
      <c r="V267" s="27" t="s">
        <v>441</v>
      </c>
    </row>
    <row r="268" spans="2:26" x14ac:dyDescent="0.15">
      <c r="B268" s="54" t="s">
        <v>1066</v>
      </c>
      <c r="C268" s="54" t="s">
        <v>455</v>
      </c>
      <c r="D268" s="28">
        <v>45391</v>
      </c>
      <c r="E268" s="55">
        <v>7</v>
      </c>
      <c r="F268" s="58" t="s">
        <v>1151</v>
      </c>
      <c r="G268" s="55"/>
      <c r="H268" s="55"/>
      <c r="I268" s="55"/>
      <c r="J268" s="55"/>
      <c r="T268" s="54" t="s">
        <v>449</v>
      </c>
    </row>
    <row r="269" spans="2:26" x14ac:dyDescent="0.15">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15">
      <c r="B270" s="27" t="s">
        <v>715</v>
      </c>
      <c r="C270" s="54" t="s">
        <v>409</v>
      </c>
      <c r="D270" s="28">
        <v>43093</v>
      </c>
      <c r="E270" s="27" t="s">
        <v>435</v>
      </c>
      <c r="F270" s="57" t="str">
        <f t="shared" ref="F270:F285" si="0">_xlfn.CONCAT(H270,I270,J270,K270,L270,M270,N270)</f>
        <v>Pantera Capital</v>
      </c>
      <c r="G270" s="57"/>
      <c r="N270" s="27" t="s">
        <v>433</v>
      </c>
    </row>
    <row r="271" spans="2:26" x14ac:dyDescent="0.15">
      <c r="B271" s="27" t="s">
        <v>714</v>
      </c>
      <c r="C271" s="54" t="s">
        <v>455</v>
      </c>
      <c r="D271" s="28">
        <v>42210</v>
      </c>
      <c r="E271" s="27">
        <v>3</v>
      </c>
      <c r="F271" s="57" t="str">
        <f t="shared" si="0"/>
        <v>Pantera Capital</v>
      </c>
      <c r="G271" s="57"/>
      <c r="N271" s="27" t="s">
        <v>433</v>
      </c>
    </row>
    <row r="272" spans="2:26" x14ac:dyDescent="0.15">
      <c r="B272" s="27" t="s">
        <v>714</v>
      </c>
      <c r="C272" s="54" t="s">
        <v>455</v>
      </c>
      <c r="D272" s="28">
        <v>41876</v>
      </c>
      <c r="E272" s="27">
        <v>3</v>
      </c>
      <c r="F272" s="57" t="str">
        <f t="shared" si="0"/>
        <v>Pantera Capital</v>
      </c>
      <c r="G272" s="57"/>
      <c r="N272" s="27" t="s">
        <v>433</v>
      </c>
    </row>
    <row r="273" spans="2:26" x14ac:dyDescent="0.15">
      <c r="B273" s="27" t="s">
        <v>713</v>
      </c>
      <c r="C273" s="54" t="s">
        <v>409</v>
      </c>
      <c r="D273" s="28">
        <v>44414</v>
      </c>
      <c r="E273" s="27">
        <v>2.2999999999999998</v>
      </c>
      <c r="F273" s="57" t="str">
        <f t="shared" si="0"/>
        <v/>
      </c>
      <c r="G273" s="57"/>
      <c r="Z273" s="27" t="s">
        <v>437</v>
      </c>
    </row>
    <row r="274" spans="2:26" x14ac:dyDescent="0.15">
      <c r="B274" s="27" t="s">
        <v>71</v>
      </c>
      <c r="C274" s="27" t="s">
        <v>628</v>
      </c>
      <c r="F274" s="57" t="str">
        <f t="shared" si="0"/>
        <v>Jump Crypto</v>
      </c>
      <c r="G274" s="57"/>
      <c r="L274" s="27" t="s">
        <v>555</v>
      </c>
    </row>
    <row r="275" spans="2:26" x14ac:dyDescent="0.15">
      <c r="B275" s="27" t="s">
        <v>712</v>
      </c>
      <c r="C275" s="54" t="s">
        <v>409</v>
      </c>
      <c r="D275" s="28">
        <v>44628</v>
      </c>
      <c r="E275" s="27">
        <v>6.9</v>
      </c>
      <c r="F275" s="57" t="str">
        <f t="shared" si="0"/>
        <v/>
      </c>
      <c r="G275" s="57"/>
      <c r="Z275" s="27" t="s">
        <v>437</v>
      </c>
    </row>
    <row r="276" spans="2:26" x14ac:dyDescent="0.15">
      <c r="B276" s="27" t="s">
        <v>711</v>
      </c>
      <c r="D276" s="28">
        <v>41967</v>
      </c>
      <c r="E276" s="27">
        <v>3.8</v>
      </c>
      <c r="F276" s="57" t="str">
        <f t="shared" si="0"/>
        <v>Pantera Capital</v>
      </c>
      <c r="G276" s="57"/>
      <c r="N276" s="27" t="s">
        <v>433</v>
      </c>
    </row>
    <row r="277" spans="2:26" x14ac:dyDescent="0.15">
      <c r="B277" s="27" t="s">
        <v>710</v>
      </c>
      <c r="C277" s="54" t="s">
        <v>455</v>
      </c>
      <c r="D277" s="28">
        <v>44637</v>
      </c>
      <c r="E277" s="27">
        <v>10</v>
      </c>
      <c r="F277" s="57" t="str">
        <f t="shared" si="0"/>
        <v/>
      </c>
      <c r="G277" s="57"/>
      <c r="V277" s="27" t="s">
        <v>441</v>
      </c>
    </row>
    <row r="278" spans="2:26" x14ac:dyDescent="0.15">
      <c r="B278" s="27" t="s">
        <v>709</v>
      </c>
      <c r="C278" s="27" t="s">
        <v>409</v>
      </c>
      <c r="F278" s="57" t="str">
        <f t="shared" si="0"/>
        <v>Jump Crypto</v>
      </c>
      <c r="G278" s="57"/>
      <c r="L278" s="27" t="s">
        <v>555</v>
      </c>
    </row>
    <row r="279" spans="2:26" x14ac:dyDescent="0.15">
      <c r="B279" s="27" t="s">
        <v>708</v>
      </c>
      <c r="C279" s="27" t="s">
        <v>455</v>
      </c>
      <c r="F279" s="57" t="str">
        <f t="shared" si="0"/>
        <v>Multicoin</v>
      </c>
      <c r="G279" s="57"/>
      <c r="K279" s="27" t="s">
        <v>450</v>
      </c>
      <c r="T279" s="27" t="s">
        <v>449</v>
      </c>
    </row>
    <row r="280" spans="2:26" x14ac:dyDescent="0.15">
      <c r="B280" s="27" t="s">
        <v>707</v>
      </c>
      <c r="C280" s="54" t="s">
        <v>572</v>
      </c>
      <c r="D280" s="28">
        <v>44656</v>
      </c>
      <c r="E280" s="27">
        <v>3.2</v>
      </c>
      <c r="F280" s="57" t="str">
        <f t="shared" si="0"/>
        <v>Pantera Capital</v>
      </c>
      <c r="G280" s="57"/>
      <c r="N280" s="27" t="s">
        <v>433</v>
      </c>
    </row>
    <row r="281" spans="2:26" x14ac:dyDescent="0.15">
      <c r="B281" s="27" t="s">
        <v>705</v>
      </c>
      <c r="D281" s="28">
        <v>44753</v>
      </c>
      <c r="E281" s="27">
        <v>5.5</v>
      </c>
      <c r="F281" s="57" t="str">
        <f t="shared" si="0"/>
        <v/>
      </c>
      <c r="G281" s="57"/>
      <c r="V281" s="27" t="s">
        <v>441</v>
      </c>
    </row>
    <row r="282" spans="2:26" x14ac:dyDescent="0.15">
      <c r="B282" s="27" t="s">
        <v>704</v>
      </c>
      <c r="C282" s="54" t="s">
        <v>572</v>
      </c>
      <c r="D282" s="28">
        <v>44321</v>
      </c>
      <c r="E282" s="27">
        <v>51</v>
      </c>
      <c r="F282" s="57" t="str">
        <f t="shared" si="0"/>
        <v/>
      </c>
      <c r="G282" s="57"/>
      <c r="W282" s="27" t="s">
        <v>430</v>
      </c>
    </row>
    <row r="283" spans="2:26" x14ac:dyDescent="0.15">
      <c r="B283" s="27" t="s">
        <v>703</v>
      </c>
      <c r="C283" s="27" t="s">
        <v>409</v>
      </c>
      <c r="D283" s="28">
        <v>44693</v>
      </c>
      <c r="E283" s="27" t="s">
        <v>435</v>
      </c>
      <c r="F283" s="57" t="str">
        <f t="shared" si="0"/>
        <v/>
      </c>
      <c r="G283" s="57"/>
      <c r="W283" s="27" t="s">
        <v>430</v>
      </c>
    </row>
    <row r="284" spans="2:26" x14ac:dyDescent="0.15">
      <c r="B284" s="27" t="s">
        <v>702</v>
      </c>
      <c r="C284" s="27" t="s">
        <v>409</v>
      </c>
      <c r="D284" s="28">
        <v>43344</v>
      </c>
      <c r="E284" s="27" t="s">
        <v>435</v>
      </c>
      <c r="F284" s="57" t="str">
        <f t="shared" si="0"/>
        <v/>
      </c>
      <c r="G284" s="57"/>
      <c r="Z284" s="27" t="s">
        <v>437</v>
      </c>
    </row>
    <row r="285" spans="2:26" x14ac:dyDescent="0.15">
      <c r="B285" s="27" t="s">
        <v>701</v>
      </c>
      <c r="C285" s="27" t="s">
        <v>409</v>
      </c>
      <c r="D285" s="28">
        <v>44755</v>
      </c>
      <c r="E285" s="27">
        <v>5</v>
      </c>
      <c r="F285" s="57" t="str">
        <f t="shared" si="0"/>
        <v/>
      </c>
      <c r="G285" s="57"/>
      <c r="V285" s="27" t="s">
        <v>441</v>
      </c>
    </row>
    <row r="286" spans="2:26" x14ac:dyDescent="0.15">
      <c r="B286" s="27" t="s">
        <v>700</v>
      </c>
      <c r="C286" s="54" t="s">
        <v>455</v>
      </c>
      <c r="D286" s="28">
        <v>44284</v>
      </c>
      <c r="E286" s="27">
        <v>6</v>
      </c>
      <c r="N286" s="27" t="s">
        <v>433</v>
      </c>
    </row>
    <row r="287" spans="2:26" x14ac:dyDescent="0.15">
      <c r="B287" s="27" t="s">
        <v>700</v>
      </c>
      <c r="C287" s="27" t="s">
        <v>409</v>
      </c>
      <c r="D287" s="28">
        <v>44098</v>
      </c>
      <c r="E287" s="27">
        <v>2.4</v>
      </c>
      <c r="Z287" s="27" t="s">
        <v>437</v>
      </c>
    </row>
    <row r="288" spans="2:26" x14ac:dyDescent="0.15">
      <c r="B288" s="27" t="s">
        <v>699</v>
      </c>
      <c r="C288" s="27" t="s">
        <v>409</v>
      </c>
      <c r="D288" s="28">
        <v>44348</v>
      </c>
      <c r="E288" s="27">
        <v>5</v>
      </c>
      <c r="N288" s="27" t="s">
        <v>433</v>
      </c>
    </row>
    <row r="289" spans="2:26" x14ac:dyDescent="0.15">
      <c r="B289" s="27" t="s">
        <v>698</v>
      </c>
      <c r="C289" s="27" t="s">
        <v>409</v>
      </c>
      <c r="D289" s="28">
        <v>43368</v>
      </c>
      <c r="E289" s="27" t="s">
        <v>435</v>
      </c>
      <c r="Z289" s="27" t="s">
        <v>437</v>
      </c>
    </row>
    <row r="290" spans="2:26" x14ac:dyDescent="0.15">
      <c r="B290" s="27" t="s">
        <v>697</v>
      </c>
      <c r="C290" s="27" t="s">
        <v>409</v>
      </c>
      <c r="D290" s="28">
        <v>44686</v>
      </c>
      <c r="E290" s="27">
        <v>12</v>
      </c>
      <c r="W290" s="27" t="s">
        <v>430</v>
      </c>
    </row>
    <row r="291" spans="2:26" x14ac:dyDescent="0.15">
      <c r="B291" s="27" t="s">
        <v>696</v>
      </c>
      <c r="C291" s="27" t="s">
        <v>409</v>
      </c>
      <c r="D291" s="28">
        <v>43375</v>
      </c>
      <c r="E291" s="27">
        <v>4</v>
      </c>
      <c r="V291" s="27" t="s">
        <v>441</v>
      </c>
    </row>
    <row r="292" spans="2:26" x14ac:dyDescent="0.15">
      <c r="B292" s="27" t="s">
        <v>695</v>
      </c>
      <c r="C292" s="27" t="s">
        <v>409</v>
      </c>
      <c r="L292" s="27" t="s">
        <v>555</v>
      </c>
    </row>
    <row r="293" spans="2:26" x14ac:dyDescent="0.15">
      <c r="B293" s="27" t="s">
        <v>694</v>
      </c>
      <c r="C293" s="54" t="s">
        <v>409</v>
      </c>
      <c r="D293" s="28">
        <v>44676</v>
      </c>
      <c r="E293" s="27">
        <v>6</v>
      </c>
      <c r="W293" s="27" t="s">
        <v>430</v>
      </c>
    </row>
    <row r="294" spans="2:26" x14ac:dyDescent="0.15">
      <c r="B294" s="27" t="s">
        <v>693</v>
      </c>
      <c r="D294" s="28">
        <v>42979</v>
      </c>
      <c r="E294" s="27" t="s">
        <v>435</v>
      </c>
      <c r="N294" s="27" t="s">
        <v>433</v>
      </c>
    </row>
    <row r="295" spans="2:26" x14ac:dyDescent="0.15">
      <c r="B295" s="27" t="s">
        <v>692</v>
      </c>
      <c r="C295" s="54" t="s">
        <v>628</v>
      </c>
      <c r="D295" s="28">
        <v>44733</v>
      </c>
      <c r="E295" s="27">
        <v>130</v>
      </c>
      <c r="W295" s="27" t="s">
        <v>430</v>
      </c>
    </row>
    <row r="296" spans="2:26" x14ac:dyDescent="0.15">
      <c r="B296" s="27" t="s">
        <v>692</v>
      </c>
      <c r="C296" s="54" t="s">
        <v>455</v>
      </c>
      <c r="D296" s="28">
        <v>44634</v>
      </c>
      <c r="E296" s="27">
        <v>27</v>
      </c>
      <c r="W296" s="27" t="s">
        <v>430</v>
      </c>
    </row>
    <row r="297" spans="2:26" x14ac:dyDescent="0.15">
      <c r="B297" s="27" t="s">
        <v>691</v>
      </c>
      <c r="D297" s="28">
        <v>43818</v>
      </c>
      <c r="E297" s="27">
        <v>27.5</v>
      </c>
      <c r="W297" s="27" t="s">
        <v>430</v>
      </c>
    </row>
    <row r="298" spans="2:26" x14ac:dyDescent="0.15">
      <c r="B298" s="27" t="s">
        <v>691</v>
      </c>
      <c r="D298" s="28">
        <v>43084</v>
      </c>
      <c r="E298" s="27">
        <v>12</v>
      </c>
      <c r="Z298" s="27" t="s">
        <v>437</v>
      </c>
    </row>
    <row r="299" spans="2:26" x14ac:dyDescent="0.15">
      <c r="B299" s="27" t="s">
        <v>691</v>
      </c>
      <c r="D299" s="28">
        <v>43818</v>
      </c>
      <c r="E299" s="27">
        <v>27.5</v>
      </c>
      <c r="V299" s="27" t="s">
        <v>441</v>
      </c>
    </row>
    <row r="300" spans="2:26" x14ac:dyDescent="0.15">
      <c r="B300" s="27" t="s">
        <v>689</v>
      </c>
      <c r="C300" s="54" t="s">
        <v>455</v>
      </c>
      <c r="D300" s="28">
        <v>44412</v>
      </c>
      <c r="E300" s="27">
        <v>30</v>
      </c>
      <c r="N300" s="27" t="s">
        <v>433</v>
      </c>
    </row>
    <row r="301" spans="2:26" x14ac:dyDescent="0.15">
      <c r="B301" s="27" t="s">
        <v>688</v>
      </c>
      <c r="D301" s="28">
        <v>44679</v>
      </c>
      <c r="E301" s="27">
        <v>4.2</v>
      </c>
      <c r="Z301" s="27" t="s">
        <v>437</v>
      </c>
    </row>
    <row r="302" spans="2:26" x14ac:dyDescent="0.15">
      <c r="B302" s="27" t="s">
        <v>688</v>
      </c>
      <c r="C302" s="54" t="s">
        <v>409</v>
      </c>
      <c r="D302" s="28">
        <v>44257</v>
      </c>
      <c r="E302" s="27">
        <v>1.4</v>
      </c>
      <c r="Z302" s="27" t="s">
        <v>437</v>
      </c>
    </row>
    <row r="303" spans="2:26" x14ac:dyDescent="0.15">
      <c r="B303" s="27" t="s">
        <v>687</v>
      </c>
      <c r="C303" s="54" t="s">
        <v>409</v>
      </c>
      <c r="D303" s="28">
        <v>44229</v>
      </c>
      <c r="E303" s="27">
        <v>1.1000000000000001</v>
      </c>
      <c r="Z303" s="27" t="s">
        <v>437</v>
      </c>
    </row>
    <row r="304" spans="2:26" x14ac:dyDescent="0.15">
      <c r="B304" s="27" t="s">
        <v>686</v>
      </c>
      <c r="D304" s="28">
        <v>44273</v>
      </c>
      <c r="E304" s="27">
        <v>1.4</v>
      </c>
      <c r="Z304" s="27" t="s">
        <v>437</v>
      </c>
    </row>
    <row r="305" spans="2:26" x14ac:dyDescent="0.15">
      <c r="B305" s="27" t="s">
        <v>685</v>
      </c>
      <c r="D305" s="28">
        <v>43800</v>
      </c>
      <c r="E305" s="27" t="s">
        <v>435</v>
      </c>
      <c r="W305" s="27" t="s">
        <v>430</v>
      </c>
      <c r="Z305" s="27" t="s">
        <v>437</v>
      </c>
    </row>
    <row r="306" spans="2:26" x14ac:dyDescent="0.15">
      <c r="B306" s="27" t="s">
        <v>685</v>
      </c>
      <c r="C306" s="54" t="s">
        <v>1124</v>
      </c>
      <c r="D306" s="28">
        <v>44410</v>
      </c>
      <c r="E306" s="27">
        <v>100</v>
      </c>
      <c r="Z306" s="27" t="s">
        <v>437</v>
      </c>
    </row>
    <row r="307" spans="2:26" x14ac:dyDescent="0.15">
      <c r="B307" s="27" t="s">
        <v>685</v>
      </c>
      <c r="C307" s="54" t="s">
        <v>1124</v>
      </c>
      <c r="D307" s="28">
        <v>44410</v>
      </c>
      <c r="E307" s="27">
        <v>100</v>
      </c>
      <c r="V307" s="27" t="s">
        <v>441</v>
      </c>
    </row>
    <row r="308" spans="2:26" x14ac:dyDescent="0.15">
      <c r="B308" s="27" t="s">
        <v>685</v>
      </c>
      <c r="D308" s="28">
        <v>43800</v>
      </c>
      <c r="E308" s="27" t="s">
        <v>435</v>
      </c>
      <c r="V308" s="27" t="s">
        <v>441</v>
      </c>
    </row>
    <row r="309" spans="2:26" x14ac:dyDescent="0.15">
      <c r="B309" s="27" t="s">
        <v>684</v>
      </c>
      <c r="C309" s="54" t="s">
        <v>409</v>
      </c>
      <c r="D309" s="28">
        <v>43731</v>
      </c>
      <c r="E309" s="27" t="s">
        <v>469</v>
      </c>
      <c r="V309" s="27" t="s">
        <v>441</v>
      </c>
    </row>
    <row r="310" spans="2:26" x14ac:dyDescent="0.15">
      <c r="B310" s="27" t="s">
        <v>683</v>
      </c>
      <c r="D310" s="28">
        <v>44607</v>
      </c>
      <c r="E310" s="27" t="s">
        <v>431</v>
      </c>
      <c r="N310" s="27" t="s">
        <v>433</v>
      </c>
    </row>
    <row r="311" spans="2:26" x14ac:dyDescent="0.15">
      <c r="B311" s="27" t="s">
        <v>680</v>
      </c>
      <c r="C311" s="54" t="s">
        <v>455</v>
      </c>
      <c r="D311" s="28">
        <v>44495</v>
      </c>
      <c r="E311" s="27" t="s">
        <v>682</v>
      </c>
      <c r="Z311" s="27" t="s">
        <v>437</v>
      </c>
    </row>
    <row r="312" spans="2:26" x14ac:dyDescent="0.15">
      <c r="B312" s="27" t="s">
        <v>680</v>
      </c>
      <c r="C312" s="54" t="s">
        <v>455</v>
      </c>
      <c r="D312" s="28">
        <v>44092</v>
      </c>
      <c r="E312" s="27" t="s">
        <v>681</v>
      </c>
      <c r="Z312" s="27" t="s">
        <v>437</v>
      </c>
    </row>
    <row r="313" spans="2:26" x14ac:dyDescent="0.15">
      <c r="B313" s="27" t="s">
        <v>680</v>
      </c>
      <c r="C313" s="54" t="s">
        <v>409</v>
      </c>
      <c r="D313" s="28">
        <v>43965</v>
      </c>
      <c r="E313" s="27" t="s">
        <v>448</v>
      </c>
      <c r="Z313" s="27" t="s">
        <v>437</v>
      </c>
    </row>
    <row r="314" spans="2:26" x14ac:dyDescent="0.15">
      <c r="B314" s="27" t="s">
        <v>680</v>
      </c>
      <c r="C314" s="54" t="s">
        <v>1123</v>
      </c>
      <c r="D314" s="28">
        <v>43388</v>
      </c>
      <c r="E314" s="27" t="s">
        <v>679</v>
      </c>
      <c r="Z314" s="27" t="s">
        <v>437</v>
      </c>
    </row>
    <row r="315" spans="2:26" x14ac:dyDescent="0.15">
      <c r="B315" s="27" t="s">
        <v>678</v>
      </c>
      <c r="C315" s="27" t="s">
        <v>409</v>
      </c>
      <c r="K315" s="27" t="s">
        <v>450</v>
      </c>
      <c r="T315" s="27" t="s">
        <v>449</v>
      </c>
    </row>
    <row r="316" spans="2:26" x14ac:dyDescent="0.15">
      <c r="B316" s="27" t="s">
        <v>677</v>
      </c>
      <c r="C316" s="27" t="s">
        <v>572</v>
      </c>
      <c r="K316" s="27" t="s">
        <v>450</v>
      </c>
    </row>
    <row r="317" spans="2:26" x14ac:dyDescent="0.15">
      <c r="B317" s="27" t="s">
        <v>676</v>
      </c>
      <c r="C317" s="54" t="s">
        <v>409</v>
      </c>
      <c r="D317" s="28">
        <v>44672</v>
      </c>
      <c r="E317" s="27" t="s">
        <v>457</v>
      </c>
      <c r="N317" s="27" t="s">
        <v>433</v>
      </c>
    </row>
    <row r="318" spans="2:26" x14ac:dyDescent="0.15">
      <c r="B318" s="27" t="s">
        <v>675</v>
      </c>
      <c r="C318" s="54" t="s">
        <v>409</v>
      </c>
      <c r="D318" s="28">
        <v>44600</v>
      </c>
      <c r="E318" s="27" t="s">
        <v>448</v>
      </c>
      <c r="V318" s="27" t="s">
        <v>441</v>
      </c>
    </row>
    <row r="319" spans="2:26" x14ac:dyDescent="0.15">
      <c r="B319" s="27" t="s">
        <v>674</v>
      </c>
      <c r="C319" s="54" t="s">
        <v>455</v>
      </c>
      <c r="D319" s="28">
        <v>44697</v>
      </c>
      <c r="E319" s="27" t="s">
        <v>673</v>
      </c>
      <c r="N319" s="27" t="s">
        <v>433</v>
      </c>
    </row>
    <row r="320" spans="2:26" x14ac:dyDescent="0.15">
      <c r="B320" s="27" t="s">
        <v>674</v>
      </c>
      <c r="C320" s="54" t="s">
        <v>455</v>
      </c>
      <c r="D320" s="28">
        <v>44697</v>
      </c>
      <c r="E320" s="27" t="s">
        <v>673</v>
      </c>
      <c r="V320" s="27" t="s">
        <v>441</v>
      </c>
    </row>
    <row r="321" spans="2:26" x14ac:dyDescent="0.15">
      <c r="B321" s="27" t="s">
        <v>672</v>
      </c>
      <c r="C321" s="27" t="s">
        <v>671</v>
      </c>
      <c r="D321" s="28">
        <v>44634</v>
      </c>
      <c r="E321" s="27" t="s">
        <v>453</v>
      </c>
      <c r="N321" s="27" t="s">
        <v>433</v>
      </c>
    </row>
    <row r="322" spans="2:26" x14ac:dyDescent="0.15">
      <c r="B322" s="27" t="s">
        <v>670</v>
      </c>
      <c r="C322" s="54" t="s">
        <v>409</v>
      </c>
      <c r="D322" s="28">
        <v>43586</v>
      </c>
      <c r="E322" s="27" t="s">
        <v>435</v>
      </c>
      <c r="N322" s="27" t="s">
        <v>433</v>
      </c>
    </row>
    <row r="323" spans="2:26" x14ac:dyDescent="0.15">
      <c r="B323" s="27" t="s">
        <v>118</v>
      </c>
      <c r="C323" s="54" t="s">
        <v>572</v>
      </c>
      <c r="D323" s="28">
        <v>44637</v>
      </c>
      <c r="E323" s="27">
        <v>92</v>
      </c>
      <c r="N323" s="27" t="s">
        <v>433</v>
      </c>
    </row>
    <row r="324" spans="2:26" x14ac:dyDescent="0.15">
      <c r="B324" s="27" t="s">
        <v>118</v>
      </c>
      <c r="C324" s="54" t="s">
        <v>409</v>
      </c>
      <c r="D324" s="28">
        <v>43560</v>
      </c>
      <c r="E324" s="27">
        <v>15</v>
      </c>
      <c r="W324" s="27" t="s">
        <v>430</v>
      </c>
    </row>
    <row r="325" spans="2:26" x14ac:dyDescent="0.15">
      <c r="B325" s="27" t="s">
        <v>669</v>
      </c>
      <c r="C325" s="54" t="s">
        <v>572</v>
      </c>
      <c r="D325" s="28">
        <v>43117</v>
      </c>
      <c r="E325" s="27" t="s">
        <v>435</v>
      </c>
      <c r="N325" s="27" t="s">
        <v>433</v>
      </c>
    </row>
    <row r="326" spans="2:26" x14ac:dyDescent="0.15">
      <c r="B326" s="27" t="s">
        <v>668</v>
      </c>
      <c r="C326" s="27" t="s">
        <v>409</v>
      </c>
      <c r="L326" s="27" t="s">
        <v>555</v>
      </c>
    </row>
    <row r="327" spans="2:26" x14ac:dyDescent="0.15">
      <c r="B327" s="27" t="s">
        <v>667</v>
      </c>
      <c r="C327" s="54" t="s">
        <v>455</v>
      </c>
      <c r="D327" s="28">
        <v>44522</v>
      </c>
      <c r="E327" s="27">
        <v>555</v>
      </c>
      <c r="W327" s="27" t="s">
        <v>430</v>
      </c>
    </row>
    <row r="328" spans="2:26" x14ac:dyDescent="0.15">
      <c r="B328" s="27" t="s">
        <v>665</v>
      </c>
      <c r="C328" s="27" t="s">
        <v>666</v>
      </c>
      <c r="K328" s="27" t="s">
        <v>450</v>
      </c>
    </row>
    <row r="329" spans="2:26" x14ac:dyDescent="0.15">
      <c r="B329" s="27" t="s">
        <v>665</v>
      </c>
      <c r="C329" s="54" t="s">
        <v>409</v>
      </c>
      <c r="D329" s="28">
        <v>44615</v>
      </c>
      <c r="E329" s="27">
        <v>3</v>
      </c>
      <c r="N329" s="27" t="s">
        <v>433</v>
      </c>
    </row>
    <row r="330" spans="2:26" x14ac:dyDescent="0.15">
      <c r="B330" s="27" t="s">
        <v>664</v>
      </c>
      <c r="C330" s="54" t="s">
        <v>455</v>
      </c>
      <c r="D330" s="28">
        <v>43342</v>
      </c>
      <c r="E330" s="27">
        <v>4</v>
      </c>
      <c r="Z330" s="27" t="s">
        <v>437</v>
      </c>
    </row>
    <row r="331" spans="2:26" x14ac:dyDescent="0.15">
      <c r="B331" s="27" t="s">
        <v>663</v>
      </c>
      <c r="C331" s="54" t="s">
        <v>409</v>
      </c>
      <c r="D331" s="28">
        <v>43409</v>
      </c>
      <c r="E331" s="27" t="s">
        <v>435</v>
      </c>
      <c r="W331" s="27" t="s">
        <v>430</v>
      </c>
    </row>
    <row r="332" spans="2:26" x14ac:dyDescent="0.15">
      <c r="B332" s="27" t="s">
        <v>662</v>
      </c>
      <c r="C332" s="54" t="s">
        <v>409</v>
      </c>
      <c r="D332" s="28">
        <v>43539</v>
      </c>
      <c r="E332" s="27" t="s">
        <v>435</v>
      </c>
      <c r="W332" s="27" t="s">
        <v>430</v>
      </c>
    </row>
    <row r="333" spans="2:26" x14ac:dyDescent="0.15">
      <c r="B333" s="27" t="s">
        <v>43</v>
      </c>
      <c r="C333" s="54" t="s">
        <v>572</v>
      </c>
      <c r="D333" s="28">
        <v>43955</v>
      </c>
      <c r="E333" s="27">
        <v>21.6</v>
      </c>
      <c r="N333" s="27" t="s">
        <v>433</v>
      </c>
    </row>
    <row r="334" spans="2:26" x14ac:dyDescent="0.15">
      <c r="B334" s="27" t="s">
        <v>43</v>
      </c>
      <c r="D334" s="28">
        <v>44574</v>
      </c>
      <c r="E334" s="27">
        <v>150</v>
      </c>
      <c r="V334" s="27" t="s">
        <v>441</v>
      </c>
    </row>
    <row r="335" spans="2:26" x14ac:dyDescent="0.15">
      <c r="B335" s="27" t="s">
        <v>661</v>
      </c>
      <c r="C335" s="54" t="s">
        <v>455</v>
      </c>
      <c r="D335" s="28">
        <v>43656</v>
      </c>
      <c r="E335" s="27">
        <v>12.1</v>
      </c>
      <c r="N335" s="27" t="s">
        <v>433</v>
      </c>
    </row>
    <row r="336" spans="2:26" x14ac:dyDescent="0.15">
      <c r="B336" s="27" t="s">
        <v>661</v>
      </c>
      <c r="C336" s="54" t="s">
        <v>572</v>
      </c>
      <c r="D336" s="28">
        <v>44574</v>
      </c>
      <c r="E336" s="27">
        <v>150</v>
      </c>
      <c r="V336" s="27" t="s">
        <v>441</v>
      </c>
    </row>
    <row r="337" spans="2:26" x14ac:dyDescent="0.15">
      <c r="B337" s="27" t="s">
        <v>661</v>
      </c>
      <c r="D337" s="28">
        <v>44215</v>
      </c>
      <c r="E337" s="27" t="s">
        <v>435</v>
      </c>
      <c r="V337" s="27" t="s">
        <v>441</v>
      </c>
    </row>
    <row r="338" spans="2:26" x14ac:dyDescent="0.15">
      <c r="B338" s="54" t="s">
        <v>1064</v>
      </c>
      <c r="C338" s="54" t="s">
        <v>409</v>
      </c>
      <c r="D338" s="28">
        <v>45399</v>
      </c>
      <c r="E338" s="27">
        <v>4.5</v>
      </c>
      <c r="F338" s="54" t="s">
        <v>1131</v>
      </c>
      <c r="T338" s="54" t="s">
        <v>449</v>
      </c>
    </row>
    <row r="339" spans="2:26" x14ac:dyDescent="0.15">
      <c r="B339" s="27" t="s">
        <v>660</v>
      </c>
      <c r="D339" s="28">
        <v>44512</v>
      </c>
      <c r="E339" s="27">
        <v>10.5</v>
      </c>
      <c r="Z339" s="27" t="s">
        <v>437</v>
      </c>
    </row>
    <row r="340" spans="2:26" x14ac:dyDescent="0.15">
      <c r="B340" s="27" t="s">
        <v>332</v>
      </c>
      <c r="C340" s="54" t="s">
        <v>455</v>
      </c>
      <c r="D340" s="28">
        <v>43299</v>
      </c>
      <c r="E340" s="27">
        <v>28</v>
      </c>
      <c r="Z340" s="27" t="s">
        <v>437</v>
      </c>
    </row>
    <row r="341" spans="2:26" x14ac:dyDescent="0.15">
      <c r="B341" s="27" t="s">
        <v>332</v>
      </c>
      <c r="D341" s="28">
        <v>43823</v>
      </c>
      <c r="E341" s="27" t="s">
        <v>435</v>
      </c>
      <c r="V341" s="27" t="s">
        <v>441</v>
      </c>
    </row>
    <row r="342" spans="2:26" x14ac:dyDescent="0.15">
      <c r="B342" s="27" t="s">
        <v>659</v>
      </c>
      <c r="C342" s="54" t="s">
        <v>409</v>
      </c>
      <c r="D342" s="28">
        <v>44571</v>
      </c>
      <c r="E342" s="27" t="s">
        <v>435</v>
      </c>
      <c r="N342" s="27" t="s">
        <v>433</v>
      </c>
    </row>
    <row r="343" spans="2:26" x14ac:dyDescent="0.15">
      <c r="B343" s="27" t="s">
        <v>658</v>
      </c>
      <c r="D343" s="28">
        <v>44770</v>
      </c>
      <c r="E343" s="27" t="s">
        <v>435</v>
      </c>
      <c r="Z343" s="27" t="s">
        <v>437</v>
      </c>
    </row>
    <row r="344" spans="2:26" x14ac:dyDescent="0.15">
      <c r="B344" s="27" t="s">
        <v>658</v>
      </c>
      <c r="C344" s="54" t="s">
        <v>409</v>
      </c>
      <c r="D344" s="28">
        <v>44663</v>
      </c>
      <c r="E344" s="27">
        <v>22.4</v>
      </c>
      <c r="Z344" s="27" t="s">
        <v>437</v>
      </c>
    </row>
    <row r="345" spans="2:26" x14ac:dyDescent="0.15">
      <c r="B345" s="27" t="s">
        <v>657</v>
      </c>
      <c r="C345" s="54" t="s">
        <v>455</v>
      </c>
      <c r="D345" s="28">
        <v>44315</v>
      </c>
      <c r="E345" s="27">
        <v>10</v>
      </c>
      <c r="N345" s="27" t="s">
        <v>433</v>
      </c>
    </row>
    <row r="346" spans="2:26" x14ac:dyDescent="0.15">
      <c r="B346" s="27" t="s">
        <v>657</v>
      </c>
      <c r="C346" s="54" t="s">
        <v>409</v>
      </c>
      <c r="D346" s="28">
        <v>44130</v>
      </c>
      <c r="E346" s="27">
        <v>1.3</v>
      </c>
      <c r="Z346" s="27" t="s">
        <v>437</v>
      </c>
    </row>
    <row r="347" spans="2:26" x14ac:dyDescent="0.15">
      <c r="B347" s="27" t="s">
        <v>340</v>
      </c>
      <c r="C347" s="54" t="s">
        <v>572</v>
      </c>
      <c r="D347" s="28">
        <v>43745</v>
      </c>
      <c r="E347" s="27">
        <v>10.7</v>
      </c>
      <c r="Z347" s="27" t="s">
        <v>437</v>
      </c>
    </row>
    <row r="348" spans="2:26" x14ac:dyDescent="0.15">
      <c r="B348" s="27" t="s">
        <v>340</v>
      </c>
      <c r="D348" s="28">
        <v>43205</v>
      </c>
      <c r="E348" s="27">
        <v>10.7</v>
      </c>
      <c r="Z348" s="27" t="s">
        <v>437</v>
      </c>
    </row>
    <row r="349" spans="2:26" x14ac:dyDescent="0.15">
      <c r="B349" s="27" t="s">
        <v>340</v>
      </c>
      <c r="D349" s="28">
        <v>43081</v>
      </c>
      <c r="E349" s="27">
        <v>4.4000000000000004</v>
      </c>
      <c r="Z349" s="27" t="s">
        <v>437</v>
      </c>
    </row>
    <row r="350" spans="2:26" x14ac:dyDescent="0.15">
      <c r="B350" s="27" t="s">
        <v>655</v>
      </c>
      <c r="D350" s="28">
        <v>43545</v>
      </c>
      <c r="E350" s="27">
        <v>11</v>
      </c>
      <c r="W350" s="27" t="s">
        <v>430</v>
      </c>
    </row>
    <row r="351" spans="2:26" x14ac:dyDescent="0.15">
      <c r="B351" s="27" t="s">
        <v>654</v>
      </c>
      <c r="C351" s="54" t="s">
        <v>409</v>
      </c>
      <c r="D351" s="28">
        <v>43925</v>
      </c>
      <c r="E351" s="27">
        <v>3</v>
      </c>
      <c r="Z351" s="27" t="s">
        <v>437</v>
      </c>
    </row>
    <row r="352" spans="2:26" x14ac:dyDescent="0.15">
      <c r="B352" s="27" t="s">
        <v>654</v>
      </c>
      <c r="C352" s="54" t="s">
        <v>409</v>
      </c>
      <c r="D352" s="28">
        <v>43925</v>
      </c>
      <c r="E352" s="27">
        <v>3</v>
      </c>
      <c r="V352" s="27" t="s">
        <v>441</v>
      </c>
    </row>
    <row r="353" spans="2:26" x14ac:dyDescent="0.15">
      <c r="B353" s="27" t="s">
        <v>653</v>
      </c>
      <c r="C353" s="54" t="s">
        <v>455</v>
      </c>
      <c r="D353" s="28">
        <v>44393</v>
      </c>
      <c r="E353" s="27">
        <v>6</v>
      </c>
      <c r="T353" s="27" t="s">
        <v>449</v>
      </c>
      <c r="X353" s="27" t="s">
        <v>444</v>
      </c>
      <c r="Z353" s="27" t="s">
        <v>437</v>
      </c>
    </row>
    <row r="354" spans="2:26" x14ac:dyDescent="0.15">
      <c r="B354" s="27" t="s">
        <v>652</v>
      </c>
      <c r="C354" s="54" t="s">
        <v>455</v>
      </c>
      <c r="D354" s="28">
        <v>43560</v>
      </c>
      <c r="E354" s="27">
        <v>15</v>
      </c>
      <c r="W354" s="27" t="s">
        <v>430</v>
      </c>
      <c r="Z354" s="27" t="s">
        <v>437</v>
      </c>
    </row>
    <row r="355" spans="2:26" x14ac:dyDescent="0.15">
      <c r="B355" s="27" t="s">
        <v>652</v>
      </c>
      <c r="C355" s="54" t="s">
        <v>409</v>
      </c>
      <c r="D355" s="28">
        <v>43132</v>
      </c>
      <c r="E355" s="27" t="s">
        <v>435</v>
      </c>
      <c r="Z355" s="27" t="s">
        <v>437</v>
      </c>
    </row>
    <row r="356" spans="2:26" x14ac:dyDescent="0.15">
      <c r="B356" s="27" t="s">
        <v>651</v>
      </c>
      <c r="C356" s="54" t="s">
        <v>455</v>
      </c>
      <c r="D356" s="28">
        <v>43290</v>
      </c>
      <c r="E356" s="27">
        <v>45</v>
      </c>
      <c r="N356" s="27" t="s">
        <v>433</v>
      </c>
      <c r="Z356" s="27" t="s">
        <v>437</v>
      </c>
    </row>
    <row r="357" spans="2:26" x14ac:dyDescent="0.15">
      <c r="B357" s="27" t="s">
        <v>650</v>
      </c>
      <c r="C357" s="27" t="s">
        <v>572</v>
      </c>
      <c r="L357" s="27" t="s">
        <v>555</v>
      </c>
    </row>
    <row r="358" spans="2:26" x14ac:dyDescent="0.15">
      <c r="B358" s="27" t="s">
        <v>649</v>
      </c>
      <c r="C358" s="54" t="s">
        <v>572</v>
      </c>
      <c r="D358" s="28">
        <v>43307</v>
      </c>
      <c r="E358" s="27">
        <v>60</v>
      </c>
      <c r="N358" s="27" t="s">
        <v>433</v>
      </c>
    </row>
    <row r="359" spans="2:26" x14ac:dyDescent="0.15">
      <c r="B359" s="27" t="s">
        <v>647</v>
      </c>
      <c r="C359" s="54" t="s">
        <v>628</v>
      </c>
      <c r="D359" s="28">
        <v>44439</v>
      </c>
      <c r="E359" s="27">
        <v>100</v>
      </c>
      <c r="N359" s="27" t="s">
        <v>433</v>
      </c>
      <c r="Z359" s="27" t="s">
        <v>437</v>
      </c>
    </row>
    <row r="360" spans="2:26" x14ac:dyDescent="0.15">
      <c r="B360" s="27" t="s">
        <v>647</v>
      </c>
      <c r="C360" s="54" t="s">
        <v>409</v>
      </c>
      <c r="D360" s="28">
        <v>43558</v>
      </c>
      <c r="E360" s="27">
        <v>3.7</v>
      </c>
      <c r="N360" s="27" t="s">
        <v>433</v>
      </c>
    </row>
    <row r="361" spans="2:26" x14ac:dyDescent="0.15">
      <c r="B361" s="27" t="s">
        <v>646</v>
      </c>
      <c r="C361" s="27" t="s">
        <v>455</v>
      </c>
      <c r="T361" s="27" t="s">
        <v>449</v>
      </c>
    </row>
    <row r="362" spans="2:26" x14ac:dyDescent="0.15">
      <c r="B362" s="27" t="s">
        <v>645</v>
      </c>
      <c r="C362" s="54" t="s">
        <v>455</v>
      </c>
      <c r="D362" s="28">
        <v>44678</v>
      </c>
      <c r="E362" s="27">
        <v>20</v>
      </c>
      <c r="N362" s="27" t="s">
        <v>433</v>
      </c>
    </row>
    <row r="363" spans="2:26" x14ac:dyDescent="0.15">
      <c r="B363" s="27" t="s">
        <v>645</v>
      </c>
      <c r="C363" s="54" t="s">
        <v>409</v>
      </c>
      <c r="D363" s="28">
        <v>44425</v>
      </c>
      <c r="E363" s="27">
        <v>4</v>
      </c>
      <c r="N363" s="27" t="s">
        <v>433</v>
      </c>
    </row>
    <row r="364" spans="2:26" x14ac:dyDescent="0.15">
      <c r="B364" s="27" t="s">
        <v>644</v>
      </c>
      <c r="C364" s="54" t="s">
        <v>409</v>
      </c>
      <c r="D364" s="28">
        <v>43747</v>
      </c>
      <c r="E364" s="27">
        <v>3</v>
      </c>
      <c r="Z364" s="27" t="s">
        <v>437</v>
      </c>
    </row>
    <row r="365" spans="2:26" x14ac:dyDescent="0.15">
      <c r="B365" s="27" t="s">
        <v>643</v>
      </c>
      <c r="C365" s="27" t="s">
        <v>628</v>
      </c>
      <c r="T365" s="27" t="s">
        <v>449</v>
      </c>
    </row>
    <row r="366" spans="2:26" x14ac:dyDescent="0.15">
      <c r="B366" s="27" t="s">
        <v>643</v>
      </c>
      <c r="C366" s="54" t="s">
        <v>1124</v>
      </c>
      <c r="D366" s="28">
        <v>44566</v>
      </c>
      <c r="E366" s="27">
        <v>300</v>
      </c>
      <c r="W366" s="27" t="s">
        <v>430</v>
      </c>
    </row>
    <row r="367" spans="2:26" x14ac:dyDescent="0.15">
      <c r="B367" s="27" t="s">
        <v>641</v>
      </c>
      <c r="D367" s="28">
        <v>43800</v>
      </c>
      <c r="E367" s="27" t="s">
        <v>435</v>
      </c>
      <c r="N367" s="27" t="s">
        <v>433</v>
      </c>
    </row>
    <row r="368" spans="2:26" x14ac:dyDescent="0.15">
      <c r="B368" s="54" t="s">
        <v>1065</v>
      </c>
      <c r="C368" s="54" t="s">
        <v>409</v>
      </c>
      <c r="D368" s="28">
        <v>45391</v>
      </c>
      <c r="E368" s="27">
        <v>3.2</v>
      </c>
      <c r="F368" s="54" t="s">
        <v>1132</v>
      </c>
      <c r="T368" s="54" t="s">
        <v>449</v>
      </c>
    </row>
    <row r="369" spans="2:26" x14ac:dyDescent="0.15">
      <c r="B369" s="27" t="s">
        <v>640</v>
      </c>
      <c r="C369" s="54" t="s">
        <v>409</v>
      </c>
      <c r="D369" s="28">
        <v>44762</v>
      </c>
      <c r="E369" s="27">
        <v>11</v>
      </c>
      <c r="N369" s="27" t="s">
        <v>433</v>
      </c>
    </row>
    <row r="370" spans="2:26" x14ac:dyDescent="0.15">
      <c r="B370" s="27" t="s">
        <v>639</v>
      </c>
      <c r="C370" s="54" t="s">
        <v>628</v>
      </c>
      <c r="D370" s="28">
        <v>44637</v>
      </c>
      <c r="E370" s="27">
        <v>150</v>
      </c>
      <c r="W370" s="27" t="s">
        <v>430</v>
      </c>
    </row>
    <row r="371" spans="2:26" x14ac:dyDescent="0.15">
      <c r="B371" s="27" t="s">
        <v>639</v>
      </c>
      <c r="C371" s="54" t="s">
        <v>409</v>
      </c>
      <c r="D371" s="28">
        <v>43845</v>
      </c>
      <c r="E371" s="27">
        <v>3.5</v>
      </c>
      <c r="W371" s="27" t="s">
        <v>430</v>
      </c>
    </row>
    <row r="372" spans="2:26" x14ac:dyDescent="0.15">
      <c r="B372" s="27" t="s">
        <v>637</v>
      </c>
      <c r="C372" s="54" t="s">
        <v>455</v>
      </c>
      <c r="D372" s="28">
        <v>44230</v>
      </c>
      <c r="E372" s="27">
        <v>6.7</v>
      </c>
      <c r="W372" s="27" t="s">
        <v>430</v>
      </c>
    </row>
    <row r="373" spans="2:26" x14ac:dyDescent="0.15">
      <c r="B373" s="27" t="s">
        <v>637</v>
      </c>
      <c r="C373" s="54" t="s">
        <v>455</v>
      </c>
      <c r="D373" s="28">
        <v>44230</v>
      </c>
      <c r="E373" s="27">
        <v>6.7</v>
      </c>
      <c r="V373" s="27" t="s">
        <v>441</v>
      </c>
    </row>
    <row r="374" spans="2:26" x14ac:dyDescent="0.15">
      <c r="B374" s="27" t="s">
        <v>637</v>
      </c>
      <c r="C374" s="54" t="s">
        <v>409</v>
      </c>
      <c r="D374" s="28">
        <v>44004</v>
      </c>
      <c r="E374" s="27">
        <v>2.2000000000000002</v>
      </c>
      <c r="V374" s="27" t="s">
        <v>441</v>
      </c>
    </row>
    <row r="375" spans="2:26" x14ac:dyDescent="0.15">
      <c r="B375" s="27" t="s">
        <v>636</v>
      </c>
      <c r="D375" s="28">
        <v>43210</v>
      </c>
      <c r="E375" s="27">
        <v>36.1</v>
      </c>
      <c r="Z375" s="27" t="s">
        <v>437</v>
      </c>
    </row>
    <row r="376" spans="2:26" x14ac:dyDescent="0.15">
      <c r="B376" s="27" t="s">
        <v>636</v>
      </c>
      <c r="C376" s="54" t="s">
        <v>409</v>
      </c>
      <c r="D376" s="28">
        <v>43034</v>
      </c>
      <c r="E376" s="27">
        <v>4.7</v>
      </c>
      <c r="Z376" s="27" t="s">
        <v>437</v>
      </c>
    </row>
    <row r="377" spans="2:26" x14ac:dyDescent="0.15">
      <c r="B377" s="27" t="s">
        <v>635</v>
      </c>
      <c r="C377" s="27" t="s">
        <v>455</v>
      </c>
      <c r="L377" s="27" t="s">
        <v>555</v>
      </c>
    </row>
    <row r="378" spans="2:26" x14ac:dyDescent="0.15">
      <c r="B378" s="27" t="s">
        <v>635</v>
      </c>
      <c r="C378" s="54" t="s">
        <v>455</v>
      </c>
      <c r="D378" s="28">
        <v>44721</v>
      </c>
      <c r="E378" s="27">
        <v>20</v>
      </c>
      <c r="N378" s="27" t="s">
        <v>433</v>
      </c>
    </row>
    <row r="379" spans="2:26" x14ac:dyDescent="0.15">
      <c r="B379" s="27" t="s">
        <v>635</v>
      </c>
      <c r="C379" s="54" t="s">
        <v>455</v>
      </c>
      <c r="D379" s="28">
        <v>44721</v>
      </c>
      <c r="E379" s="27">
        <v>20</v>
      </c>
      <c r="V379" s="27" t="s">
        <v>441</v>
      </c>
    </row>
    <row r="380" spans="2:26" x14ac:dyDescent="0.15">
      <c r="B380" s="27" t="s">
        <v>634</v>
      </c>
      <c r="C380" s="54" t="s">
        <v>409</v>
      </c>
      <c r="D380" s="28">
        <v>43080</v>
      </c>
      <c r="E380" s="27">
        <v>3</v>
      </c>
      <c r="N380" s="27" t="s">
        <v>433</v>
      </c>
    </row>
    <row r="381" spans="2:26" x14ac:dyDescent="0.15">
      <c r="B381" s="27" t="s">
        <v>633</v>
      </c>
      <c r="D381" s="28">
        <v>43261</v>
      </c>
      <c r="E381" s="27">
        <v>30</v>
      </c>
      <c r="Z381" s="27" t="s">
        <v>437</v>
      </c>
    </row>
    <row r="382" spans="2:26" x14ac:dyDescent="0.15">
      <c r="B382" s="27" t="s">
        <v>632</v>
      </c>
      <c r="D382" s="28">
        <v>44523</v>
      </c>
      <c r="E382" s="27">
        <v>20</v>
      </c>
      <c r="Z382" s="27" t="s">
        <v>437</v>
      </c>
    </row>
    <row r="383" spans="2:26" x14ac:dyDescent="0.15">
      <c r="B383" s="27" t="s">
        <v>631</v>
      </c>
      <c r="C383" s="54" t="s">
        <v>572</v>
      </c>
      <c r="D383" s="28">
        <v>44496</v>
      </c>
      <c r="E383" s="27">
        <v>21</v>
      </c>
      <c r="W383" s="27" t="s">
        <v>430</v>
      </c>
    </row>
    <row r="384" spans="2:26" x14ac:dyDescent="0.15">
      <c r="B384" s="27" t="s">
        <v>630</v>
      </c>
      <c r="C384" s="54" t="s">
        <v>409</v>
      </c>
      <c r="D384" s="28">
        <v>44273</v>
      </c>
      <c r="E384" s="27">
        <v>2.2000000000000002</v>
      </c>
      <c r="Z384" s="27" t="s">
        <v>437</v>
      </c>
    </row>
    <row r="385" spans="2:26" x14ac:dyDescent="0.15">
      <c r="B385" s="27" t="s">
        <v>629</v>
      </c>
      <c r="C385" s="27" t="s">
        <v>628</v>
      </c>
      <c r="K385" s="27" t="s">
        <v>450</v>
      </c>
    </row>
    <row r="386" spans="2:26" x14ac:dyDescent="0.15">
      <c r="B386" s="27" t="s">
        <v>430</v>
      </c>
      <c r="C386" s="54" t="s">
        <v>409</v>
      </c>
      <c r="D386" s="28">
        <v>43389</v>
      </c>
      <c r="E386" s="27" t="s">
        <v>435</v>
      </c>
      <c r="Z386" s="27" t="s">
        <v>437</v>
      </c>
    </row>
    <row r="387" spans="2:26" x14ac:dyDescent="0.15">
      <c r="B387" s="27" t="s">
        <v>430</v>
      </c>
      <c r="C387" s="54" t="s">
        <v>455</v>
      </c>
      <c r="D387" s="28">
        <v>44539</v>
      </c>
      <c r="E387" s="27" t="s">
        <v>615</v>
      </c>
      <c r="V387" s="27" t="s">
        <v>441</v>
      </c>
    </row>
    <row r="388" spans="2:26" x14ac:dyDescent="0.15">
      <c r="B388" s="27" t="s">
        <v>430</v>
      </c>
      <c r="C388" s="54" t="s">
        <v>409</v>
      </c>
      <c r="D388" s="28">
        <v>44013</v>
      </c>
      <c r="E388" s="27" t="s">
        <v>435</v>
      </c>
      <c r="V388" s="27" t="s">
        <v>441</v>
      </c>
    </row>
    <row r="389" spans="2:26" x14ac:dyDescent="0.15">
      <c r="B389" s="27" t="s">
        <v>430</v>
      </c>
      <c r="C389" s="54" t="s">
        <v>409</v>
      </c>
      <c r="D389" s="28">
        <v>43389</v>
      </c>
      <c r="E389" s="27" t="s">
        <v>435</v>
      </c>
      <c r="V389" s="27" t="s">
        <v>441</v>
      </c>
    </row>
    <row r="390" spans="2:26" x14ac:dyDescent="0.15">
      <c r="B390" s="27" t="s">
        <v>627</v>
      </c>
      <c r="D390" s="28">
        <v>43419</v>
      </c>
      <c r="E390" s="27" t="s">
        <v>435</v>
      </c>
      <c r="V390" s="27" t="s">
        <v>441</v>
      </c>
    </row>
    <row r="391" spans="2:26" x14ac:dyDescent="0.15">
      <c r="B391" s="27" t="s">
        <v>626</v>
      </c>
      <c r="D391" s="28">
        <v>44490</v>
      </c>
      <c r="E391" s="27" t="s">
        <v>472</v>
      </c>
      <c r="W391" s="27" t="s">
        <v>430</v>
      </c>
    </row>
    <row r="392" spans="2:26" x14ac:dyDescent="0.15">
      <c r="B392" s="27" t="s">
        <v>625</v>
      </c>
      <c r="C392" s="54" t="s">
        <v>409</v>
      </c>
      <c r="D392" s="28">
        <v>44361</v>
      </c>
      <c r="E392" s="27" t="s">
        <v>469</v>
      </c>
      <c r="N392" s="27" t="s">
        <v>433</v>
      </c>
      <c r="Z392" s="27" t="s">
        <v>437</v>
      </c>
    </row>
    <row r="393" spans="2:26" x14ac:dyDescent="0.15">
      <c r="B393" s="27" t="s">
        <v>625</v>
      </c>
      <c r="C393" s="54" t="s">
        <v>455</v>
      </c>
      <c r="D393" s="28">
        <v>44438</v>
      </c>
      <c r="E393" s="27" t="s">
        <v>478</v>
      </c>
      <c r="Z393" s="27" t="s">
        <v>437</v>
      </c>
    </row>
    <row r="394" spans="2:26" x14ac:dyDescent="0.15">
      <c r="B394" s="27" t="s">
        <v>624</v>
      </c>
      <c r="C394" s="54" t="s">
        <v>409</v>
      </c>
      <c r="D394" s="28">
        <v>44509</v>
      </c>
      <c r="E394" s="27" t="s">
        <v>457</v>
      </c>
      <c r="V394" s="27" t="s">
        <v>441</v>
      </c>
    </row>
    <row r="395" spans="2:26" x14ac:dyDescent="0.15">
      <c r="B395" s="27" t="s">
        <v>623</v>
      </c>
      <c r="D395" s="28">
        <v>44698</v>
      </c>
      <c r="E395" s="27" t="s">
        <v>567</v>
      </c>
      <c r="V395" s="27" t="s">
        <v>441</v>
      </c>
    </row>
    <row r="396" spans="2:26" x14ac:dyDescent="0.15">
      <c r="B396" s="27" t="s">
        <v>623</v>
      </c>
      <c r="C396" s="54" t="s">
        <v>409</v>
      </c>
      <c r="D396" s="28">
        <v>44532</v>
      </c>
      <c r="E396" s="27" t="s">
        <v>520</v>
      </c>
      <c r="V396" s="27" t="s">
        <v>441</v>
      </c>
    </row>
    <row r="397" spans="2:26" x14ac:dyDescent="0.15">
      <c r="B397" s="27" t="s">
        <v>622</v>
      </c>
      <c r="C397" s="54" t="s">
        <v>409</v>
      </c>
      <c r="D397" s="28">
        <v>44225</v>
      </c>
      <c r="E397" s="27" t="s">
        <v>580</v>
      </c>
      <c r="Z397" s="27" t="s">
        <v>437</v>
      </c>
    </row>
    <row r="398" spans="2:26" x14ac:dyDescent="0.15">
      <c r="B398" s="27" t="s">
        <v>621</v>
      </c>
      <c r="T398" s="27" t="s">
        <v>449</v>
      </c>
    </row>
    <row r="399" spans="2:26" x14ac:dyDescent="0.15">
      <c r="B399" s="27" t="s">
        <v>620</v>
      </c>
      <c r="C399" s="27" t="s">
        <v>409</v>
      </c>
      <c r="K399" s="27" t="s">
        <v>450</v>
      </c>
    </row>
    <row r="400" spans="2:26" x14ac:dyDescent="0.15">
      <c r="B400" s="27" t="s">
        <v>619</v>
      </c>
      <c r="C400" s="27" t="s">
        <v>455</v>
      </c>
      <c r="T400" s="27" t="s">
        <v>449</v>
      </c>
    </row>
    <row r="401" spans="2:26" x14ac:dyDescent="0.15">
      <c r="B401" s="27" t="s">
        <v>619</v>
      </c>
      <c r="C401" s="54" t="s">
        <v>628</v>
      </c>
      <c r="D401" s="28">
        <v>44592</v>
      </c>
      <c r="E401" s="27" t="s">
        <v>618</v>
      </c>
      <c r="T401" s="27" t="s">
        <v>449</v>
      </c>
      <c r="W401" s="27" t="s">
        <v>430</v>
      </c>
    </row>
    <row r="402" spans="2:26" x14ac:dyDescent="0.15">
      <c r="B402" s="27" t="s">
        <v>617</v>
      </c>
      <c r="C402" s="54" t="s">
        <v>409</v>
      </c>
      <c r="D402" s="28">
        <v>44441</v>
      </c>
      <c r="E402" s="27" t="s">
        <v>520</v>
      </c>
      <c r="V402" s="27" t="s">
        <v>441</v>
      </c>
    </row>
    <row r="403" spans="2:26" x14ac:dyDescent="0.15">
      <c r="B403" s="27" t="s">
        <v>614</v>
      </c>
      <c r="C403" s="54" t="s">
        <v>628</v>
      </c>
      <c r="D403" s="28">
        <v>44718</v>
      </c>
      <c r="E403" s="27" t="s">
        <v>616</v>
      </c>
      <c r="N403" s="27" t="s">
        <v>433</v>
      </c>
    </row>
    <row r="404" spans="2:26" x14ac:dyDescent="0.15">
      <c r="B404" s="27" t="s">
        <v>614</v>
      </c>
      <c r="C404" s="54" t="s">
        <v>455</v>
      </c>
      <c r="D404" s="28">
        <v>44417</v>
      </c>
      <c r="E404" s="27" t="s">
        <v>615</v>
      </c>
      <c r="N404" s="27" t="s">
        <v>433</v>
      </c>
    </row>
    <row r="405" spans="2:26" x14ac:dyDescent="0.15">
      <c r="B405" s="27" t="s">
        <v>614</v>
      </c>
      <c r="C405" s="54" t="s">
        <v>455</v>
      </c>
      <c r="D405" s="28">
        <v>44341</v>
      </c>
      <c r="E405" s="27" t="s">
        <v>459</v>
      </c>
      <c r="N405" s="27" t="s">
        <v>433</v>
      </c>
    </row>
    <row r="406" spans="2:26" x14ac:dyDescent="0.15">
      <c r="B406" s="27" t="s">
        <v>613</v>
      </c>
      <c r="T406" s="27" t="s">
        <v>449</v>
      </c>
    </row>
    <row r="407" spans="2:26" x14ac:dyDescent="0.15">
      <c r="B407" s="27" t="s">
        <v>21</v>
      </c>
      <c r="C407" s="54" t="s">
        <v>572</v>
      </c>
      <c r="D407" s="28">
        <v>43023</v>
      </c>
      <c r="E407" s="27" t="s">
        <v>612</v>
      </c>
      <c r="N407" s="27" t="s">
        <v>433</v>
      </c>
      <c r="Z407" s="27" t="s">
        <v>437</v>
      </c>
    </row>
    <row r="408" spans="2:26" x14ac:dyDescent="0.15">
      <c r="B408" s="27" t="s">
        <v>437</v>
      </c>
      <c r="C408" s="54" t="s">
        <v>409</v>
      </c>
      <c r="D408" s="28">
        <v>42715</v>
      </c>
      <c r="E408" s="27" t="s">
        <v>453</v>
      </c>
      <c r="N408" s="27" t="s">
        <v>433</v>
      </c>
    </row>
    <row r="409" spans="2:26" x14ac:dyDescent="0.15">
      <c r="B409" s="27" t="s">
        <v>34</v>
      </c>
      <c r="D409" s="28">
        <v>44599</v>
      </c>
      <c r="E409" s="27" t="s">
        <v>611</v>
      </c>
      <c r="V409" s="27" t="s">
        <v>441</v>
      </c>
    </row>
    <row r="410" spans="2:26" x14ac:dyDescent="0.15">
      <c r="B410" s="27" t="s">
        <v>610</v>
      </c>
      <c r="C410" s="54" t="s">
        <v>409</v>
      </c>
      <c r="D410" s="28">
        <v>44123</v>
      </c>
      <c r="E410" s="27" t="s">
        <v>520</v>
      </c>
      <c r="Z410" s="27" t="s">
        <v>437</v>
      </c>
    </row>
    <row r="411" spans="2:26" x14ac:dyDescent="0.15">
      <c r="B411" s="27" t="s">
        <v>609</v>
      </c>
      <c r="C411" s="54" t="s">
        <v>409</v>
      </c>
      <c r="D411" s="28">
        <v>44637</v>
      </c>
      <c r="E411" s="27" t="s">
        <v>445</v>
      </c>
      <c r="Z411" s="27" t="s">
        <v>437</v>
      </c>
    </row>
    <row r="412" spans="2:26" x14ac:dyDescent="0.15">
      <c r="B412" s="27" t="s">
        <v>608</v>
      </c>
      <c r="C412" s="27" t="s">
        <v>455</v>
      </c>
      <c r="D412" s="28">
        <v>44336</v>
      </c>
      <c r="E412" s="27" t="s">
        <v>459</v>
      </c>
      <c r="V412" s="27" t="s">
        <v>441</v>
      </c>
    </row>
    <row r="413" spans="2:26" x14ac:dyDescent="0.15">
      <c r="B413" s="27" t="s">
        <v>607</v>
      </c>
      <c r="C413" s="27" t="s">
        <v>409</v>
      </c>
      <c r="K413" s="27" t="s">
        <v>450</v>
      </c>
    </row>
    <row r="414" spans="2:26" x14ac:dyDescent="0.15">
      <c r="B414" s="27" t="s">
        <v>606</v>
      </c>
      <c r="C414" s="54" t="s">
        <v>572</v>
      </c>
      <c r="D414" s="28">
        <v>44606</v>
      </c>
      <c r="E414" s="27" t="s">
        <v>512</v>
      </c>
      <c r="N414" s="27" t="s">
        <v>433</v>
      </c>
      <c r="Z414" s="27" t="s">
        <v>437</v>
      </c>
    </row>
    <row r="415" spans="2:26" x14ac:dyDescent="0.15">
      <c r="B415" s="27" t="s">
        <v>605</v>
      </c>
      <c r="C415" s="54" t="s">
        <v>409</v>
      </c>
      <c r="D415" s="28">
        <v>44091</v>
      </c>
      <c r="E415" s="27" t="s">
        <v>604</v>
      </c>
      <c r="N415" s="27" t="s">
        <v>433</v>
      </c>
    </row>
    <row r="416" spans="2:26" x14ac:dyDescent="0.15">
      <c r="B416" s="27" t="s">
        <v>603</v>
      </c>
      <c r="C416" s="27" t="s">
        <v>455</v>
      </c>
      <c r="K416" s="27" t="s">
        <v>450</v>
      </c>
    </row>
    <row r="417" spans="2:26" x14ac:dyDescent="0.15">
      <c r="B417" s="27" t="s">
        <v>602</v>
      </c>
      <c r="C417" s="54" t="s">
        <v>409</v>
      </c>
      <c r="D417" s="28">
        <v>44460</v>
      </c>
      <c r="E417" s="27" t="s">
        <v>448</v>
      </c>
      <c r="Z417" s="27" t="s">
        <v>437</v>
      </c>
    </row>
    <row r="418" spans="2:26" x14ac:dyDescent="0.15">
      <c r="B418" s="27" t="s">
        <v>602</v>
      </c>
      <c r="C418" s="54" t="s">
        <v>1123</v>
      </c>
      <c r="D418" s="28">
        <v>44043</v>
      </c>
      <c r="E418" s="27" t="s">
        <v>435</v>
      </c>
      <c r="Z418" s="27" t="s">
        <v>437</v>
      </c>
    </row>
    <row r="419" spans="2:26" x14ac:dyDescent="0.15">
      <c r="B419" s="27" t="s">
        <v>601</v>
      </c>
      <c r="C419" s="54" t="s">
        <v>409</v>
      </c>
      <c r="D419" s="28">
        <v>44574</v>
      </c>
      <c r="E419" s="27" t="s">
        <v>435</v>
      </c>
      <c r="N419" s="27" t="s">
        <v>433</v>
      </c>
    </row>
    <row r="420" spans="2:26" x14ac:dyDescent="0.15">
      <c r="B420" s="27" t="s">
        <v>600</v>
      </c>
      <c r="C420" s="54" t="s">
        <v>409</v>
      </c>
      <c r="D420" s="28">
        <v>44754</v>
      </c>
      <c r="E420" s="27" t="s">
        <v>567</v>
      </c>
      <c r="V420" s="27" t="s">
        <v>441</v>
      </c>
    </row>
    <row r="421" spans="2:26" x14ac:dyDescent="0.15">
      <c r="B421" s="27" t="s">
        <v>599</v>
      </c>
      <c r="C421" s="54" t="s">
        <v>409</v>
      </c>
      <c r="D421" s="28">
        <v>44770</v>
      </c>
      <c r="E421" s="27" t="s">
        <v>598</v>
      </c>
      <c r="Z421" s="27" t="s">
        <v>437</v>
      </c>
    </row>
    <row r="422" spans="2:26" x14ac:dyDescent="0.15">
      <c r="B422" s="27" t="s">
        <v>597</v>
      </c>
      <c r="C422" s="54" t="s">
        <v>572</v>
      </c>
      <c r="D422" s="28">
        <v>43034</v>
      </c>
      <c r="E422" s="27" t="s">
        <v>435</v>
      </c>
      <c r="Z422" s="27" t="s">
        <v>437</v>
      </c>
    </row>
    <row r="423" spans="2:26" x14ac:dyDescent="0.15">
      <c r="B423" s="27" t="s">
        <v>596</v>
      </c>
      <c r="C423" s="54" t="s">
        <v>628</v>
      </c>
      <c r="D423" s="28">
        <v>44579</v>
      </c>
      <c r="E423" s="27" t="s">
        <v>595</v>
      </c>
      <c r="W423" s="27" t="s">
        <v>430</v>
      </c>
    </row>
    <row r="424" spans="2:26" x14ac:dyDescent="0.15">
      <c r="B424" s="27" t="s">
        <v>593</v>
      </c>
      <c r="D424" s="28">
        <v>44361</v>
      </c>
      <c r="E424" s="27" t="s">
        <v>594</v>
      </c>
      <c r="N424" s="27" t="s">
        <v>433</v>
      </c>
    </row>
    <row r="425" spans="2:26" x14ac:dyDescent="0.15">
      <c r="B425" s="27" t="s">
        <v>593</v>
      </c>
      <c r="C425" s="54" t="s">
        <v>409</v>
      </c>
      <c r="D425" s="28">
        <v>44326</v>
      </c>
      <c r="E425" s="27" t="s">
        <v>580</v>
      </c>
      <c r="N425" s="27" t="s">
        <v>433</v>
      </c>
    </row>
    <row r="426" spans="2:26" x14ac:dyDescent="0.15">
      <c r="B426" s="27" t="s">
        <v>592</v>
      </c>
      <c r="C426" s="54" t="s">
        <v>455</v>
      </c>
      <c r="D426" s="28">
        <v>44623</v>
      </c>
      <c r="E426" s="27" t="s">
        <v>453</v>
      </c>
      <c r="N426" s="27" t="s">
        <v>433</v>
      </c>
    </row>
    <row r="427" spans="2:26" x14ac:dyDescent="0.15">
      <c r="B427" s="27" t="s">
        <v>591</v>
      </c>
      <c r="C427" s="54" t="s">
        <v>572</v>
      </c>
      <c r="D427" s="28">
        <v>44609</v>
      </c>
      <c r="E427" s="27" t="s">
        <v>590</v>
      </c>
      <c r="V427" s="27" t="s">
        <v>441</v>
      </c>
    </row>
    <row r="428" spans="2:26" x14ac:dyDescent="0.15">
      <c r="B428" s="27" t="s">
        <v>588</v>
      </c>
      <c r="D428" s="28">
        <v>44238</v>
      </c>
      <c r="E428" s="27" t="s">
        <v>589</v>
      </c>
      <c r="N428" s="27" t="s">
        <v>433</v>
      </c>
    </row>
    <row r="429" spans="2:26" x14ac:dyDescent="0.15">
      <c r="B429" s="27" t="s">
        <v>588</v>
      </c>
      <c r="C429" s="27" t="s">
        <v>409</v>
      </c>
      <c r="D429" s="28">
        <v>44048</v>
      </c>
      <c r="E429" s="27" t="s">
        <v>587</v>
      </c>
      <c r="W429" s="27" t="s">
        <v>430</v>
      </c>
    </row>
    <row r="430" spans="2:26" x14ac:dyDescent="0.15">
      <c r="B430" s="27" t="s">
        <v>317</v>
      </c>
      <c r="C430" s="54" t="s">
        <v>572</v>
      </c>
      <c r="D430" s="28">
        <v>43153</v>
      </c>
      <c r="E430" s="27" t="s">
        <v>586</v>
      </c>
      <c r="Z430" s="27" t="s">
        <v>437</v>
      </c>
    </row>
    <row r="431" spans="2:26" x14ac:dyDescent="0.15">
      <c r="B431" s="27" t="s">
        <v>585</v>
      </c>
      <c r="C431" s="27" t="s">
        <v>409</v>
      </c>
      <c r="K431" s="27" t="s">
        <v>450</v>
      </c>
    </row>
    <row r="432" spans="2:26" x14ac:dyDescent="0.15">
      <c r="B432" s="27" t="s">
        <v>584</v>
      </c>
      <c r="D432" s="28">
        <v>44642</v>
      </c>
      <c r="E432" s="27" t="s">
        <v>583</v>
      </c>
      <c r="W432" s="27" t="s">
        <v>430</v>
      </c>
    </row>
    <row r="433" spans="2:26" x14ac:dyDescent="0.15">
      <c r="B433" s="27" t="s">
        <v>582</v>
      </c>
      <c r="D433" s="28">
        <v>44600</v>
      </c>
      <c r="E433" s="27" t="s">
        <v>581</v>
      </c>
      <c r="N433" s="27" t="s">
        <v>433</v>
      </c>
    </row>
    <row r="434" spans="2:26" x14ac:dyDescent="0.15">
      <c r="B434" s="27" t="s">
        <v>579</v>
      </c>
      <c r="C434" s="27" t="s">
        <v>409</v>
      </c>
      <c r="D434" s="28">
        <v>42150</v>
      </c>
      <c r="E434" s="27" t="s">
        <v>580</v>
      </c>
      <c r="N434" s="27" t="s">
        <v>433</v>
      </c>
    </row>
    <row r="435" spans="2:26" x14ac:dyDescent="0.15">
      <c r="B435" s="27" t="s">
        <v>579</v>
      </c>
      <c r="C435" s="27" t="s">
        <v>409</v>
      </c>
      <c r="D435" s="28">
        <v>41668</v>
      </c>
      <c r="E435" s="27" t="s">
        <v>578</v>
      </c>
      <c r="N435" s="27" t="s">
        <v>433</v>
      </c>
    </row>
    <row r="436" spans="2:26" x14ac:dyDescent="0.15">
      <c r="B436" s="27" t="s">
        <v>577</v>
      </c>
      <c r="C436" s="27" t="s">
        <v>409</v>
      </c>
      <c r="D436" s="28">
        <v>41408</v>
      </c>
      <c r="E436" s="27" t="s">
        <v>514</v>
      </c>
      <c r="N436" s="27" t="s">
        <v>433</v>
      </c>
    </row>
    <row r="437" spans="2:26" x14ac:dyDescent="0.15">
      <c r="B437" s="27" t="s">
        <v>576</v>
      </c>
      <c r="C437" s="27" t="s">
        <v>409</v>
      </c>
      <c r="D437" s="28">
        <v>44314</v>
      </c>
      <c r="E437" s="27" t="s">
        <v>542</v>
      </c>
      <c r="N437" s="27" t="s">
        <v>433</v>
      </c>
    </row>
    <row r="438" spans="2:26" x14ac:dyDescent="0.15">
      <c r="B438" s="27" t="s">
        <v>575</v>
      </c>
      <c r="C438" s="54" t="s">
        <v>455</v>
      </c>
      <c r="D438" s="28">
        <v>44266</v>
      </c>
      <c r="E438" s="27" t="s">
        <v>512</v>
      </c>
      <c r="Z438" s="27" t="s">
        <v>437</v>
      </c>
    </row>
    <row r="439" spans="2:26" x14ac:dyDescent="0.15">
      <c r="B439" s="27" t="s">
        <v>575</v>
      </c>
      <c r="C439" s="54" t="s">
        <v>409</v>
      </c>
      <c r="D439" s="28">
        <v>43999</v>
      </c>
      <c r="E439" s="27" t="s">
        <v>574</v>
      </c>
      <c r="Z439" s="27" t="s">
        <v>437</v>
      </c>
    </row>
    <row r="440" spans="2:26" x14ac:dyDescent="0.15">
      <c r="B440" s="27" t="s">
        <v>573</v>
      </c>
      <c r="C440" s="27" t="s">
        <v>572</v>
      </c>
      <c r="K440" s="27" t="s">
        <v>450</v>
      </c>
    </row>
    <row r="441" spans="2:26" x14ac:dyDescent="0.15">
      <c r="B441" s="27" t="s">
        <v>570</v>
      </c>
      <c r="C441" s="27" t="s">
        <v>455</v>
      </c>
      <c r="D441" s="28">
        <v>44522</v>
      </c>
      <c r="E441" s="27" t="s">
        <v>571</v>
      </c>
      <c r="W441" s="27" t="s">
        <v>430</v>
      </c>
    </row>
    <row r="442" spans="2:26" x14ac:dyDescent="0.15">
      <c r="B442" s="27" t="s">
        <v>570</v>
      </c>
      <c r="C442" s="54" t="s">
        <v>409</v>
      </c>
      <c r="D442" s="28">
        <v>44434</v>
      </c>
      <c r="E442" s="27" t="s">
        <v>569</v>
      </c>
      <c r="W442" s="27" t="s">
        <v>430</v>
      </c>
    </row>
    <row r="443" spans="2:26" x14ac:dyDescent="0.15">
      <c r="B443" s="27" t="s">
        <v>568</v>
      </c>
      <c r="D443" s="28">
        <v>44552</v>
      </c>
      <c r="E443" s="27" t="s">
        <v>435</v>
      </c>
      <c r="V443" s="27" t="s">
        <v>441</v>
      </c>
    </row>
    <row r="444" spans="2:26" x14ac:dyDescent="0.15">
      <c r="B444" s="54" t="s">
        <v>1067</v>
      </c>
      <c r="C444" s="54" t="s">
        <v>409</v>
      </c>
      <c r="D444" s="28">
        <v>45373</v>
      </c>
      <c r="E444" s="27">
        <v>4.5</v>
      </c>
      <c r="F444" s="49" t="s">
        <v>1152</v>
      </c>
      <c r="T444" s="54" t="s">
        <v>449</v>
      </c>
    </row>
    <row r="445" spans="2:26" x14ac:dyDescent="0.15">
      <c r="B445" s="27" t="s">
        <v>566</v>
      </c>
      <c r="C445" s="27" t="s">
        <v>455</v>
      </c>
      <c r="D445" s="28">
        <v>44511</v>
      </c>
      <c r="E445" s="27">
        <v>7.5</v>
      </c>
      <c r="Z445" s="27" t="s">
        <v>437</v>
      </c>
    </row>
    <row r="446" spans="2:26" x14ac:dyDescent="0.15">
      <c r="B446" s="27" t="s">
        <v>566</v>
      </c>
      <c r="C446" s="54" t="s">
        <v>409</v>
      </c>
      <c r="D446" s="28">
        <v>44215</v>
      </c>
      <c r="E446" s="27">
        <v>4.3</v>
      </c>
      <c r="Z446" s="27" t="s">
        <v>437</v>
      </c>
    </row>
    <row r="447" spans="2:26" x14ac:dyDescent="0.15">
      <c r="B447" s="27" t="s">
        <v>566</v>
      </c>
      <c r="C447" s="54" t="s">
        <v>409</v>
      </c>
      <c r="D447" s="28">
        <v>44215</v>
      </c>
      <c r="E447" s="27">
        <v>4.3</v>
      </c>
      <c r="V447" s="27" t="s">
        <v>441</v>
      </c>
    </row>
    <row r="448" spans="2:26" x14ac:dyDescent="0.15">
      <c r="B448" s="27" t="s">
        <v>564</v>
      </c>
      <c r="C448" s="54" t="s">
        <v>409</v>
      </c>
      <c r="D448" s="28">
        <v>44693</v>
      </c>
      <c r="E448" s="27">
        <v>10</v>
      </c>
      <c r="Z448" s="27" t="s">
        <v>437</v>
      </c>
    </row>
    <row r="449" spans="2:26" x14ac:dyDescent="0.15">
      <c r="B449" s="27" t="s">
        <v>563</v>
      </c>
      <c r="C449" s="27" t="s">
        <v>455</v>
      </c>
      <c r="D449" s="28">
        <v>44672</v>
      </c>
      <c r="E449" s="27">
        <v>30</v>
      </c>
      <c r="Z449" s="27" t="s">
        <v>437</v>
      </c>
    </row>
    <row r="450" spans="2:26" x14ac:dyDescent="0.15">
      <c r="B450" s="27" t="s">
        <v>562</v>
      </c>
      <c r="C450" s="27" t="s">
        <v>455</v>
      </c>
      <c r="K450" s="27" t="s">
        <v>450</v>
      </c>
    </row>
    <row r="451" spans="2:26" x14ac:dyDescent="0.15">
      <c r="B451" s="27" t="s">
        <v>561</v>
      </c>
      <c r="C451" s="54" t="s">
        <v>409</v>
      </c>
      <c r="D451" s="28">
        <v>44411</v>
      </c>
      <c r="E451" s="27">
        <v>5.2</v>
      </c>
      <c r="V451" s="27" t="s">
        <v>441</v>
      </c>
    </row>
    <row r="452" spans="2:26" x14ac:dyDescent="0.15">
      <c r="B452" s="27" t="s">
        <v>560</v>
      </c>
      <c r="C452" s="27" t="s">
        <v>455</v>
      </c>
      <c r="D452" s="28">
        <v>42823</v>
      </c>
      <c r="E452" s="27">
        <v>10.4</v>
      </c>
      <c r="N452" s="27" t="s">
        <v>433</v>
      </c>
    </row>
    <row r="453" spans="2:26" x14ac:dyDescent="0.15">
      <c r="B453" s="27" t="s">
        <v>559</v>
      </c>
      <c r="C453" s="54" t="s">
        <v>409</v>
      </c>
      <c r="D453" s="28">
        <v>44394</v>
      </c>
      <c r="Z453" s="27" t="s">
        <v>437</v>
      </c>
    </row>
    <row r="454" spans="2:26" x14ac:dyDescent="0.15">
      <c r="B454" s="27" t="s">
        <v>558</v>
      </c>
      <c r="C454" s="54" t="s">
        <v>409</v>
      </c>
      <c r="D454" s="28">
        <v>44322</v>
      </c>
      <c r="E454" s="27">
        <v>7.6</v>
      </c>
      <c r="W454" s="27" t="s">
        <v>430</v>
      </c>
    </row>
    <row r="455" spans="2:26" x14ac:dyDescent="0.15">
      <c r="B455" s="27" t="s">
        <v>558</v>
      </c>
      <c r="C455" s="54" t="s">
        <v>409</v>
      </c>
      <c r="D455" s="28">
        <v>44322</v>
      </c>
      <c r="E455" s="27">
        <v>7.6</v>
      </c>
      <c r="V455" s="27" t="s">
        <v>441</v>
      </c>
    </row>
    <row r="456" spans="2:26" x14ac:dyDescent="0.15">
      <c r="B456" s="27" t="s">
        <v>558</v>
      </c>
      <c r="C456" s="54" t="s">
        <v>1123</v>
      </c>
      <c r="D456" s="28">
        <v>44242</v>
      </c>
      <c r="V456" s="27" t="s">
        <v>441</v>
      </c>
    </row>
    <row r="457" spans="2:26" x14ac:dyDescent="0.15">
      <c r="B457" s="27" t="s">
        <v>557</v>
      </c>
      <c r="C457" s="54" t="s">
        <v>409</v>
      </c>
      <c r="D457" s="28">
        <v>44096</v>
      </c>
      <c r="E457" s="27">
        <v>3</v>
      </c>
      <c r="W457" s="27" t="s">
        <v>430</v>
      </c>
    </row>
    <row r="458" spans="2:26" x14ac:dyDescent="0.15">
      <c r="B458" s="27" t="s">
        <v>557</v>
      </c>
      <c r="C458" s="54" t="s">
        <v>409</v>
      </c>
      <c r="D458" s="28">
        <v>44096</v>
      </c>
      <c r="E458" s="27">
        <v>3</v>
      </c>
      <c r="V458" s="27" t="s">
        <v>441</v>
      </c>
    </row>
    <row r="459" spans="2:26" x14ac:dyDescent="0.15">
      <c r="B459" s="27" t="s">
        <v>556</v>
      </c>
      <c r="C459" s="54" t="s">
        <v>409</v>
      </c>
      <c r="D459" s="28">
        <v>44495</v>
      </c>
      <c r="E459" s="27">
        <v>6.8</v>
      </c>
      <c r="V459" s="27" t="s">
        <v>441</v>
      </c>
    </row>
    <row r="460" spans="2:26" x14ac:dyDescent="0.15">
      <c r="B460" s="27" t="s">
        <v>554</v>
      </c>
      <c r="C460" s="27" t="s">
        <v>455</v>
      </c>
      <c r="L460" s="27" t="s">
        <v>555</v>
      </c>
    </row>
    <row r="461" spans="2:26" x14ac:dyDescent="0.15">
      <c r="B461" s="27" t="s">
        <v>554</v>
      </c>
      <c r="C461" s="27" t="s">
        <v>455</v>
      </c>
      <c r="D461" s="28">
        <v>44720</v>
      </c>
      <c r="E461" s="27">
        <v>20</v>
      </c>
      <c r="V461" s="27" t="s">
        <v>441</v>
      </c>
    </row>
    <row r="462" spans="2:26" x14ac:dyDescent="0.15">
      <c r="B462" s="27" t="s">
        <v>554</v>
      </c>
      <c r="C462" s="54"/>
      <c r="D462" s="28">
        <v>44391</v>
      </c>
      <c r="V462" s="27" t="s">
        <v>441</v>
      </c>
    </row>
    <row r="463" spans="2:26" x14ac:dyDescent="0.15">
      <c r="B463" s="27" t="s">
        <v>553</v>
      </c>
      <c r="C463" s="54" t="s">
        <v>1124</v>
      </c>
      <c r="D463" s="28">
        <v>44657</v>
      </c>
      <c r="E463" s="27">
        <v>150</v>
      </c>
      <c r="T463" s="27" t="s">
        <v>449</v>
      </c>
      <c r="W463" s="27" t="s">
        <v>430</v>
      </c>
    </row>
    <row r="464" spans="2:26" x14ac:dyDescent="0.15">
      <c r="B464" s="27" t="s">
        <v>553</v>
      </c>
      <c r="C464" s="54" t="s">
        <v>628</v>
      </c>
      <c r="D464" s="28">
        <v>44474</v>
      </c>
      <c r="E464" s="27">
        <v>152</v>
      </c>
      <c r="T464" s="27" t="s">
        <v>449</v>
      </c>
      <c r="W464" s="27" t="s">
        <v>430</v>
      </c>
    </row>
    <row r="465" spans="2:26" x14ac:dyDescent="0.15">
      <c r="B465" s="27" t="s">
        <v>552</v>
      </c>
      <c r="C465" s="54" t="s">
        <v>409</v>
      </c>
      <c r="D465" s="28">
        <v>44096</v>
      </c>
      <c r="E465" s="27">
        <v>3</v>
      </c>
      <c r="W465" s="27" t="s">
        <v>430</v>
      </c>
    </row>
    <row r="466" spans="2:26" x14ac:dyDescent="0.15">
      <c r="B466" s="27" t="s">
        <v>552</v>
      </c>
      <c r="C466" s="54" t="s">
        <v>409</v>
      </c>
      <c r="D466" s="28">
        <v>44096</v>
      </c>
      <c r="E466" s="27">
        <v>3</v>
      </c>
      <c r="V466" s="27" t="s">
        <v>441</v>
      </c>
    </row>
    <row r="467" spans="2:26" x14ac:dyDescent="0.15">
      <c r="B467" s="27" t="s">
        <v>552</v>
      </c>
      <c r="C467" s="54" t="s">
        <v>409</v>
      </c>
      <c r="D467" s="28">
        <v>43656</v>
      </c>
      <c r="E467" s="27">
        <v>3.5</v>
      </c>
      <c r="V467" s="27" t="s">
        <v>441</v>
      </c>
    </row>
    <row r="468" spans="2:26" x14ac:dyDescent="0.15">
      <c r="B468" s="27" t="s">
        <v>15</v>
      </c>
      <c r="C468" s="27" t="s">
        <v>455</v>
      </c>
      <c r="K468" s="27" t="s">
        <v>450</v>
      </c>
    </row>
    <row r="469" spans="2:26" x14ac:dyDescent="0.15">
      <c r="B469" s="27" t="s">
        <v>15</v>
      </c>
      <c r="C469" s="54" t="s">
        <v>572</v>
      </c>
      <c r="D469" s="28">
        <v>44356</v>
      </c>
      <c r="E469" s="27">
        <v>314</v>
      </c>
      <c r="K469" s="27" t="s">
        <v>450</v>
      </c>
      <c r="Z469" s="27" t="s">
        <v>437</v>
      </c>
    </row>
    <row r="470" spans="2:26" x14ac:dyDescent="0.15">
      <c r="B470" s="27" t="s">
        <v>551</v>
      </c>
      <c r="C470" s="54" t="s">
        <v>409</v>
      </c>
      <c r="D470" s="28">
        <v>44470</v>
      </c>
      <c r="E470" s="27">
        <v>6.5</v>
      </c>
      <c r="Z470" s="27" t="s">
        <v>437</v>
      </c>
    </row>
    <row r="471" spans="2:26" x14ac:dyDescent="0.15">
      <c r="B471" s="27" t="s">
        <v>549</v>
      </c>
      <c r="C471" s="27" t="s">
        <v>409</v>
      </c>
      <c r="K471" s="27" t="s">
        <v>450</v>
      </c>
    </row>
    <row r="472" spans="2:26" x14ac:dyDescent="0.15">
      <c r="B472" s="27" t="s">
        <v>548</v>
      </c>
      <c r="C472" s="54" t="s">
        <v>455</v>
      </c>
      <c r="D472" s="28">
        <v>44489</v>
      </c>
      <c r="E472" s="27" t="s">
        <v>547</v>
      </c>
      <c r="Z472" s="27" t="s">
        <v>437</v>
      </c>
    </row>
    <row r="473" spans="2:26" x14ac:dyDescent="0.15">
      <c r="B473" s="27" t="s">
        <v>546</v>
      </c>
      <c r="C473" s="27" t="s">
        <v>409</v>
      </c>
      <c r="X473" s="27" t="s">
        <v>444</v>
      </c>
    </row>
    <row r="474" spans="2:26" x14ac:dyDescent="0.15">
      <c r="B474" s="27" t="s">
        <v>545</v>
      </c>
      <c r="C474" s="54" t="s">
        <v>409</v>
      </c>
      <c r="D474" s="28">
        <v>44627</v>
      </c>
      <c r="E474" s="27" t="s">
        <v>453</v>
      </c>
      <c r="N474" s="27" t="s">
        <v>433</v>
      </c>
      <c r="Z474" s="27" t="s">
        <v>437</v>
      </c>
    </row>
    <row r="475" spans="2:26" x14ac:dyDescent="0.15">
      <c r="B475" s="27" t="s">
        <v>544</v>
      </c>
      <c r="C475" s="54" t="s">
        <v>455</v>
      </c>
      <c r="D475" s="28">
        <v>43348</v>
      </c>
      <c r="E475" s="27" t="s">
        <v>440</v>
      </c>
      <c r="W475" s="27" t="s">
        <v>430</v>
      </c>
      <c r="Z475" s="27" t="s">
        <v>437</v>
      </c>
    </row>
    <row r="476" spans="2:26" x14ac:dyDescent="0.15">
      <c r="B476" s="27" t="s">
        <v>543</v>
      </c>
      <c r="C476" s="54" t="s">
        <v>455</v>
      </c>
      <c r="D476" s="28">
        <v>43563</v>
      </c>
      <c r="E476" s="27" t="s">
        <v>542</v>
      </c>
      <c r="N476" s="27" t="s">
        <v>433</v>
      </c>
    </row>
    <row r="477" spans="2:26" x14ac:dyDescent="0.15">
      <c r="B477" s="27" t="s">
        <v>541</v>
      </c>
      <c r="D477" s="28">
        <v>44509</v>
      </c>
      <c r="E477" s="27" t="s">
        <v>540</v>
      </c>
      <c r="Z477" s="27" t="s">
        <v>437</v>
      </c>
    </row>
    <row r="478" spans="2:26" x14ac:dyDescent="0.15">
      <c r="B478" s="27" t="s">
        <v>539</v>
      </c>
      <c r="C478" s="54" t="s">
        <v>1123</v>
      </c>
      <c r="D478" s="28">
        <v>44612</v>
      </c>
      <c r="E478" s="27" t="s">
        <v>538</v>
      </c>
      <c r="V478" s="27" t="s">
        <v>441</v>
      </c>
    </row>
    <row r="479" spans="2:26" x14ac:dyDescent="0.15">
      <c r="B479" s="27" t="s">
        <v>537</v>
      </c>
      <c r="K479" s="27" t="s">
        <v>450</v>
      </c>
    </row>
    <row r="480" spans="2:26" x14ac:dyDescent="0.15">
      <c r="B480" s="27" t="s">
        <v>536</v>
      </c>
      <c r="C480" s="54" t="s">
        <v>409</v>
      </c>
      <c r="D480" s="28">
        <v>44133</v>
      </c>
      <c r="E480" s="27" t="s">
        <v>535</v>
      </c>
      <c r="V480" s="27" t="s">
        <v>441</v>
      </c>
    </row>
    <row r="481" spans="2:26" x14ac:dyDescent="0.15">
      <c r="B481" s="27" t="s">
        <v>534</v>
      </c>
      <c r="C481" s="54" t="s">
        <v>409</v>
      </c>
      <c r="D481" s="28">
        <v>44476</v>
      </c>
      <c r="E481" s="27" t="s">
        <v>520</v>
      </c>
      <c r="N481" s="27" t="s">
        <v>433</v>
      </c>
    </row>
    <row r="482" spans="2:26" x14ac:dyDescent="0.15">
      <c r="B482" s="27" t="s">
        <v>533</v>
      </c>
      <c r="C482" s="54" t="s">
        <v>409</v>
      </c>
      <c r="D482" s="28">
        <v>43496</v>
      </c>
      <c r="E482" s="27" t="s">
        <v>532</v>
      </c>
      <c r="N482" s="27" t="s">
        <v>433</v>
      </c>
    </row>
    <row r="483" spans="2:26" x14ac:dyDescent="0.15">
      <c r="B483" s="27" t="s">
        <v>531</v>
      </c>
      <c r="C483" s="54" t="s">
        <v>455</v>
      </c>
      <c r="D483" s="28">
        <v>43889</v>
      </c>
      <c r="E483" s="27" t="s">
        <v>435</v>
      </c>
      <c r="Z483" s="27" t="s">
        <v>437</v>
      </c>
    </row>
    <row r="484" spans="2:26" x14ac:dyDescent="0.15">
      <c r="B484" s="27" t="s">
        <v>531</v>
      </c>
      <c r="C484" s="54" t="s">
        <v>409</v>
      </c>
      <c r="D484" s="28">
        <v>43708</v>
      </c>
      <c r="E484" s="27" t="s">
        <v>435</v>
      </c>
      <c r="Z484" s="27" t="s">
        <v>437</v>
      </c>
    </row>
    <row r="485" spans="2:26" x14ac:dyDescent="0.15">
      <c r="B485" s="27" t="s">
        <v>529</v>
      </c>
      <c r="C485" s="54" t="s">
        <v>409</v>
      </c>
      <c r="D485" s="28">
        <v>43131</v>
      </c>
      <c r="E485" s="27" t="s">
        <v>459</v>
      </c>
      <c r="N485" s="27" t="s">
        <v>433</v>
      </c>
      <c r="Z485" s="27" t="s">
        <v>437</v>
      </c>
    </row>
    <row r="486" spans="2:26" x14ac:dyDescent="0.15">
      <c r="B486" s="27" t="s">
        <v>529</v>
      </c>
      <c r="C486" s="54" t="s">
        <v>628</v>
      </c>
      <c r="D486" s="28">
        <v>44279</v>
      </c>
      <c r="E486" s="27" t="s">
        <v>530</v>
      </c>
      <c r="N486" s="27" t="s">
        <v>433</v>
      </c>
      <c r="W486" s="27" t="s">
        <v>430</v>
      </c>
    </row>
    <row r="487" spans="2:26" x14ac:dyDescent="0.15">
      <c r="B487" s="27" t="s">
        <v>529</v>
      </c>
      <c r="C487" s="54" t="s">
        <v>455</v>
      </c>
      <c r="D487" s="28">
        <v>43401</v>
      </c>
      <c r="E487" s="27" t="s">
        <v>528</v>
      </c>
      <c r="N487" s="27" t="s">
        <v>433</v>
      </c>
      <c r="W487" s="27" t="s">
        <v>430</v>
      </c>
    </row>
    <row r="488" spans="2:26" x14ac:dyDescent="0.15">
      <c r="B488" s="27" t="s">
        <v>527</v>
      </c>
      <c r="C488" s="54" t="s">
        <v>572</v>
      </c>
      <c r="D488" s="28">
        <v>43034</v>
      </c>
      <c r="E488" s="27" t="s">
        <v>457</v>
      </c>
      <c r="N488" s="27" t="s">
        <v>433</v>
      </c>
    </row>
    <row r="489" spans="2:26" x14ac:dyDescent="0.15">
      <c r="B489" s="27" t="s">
        <v>526</v>
      </c>
      <c r="C489" s="54" t="s">
        <v>409</v>
      </c>
      <c r="D489" s="28">
        <v>44735</v>
      </c>
      <c r="E489" s="27" t="s">
        <v>435</v>
      </c>
      <c r="N489" s="27" t="s">
        <v>433</v>
      </c>
    </row>
    <row r="490" spans="2:26" x14ac:dyDescent="0.15">
      <c r="B490" s="27" t="s">
        <v>525</v>
      </c>
      <c r="C490" s="54" t="s">
        <v>409</v>
      </c>
      <c r="D490" s="28">
        <v>44531</v>
      </c>
      <c r="E490" s="27" t="s">
        <v>445</v>
      </c>
      <c r="Z490" s="27" t="s">
        <v>437</v>
      </c>
    </row>
    <row r="491" spans="2:26" x14ac:dyDescent="0.15">
      <c r="B491" s="27" t="s">
        <v>524</v>
      </c>
      <c r="D491" s="28">
        <v>44621</v>
      </c>
      <c r="E491" s="27" t="s">
        <v>523</v>
      </c>
      <c r="N491" s="27" t="s">
        <v>433</v>
      </c>
    </row>
    <row r="492" spans="2:26" x14ac:dyDescent="0.15">
      <c r="B492" s="27" t="s">
        <v>522</v>
      </c>
      <c r="D492" s="28">
        <v>44603</v>
      </c>
      <c r="E492" s="27" t="s">
        <v>448</v>
      </c>
      <c r="N492" s="27" t="s">
        <v>433</v>
      </c>
    </row>
    <row r="493" spans="2:26" x14ac:dyDescent="0.15">
      <c r="B493" s="27" t="s">
        <v>521</v>
      </c>
      <c r="C493" s="54" t="s">
        <v>409</v>
      </c>
      <c r="D493" s="28">
        <v>44629</v>
      </c>
      <c r="E493" s="27" t="s">
        <v>520</v>
      </c>
      <c r="N493" s="27" t="s">
        <v>433</v>
      </c>
    </row>
    <row r="494" spans="2:26" x14ac:dyDescent="0.15">
      <c r="B494" s="27" t="s">
        <v>519</v>
      </c>
      <c r="C494" s="54" t="s">
        <v>455</v>
      </c>
      <c r="D494" s="28">
        <v>44363</v>
      </c>
      <c r="E494" s="27" t="s">
        <v>491</v>
      </c>
      <c r="N494" s="27" t="s">
        <v>433</v>
      </c>
    </row>
    <row r="495" spans="2:26" x14ac:dyDescent="0.15">
      <c r="B495" s="27" t="s">
        <v>519</v>
      </c>
      <c r="C495" s="54" t="s">
        <v>455</v>
      </c>
      <c r="D495" s="28">
        <v>44363</v>
      </c>
      <c r="E495" s="27" t="s">
        <v>491</v>
      </c>
      <c r="Z495" s="27" t="s">
        <v>437</v>
      </c>
    </row>
    <row r="496" spans="2:26" x14ac:dyDescent="0.15">
      <c r="B496" s="27" t="s">
        <v>519</v>
      </c>
      <c r="C496" s="54" t="s">
        <v>409</v>
      </c>
      <c r="D496" s="28">
        <v>44197</v>
      </c>
      <c r="E496" s="27" t="s">
        <v>514</v>
      </c>
      <c r="V496" s="27" t="s">
        <v>441</v>
      </c>
    </row>
    <row r="497" spans="2:26" x14ac:dyDescent="0.15">
      <c r="B497" s="27" t="s">
        <v>518</v>
      </c>
      <c r="C497" s="54" t="s">
        <v>409</v>
      </c>
      <c r="D497" s="28">
        <v>43395</v>
      </c>
      <c r="E497" s="27" t="s">
        <v>517</v>
      </c>
      <c r="N497" s="27" t="s">
        <v>433</v>
      </c>
    </row>
    <row r="498" spans="2:26" x14ac:dyDescent="0.15">
      <c r="B498" s="27" t="s">
        <v>136</v>
      </c>
      <c r="D498" s="28">
        <v>44180</v>
      </c>
      <c r="E498" s="27" t="s">
        <v>512</v>
      </c>
      <c r="W498" s="27" t="s">
        <v>430</v>
      </c>
    </row>
    <row r="499" spans="2:26" x14ac:dyDescent="0.15">
      <c r="B499" s="27" t="s">
        <v>516</v>
      </c>
      <c r="C499" s="54" t="s">
        <v>409</v>
      </c>
      <c r="D499" s="28">
        <v>44448</v>
      </c>
      <c r="E499" s="27" t="s">
        <v>453</v>
      </c>
      <c r="V499" s="27" t="s">
        <v>441</v>
      </c>
    </row>
    <row r="500" spans="2:26" x14ac:dyDescent="0.15">
      <c r="B500" s="27" t="s">
        <v>515</v>
      </c>
      <c r="C500" s="54" t="s">
        <v>409</v>
      </c>
      <c r="D500" s="28">
        <v>44363</v>
      </c>
      <c r="E500" s="27" t="s">
        <v>514</v>
      </c>
      <c r="Z500" s="27" t="s">
        <v>437</v>
      </c>
    </row>
    <row r="501" spans="2:26" x14ac:dyDescent="0.15">
      <c r="B501" s="27" t="s">
        <v>513</v>
      </c>
      <c r="D501" s="28">
        <v>43528</v>
      </c>
      <c r="E501" s="27" t="s">
        <v>512</v>
      </c>
      <c r="N501" s="27" t="s">
        <v>433</v>
      </c>
      <c r="W501" s="27" t="s">
        <v>430</v>
      </c>
    </row>
    <row r="502" spans="2:26" x14ac:dyDescent="0.15">
      <c r="B502" s="27" t="s">
        <v>513</v>
      </c>
      <c r="D502" s="28">
        <v>43528</v>
      </c>
      <c r="E502" s="27" t="s">
        <v>512</v>
      </c>
      <c r="V502" s="27" t="s">
        <v>441</v>
      </c>
    </row>
    <row r="503" spans="2:26" x14ac:dyDescent="0.15">
      <c r="B503" s="27" t="s">
        <v>511</v>
      </c>
      <c r="C503" s="54" t="s">
        <v>409</v>
      </c>
      <c r="D503" s="28">
        <v>44459</v>
      </c>
      <c r="E503" s="27" t="s">
        <v>448</v>
      </c>
      <c r="V503" s="27" t="s">
        <v>441</v>
      </c>
    </row>
    <row r="504" spans="2:26" x14ac:dyDescent="0.15">
      <c r="B504" s="27" t="s">
        <v>510</v>
      </c>
      <c r="C504" s="54" t="s">
        <v>409</v>
      </c>
      <c r="D504" s="28">
        <v>43151</v>
      </c>
      <c r="E504" s="27" t="s">
        <v>435</v>
      </c>
      <c r="N504" s="27" t="s">
        <v>433</v>
      </c>
    </row>
    <row r="505" spans="2:26" x14ac:dyDescent="0.15">
      <c r="B505" s="27" t="s">
        <v>507</v>
      </c>
      <c r="C505" s="54" t="s">
        <v>628</v>
      </c>
      <c r="D505" s="28">
        <v>44420</v>
      </c>
      <c r="E505" s="27" t="s">
        <v>509</v>
      </c>
      <c r="W505" s="27" t="s">
        <v>430</v>
      </c>
    </row>
    <row r="506" spans="2:26" x14ac:dyDescent="0.15">
      <c r="B506" s="27" t="s">
        <v>507</v>
      </c>
      <c r="C506" s="54" t="s">
        <v>455</v>
      </c>
      <c r="D506" s="28">
        <v>44203</v>
      </c>
      <c r="E506" s="27" t="s">
        <v>508</v>
      </c>
      <c r="W506" s="27" t="s">
        <v>430</v>
      </c>
    </row>
    <row r="507" spans="2:26" x14ac:dyDescent="0.15">
      <c r="B507" s="27" t="s">
        <v>507</v>
      </c>
      <c r="C507" s="54" t="s">
        <v>409</v>
      </c>
      <c r="D507" s="28">
        <v>43836</v>
      </c>
      <c r="E507" s="27" t="s">
        <v>457</v>
      </c>
      <c r="V507" s="27" t="s">
        <v>441</v>
      </c>
    </row>
    <row r="508" spans="2:26" x14ac:dyDescent="0.15">
      <c r="B508" s="27" t="s">
        <v>420</v>
      </c>
      <c r="D508" s="28">
        <v>44222</v>
      </c>
      <c r="E508" s="27" t="s">
        <v>467</v>
      </c>
      <c r="N508" s="27" t="s">
        <v>433</v>
      </c>
    </row>
    <row r="509" spans="2:26" x14ac:dyDescent="0.15">
      <c r="B509" s="27" t="s">
        <v>420</v>
      </c>
      <c r="C509" s="54" t="s">
        <v>409</v>
      </c>
      <c r="D509" s="28">
        <v>43341</v>
      </c>
      <c r="E509" s="27" t="s">
        <v>506</v>
      </c>
      <c r="Z509" s="27" t="s">
        <v>437</v>
      </c>
    </row>
    <row r="510" spans="2:26" x14ac:dyDescent="0.15">
      <c r="B510" s="27" t="s">
        <v>505</v>
      </c>
      <c r="C510" s="54" t="s">
        <v>409</v>
      </c>
      <c r="D510" s="28">
        <v>43585</v>
      </c>
      <c r="E510" s="27" t="s">
        <v>438</v>
      </c>
      <c r="N510" s="27" t="s">
        <v>433</v>
      </c>
    </row>
    <row r="511" spans="2:26" x14ac:dyDescent="0.15">
      <c r="B511" s="27" t="s">
        <v>504</v>
      </c>
      <c r="C511" s="54" t="s">
        <v>455</v>
      </c>
      <c r="D511" s="28">
        <v>44726</v>
      </c>
      <c r="E511" s="27" t="s">
        <v>503</v>
      </c>
      <c r="W511" s="27" t="s">
        <v>430</v>
      </c>
    </row>
    <row r="512" spans="2:26" x14ac:dyDescent="0.15">
      <c r="B512" s="27" t="s">
        <v>502</v>
      </c>
      <c r="C512" s="54" t="s">
        <v>409</v>
      </c>
      <c r="D512" s="28">
        <v>44166</v>
      </c>
      <c r="E512" s="27" t="s">
        <v>438</v>
      </c>
      <c r="Z512" s="27" t="s">
        <v>437</v>
      </c>
    </row>
    <row r="513" spans="2:26" x14ac:dyDescent="0.15">
      <c r="B513" s="27" t="s">
        <v>501</v>
      </c>
      <c r="C513" s="54" t="s">
        <v>455</v>
      </c>
      <c r="D513" s="28">
        <v>44399</v>
      </c>
      <c r="E513" s="27" t="s">
        <v>500</v>
      </c>
      <c r="W513" s="27" t="s">
        <v>430</v>
      </c>
      <c r="Z513" s="27" t="s">
        <v>437</v>
      </c>
    </row>
    <row r="514" spans="2:26" x14ac:dyDescent="0.15">
      <c r="B514" s="27" t="s">
        <v>499</v>
      </c>
      <c r="C514" s="54" t="s">
        <v>455</v>
      </c>
      <c r="D514" s="28">
        <v>43160</v>
      </c>
      <c r="E514" s="27" t="s">
        <v>498</v>
      </c>
      <c r="N514" s="27" t="s">
        <v>433</v>
      </c>
    </row>
    <row r="515" spans="2:26" x14ac:dyDescent="0.15">
      <c r="B515" s="27" t="s">
        <v>497</v>
      </c>
      <c r="D515" s="28">
        <v>43670</v>
      </c>
      <c r="E515" s="27" t="s">
        <v>435</v>
      </c>
      <c r="N515" s="27" t="s">
        <v>433</v>
      </c>
    </row>
    <row r="516" spans="2:26" x14ac:dyDescent="0.15">
      <c r="B516" s="27" t="s">
        <v>496</v>
      </c>
      <c r="C516" s="54" t="s">
        <v>455</v>
      </c>
      <c r="D516" s="28">
        <v>43221</v>
      </c>
      <c r="E516" s="27" t="s">
        <v>495</v>
      </c>
      <c r="Z516" s="27" t="s">
        <v>437</v>
      </c>
    </row>
    <row r="517" spans="2:26" x14ac:dyDescent="0.15">
      <c r="B517" s="27" t="s">
        <v>494</v>
      </c>
      <c r="D517" s="28">
        <v>43566</v>
      </c>
      <c r="E517" s="27" t="s">
        <v>493</v>
      </c>
      <c r="N517" s="27" t="s">
        <v>433</v>
      </c>
    </row>
    <row r="518" spans="2:26" x14ac:dyDescent="0.15">
      <c r="B518" s="27" t="s">
        <v>492</v>
      </c>
      <c r="C518" s="54" t="s">
        <v>455</v>
      </c>
      <c r="D518" s="28">
        <v>43866</v>
      </c>
      <c r="E518" s="27" t="s">
        <v>491</v>
      </c>
      <c r="N518" s="27" t="s">
        <v>433</v>
      </c>
    </row>
    <row r="519" spans="2:26" x14ac:dyDescent="0.15">
      <c r="B519" s="27" t="s">
        <v>490</v>
      </c>
      <c r="C519" s="54" t="s">
        <v>409</v>
      </c>
      <c r="D519" s="28">
        <v>43243</v>
      </c>
      <c r="E519" s="27" t="s">
        <v>448</v>
      </c>
      <c r="N519" s="27" t="s">
        <v>433</v>
      </c>
    </row>
    <row r="520" spans="2:26" x14ac:dyDescent="0.15">
      <c r="B520" s="27" t="s">
        <v>489</v>
      </c>
      <c r="C520" s="54" t="s">
        <v>409</v>
      </c>
      <c r="D520" s="28">
        <v>44362</v>
      </c>
      <c r="E520" s="27" t="s">
        <v>488</v>
      </c>
      <c r="Z520" s="27" t="s">
        <v>437</v>
      </c>
    </row>
    <row r="521" spans="2:26" x14ac:dyDescent="0.15">
      <c r="B521" s="27" t="s">
        <v>487</v>
      </c>
      <c r="C521" s="54" t="s">
        <v>409</v>
      </c>
      <c r="D521" s="28">
        <v>44357</v>
      </c>
      <c r="E521" s="27" t="s">
        <v>486</v>
      </c>
      <c r="N521" s="27" t="s">
        <v>433</v>
      </c>
    </row>
    <row r="522" spans="2:26" x14ac:dyDescent="0.15">
      <c r="B522" s="27" t="s">
        <v>485</v>
      </c>
      <c r="C522" s="54" t="s">
        <v>572</v>
      </c>
      <c r="D522" s="28">
        <v>43002</v>
      </c>
      <c r="E522" s="27" t="s">
        <v>440</v>
      </c>
      <c r="N522" s="27" t="s">
        <v>433</v>
      </c>
    </row>
    <row r="523" spans="2:26" x14ac:dyDescent="0.15">
      <c r="B523" s="27" t="s">
        <v>484</v>
      </c>
      <c r="C523" s="54" t="s">
        <v>572</v>
      </c>
      <c r="D523" s="28">
        <v>43031</v>
      </c>
      <c r="E523" s="27" t="s">
        <v>483</v>
      </c>
      <c r="N523" s="27" t="s">
        <v>433</v>
      </c>
    </row>
    <row r="524" spans="2:26" x14ac:dyDescent="0.15">
      <c r="B524" s="27" t="s">
        <v>46</v>
      </c>
      <c r="C524" s="54" t="s">
        <v>455</v>
      </c>
      <c r="D524" s="28">
        <v>44050</v>
      </c>
      <c r="E524" s="27" t="s">
        <v>482</v>
      </c>
      <c r="W524" s="27" t="s">
        <v>430</v>
      </c>
    </row>
    <row r="525" spans="2:26" x14ac:dyDescent="0.15">
      <c r="B525" s="27" t="s">
        <v>481</v>
      </c>
      <c r="C525" s="54" t="s">
        <v>455</v>
      </c>
      <c r="D525" s="28">
        <v>44769</v>
      </c>
      <c r="E525" s="27" t="s">
        <v>480</v>
      </c>
      <c r="N525" s="27" t="s">
        <v>433</v>
      </c>
    </row>
    <row r="526" spans="2:26" x14ac:dyDescent="0.15">
      <c r="B526" s="27" t="s">
        <v>479</v>
      </c>
      <c r="C526" s="54" t="s">
        <v>455</v>
      </c>
      <c r="D526" s="28">
        <v>44642</v>
      </c>
      <c r="E526" s="27" t="s">
        <v>478</v>
      </c>
      <c r="Z526" s="27" t="s">
        <v>437</v>
      </c>
    </row>
    <row r="527" spans="2:26" x14ac:dyDescent="0.15">
      <c r="B527" s="27" t="s">
        <v>477</v>
      </c>
      <c r="C527" s="54" t="s">
        <v>409</v>
      </c>
      <c r="D527" s="28">
        <v>43739</v>
      </c>
      <c r="E527" s="27" t="s">
        <v>434</v>
      </c>
      <c r="Z527" s="27" t="s">
        <v>437</v>
      </c>
    </row>
    <row r="528" spans="2:26" x14ac:dyDescent="0.15">
      <c r="B528" s="27" t="s">
        <v>476</v>
      </c>
      <c r="C528" s="27" t="s">
        <v>475</v>
      </c>
      <c r="D528" s="28">
        <v>44398</v>
      </c>
      <c r="E528" s="27" t="s">
        <v>445</v>
      </c>
      <c r="Z528" s="27" t="s">
        <v>437</v>
      </c>
    </row>
    <row r="529" spans="2:24" x14ac:dyDescent="0.15">
      <c r="B529" s="27" t="s">
        <v>474</v>
      </c>
      <c r="C529" s="27" t="s">
        <v>473</v>
      </c>
      <c r="D529" s="28">
        <v>44620</v>
      </c>
      <c r="E529" s="27" t="s">
        <v>472</v>
      </c>
      <c r="N529" s="27" t="s">
        <v>433</v>
      </c>
    </row>
    <row r="530" spans="2:24" x14ac:dyDescent="0.15">
      <c r="B530" s="27" t="s">
        <v>470</v>
      </c>
      <c r="C530" s="27" t="s">
        <v>471</v>
      </c>
      <c r="D530" s="28">
        <v>44406</v>
      </c>
      <c r="E530" s="27" t="s">
        <v>467</v>
      </c>
      <c r="N530" s="27" t="s">
        <v>433</v>
      </c>
    </row>
    <row r="531" spans="2:24" x14ac:dyDescent="0.15">
      <c r="B531" s="27" t="s">
        <v>470</v>
      </c>
      <c r="C531" s="54" t="s">
        <v>409</v>
      </c>
      <c r="D531" s="28">
        <v>44195</v>
      </c>
      <c r="E531" s="27" t="s">
        <v>469</v>
      </c>
      <c r="N531" s="27" t="s">
        <v>433</v>
      </c>
    </row>
    <row r="532" spans="2:24" x14ac:dyDescent="0.15">
      <c r="B532" s="27" t="s">
        <v>463</v>
      </c>
      <c r="C532" s="27" t="s">
        <v>468</v>
      </c>
      <c r="D532" s="28">
        <v>43369</v>
      </c>
      <c r="E532" s="27" t="s">
        <v>467</v>
      </c>
      <c r="N532" s="27" t="s">
        <v>433</v>
      </c>
    </row>
    <row r="533" spans="2:24" x14ac:dyDescent="0.15">
      <c r="B533" s="27" t="s">
        <v>463</v>
      </c>
      <c r="C533" s="27" t="s">
        <v>466</v>
      </c>
      <c r="D533" s="28">
        <v>43326</v>
      </c>
      <c r="E533" s="27" t="s">
        <v>435</v>
      </c>
      <c r="N533" s="27" t="s">
        <v>433</v>
      </c>
    </row>
    <row r="534" spans="2:24" x14ac:dyDescent="0.15">
      <c r="B534" s="27" t="s">
        <v>463</v>
      </c>
      <c r="C534" s="27" t="s">
        <v>465</v>
      </c>
      <c r="D534" s="28">
        <v>42325</v>
      </c>
      <c r="E534" s="27" t="s">
        <v>464</v>
      </c>
      <c r="N534" s="27" t="s">
        <v>433</v>
      </c>
    </row>
    <row r="535" spans="2:24" x14ac:dyDescent="0.15">
      <c r="B535" s="27" t="s">
        <v>463</v>
      </c>
      <c r="C535" s="54" t="s">
        <v>409</v>
      </c>
      <c r="D535" s="28">
        <v>42123</v>
      </c>
      <c r="E535" s="27" t="s">
        <v>438</v>
      </c>
      <c r="N535" s="27" t="s">
        <v>433</v>
      </c>
    </row>
    <row r="536" spans="2:24" x14ac:dyDescent="0.15">
      <c r="B536" s="27" t="s">
        <v>462</v>
      </c>
      <c r="C536" s="54" t="s">
        <v>409</v>
      </c>
      <c r="D536" s="28">
        <v>43740</v>
      </c>
      <c r="E536" s="27" t="s">
        <v>457</v>
      </c>
      <c r="N536" s="27" t="s">
        <v>433</v>
      </c>
    </row>
    <row r="537" spans="2:24" x14ac:dyDescent="0.15">
      <c r="B537" s="27" t="s">
        <v>461</v>
      </c>
      <c r="C537" s="54" t="s">
        <v>409</v>
      </c>
      <c r="D537" s="28">
        <v>43473</v>
      </c>
      <c r="E537" s="27" t="s">
        <v>435</v>
      </c>
      <c r="W537" s="27" t="s">
        <v>430</v>
      </c>
    </row>
    <row r="538" spans="2:24" x14ac:dyDescent="0.15">
      <c r="B538" s="27" t="s">
        <v>460</v>
      </c>
      <c r="C538" s="54" t="s">
        <v>409</v>
      </c>
      <c r="D538" s="28">
        <v>44547</v>
      </c>
      <c r="E538" s="27" t="s">
        <v>459</v>
      </c>
      <c r="V538" s="27" t="s">
        <v>441</v>
      </c>
    </row>
    <row r="539" spans="2:24" x14ac:dyDescent="0.15">
      <c r="B539" s="29" t="s">
        <v>458</v>
      </c>
      <c r="C539" s="29" t="s">
        <v>409</v>
      </c>
      <c r="D539" s="30">
        <v>44298</v>
      </c>
      <c r="E539" s="29" t="s">
        <v>457</v>
      </c>
      <c r="F539" s="29"/>
      <c r="G539" s="29"/>
      <c r="H539" s="29"/>
      <c r="I539" s="29"/>
      <c r="J539" s="29"/>
      <c r="N539" s="27" t="s">
        <v>433</v>
      </c>
    </row>
    <row r="540" spans="2:24" x14ac:dyDescent="0.15">
      <c r="B540" s="27" t="s">
        <v>456</v>
      </c>
      <c r="C540" s="27" t="s">
        <v>455</v>
      </c>
      <c r="K540" s="27" t="s">
        <v>450</v>
      </c>
    </row>
    <row r="541" spans="2:24" x14ac:dyDescent="0.15">
      <c r="B541" s="27" t="s">
        <v>454</v>
      </c>
      <c r="C541" s="54" t="s">
        <v>628</v>
      </c>
      <c r="D541" s="28">
        <v>44216</v>
      </c>
      <c r="E541" s="27" t="s">
        <v>445</v>
      </c>
      <c r="N541" s="27" t="s">
        <v>433</v>
      </c>
    </row>
    <row r="542" spans="2:24" x14ac:dyDescent="0.15">
      <c r="B542" s="27" t="s">
        <v>287</v>
      </c>
      <c r="C542" s="54" t="s">
        <v>409</v>
      </c>
      <c r="D542" s="28">
        <v>44089</v>
      </c>
      <c r="E542" s="27" t="s">
        <v>453</v>
      </c>
      <c r="V542" s="27" t="s">
        <v>441</v>
      </c>
    </row>
    <row r="543" spans="2:24" x14ac:dyDescent="0.15">
      <c r="B543" s="27" t="s">
        <v>452</v>
      </c>
      <c r="C543" s="27" t="s">
        <v>451</v>
      </c>
      <c r="K543" s="27" t="s">
        <v>450</v>
      </c>
      <c r="T543" s="27" t="s">
        <v>449</v>
      </c>
      <c r="X543" s="27" t="s">
        <v>444</v>
      </c>
    </row>
    <row r="544" spans="2:24" x14ac:dyDescent="0.15">
      <c r="B544" s="27" t="s">
        <v>447</v>
      </c>
      <c r="C544" s="54" t="s">
        <v>628</v>
      </c>
      <c r="D544" s="28">
        <v>44046</v>
      </c>
      <c r="E544" s="27" t="s">
        <v>448</v>
      </c>
      <c r="N544" s="27" t="s">
        <v>433</v>
      </c>
    </row>
    <row r="545" spans="2:26" x14ac:dyDescent="0.15">
      <c r="B545" s="27" t="s">
        <v>447</v>
      </c>
      <c r="C545" s="54" t="s">
        <v>628</v>
      </c>
      <c r="D545" s="28">
        <v>43446</v>
      </c>
      <c r="E545" s="27" t="s">
        <v>431</v>
      </c>
      <c r="N545" s="27" t="s">
        <v>433</v>
      </c>
    </row>
    <row r="546" spans="2:26" x14ac:dyDescent="0.15">
      <c r="B546" s="27" t="s">
        <v>446</v>
      </c>
      <c r="C546" s="54" t="s">
        <v>455</v>
      </c>
      <c r="D546" s="28">
        <v>41711</v>
      </c>
      <c r="E546" s="27" t="s">
        <v>445</v>
      </c>
      <c r="N546" s="27" t="s">
        <v>433</v>
      </c>
    </row>
    <row r="547" spans="2:26" x14ac:dyDescent="0.15">
      <c r="B547" s="27" t="s">
        <v>443</v>
      </c>
      <c r="C547" s="27" t="s">
        <v>409</v>
      </c>
      <c r="X547" s="27" t="s">
        <v>444</v>
      </c>
    </row>
    <row r="548" spans="2:26" x14ac:dyDescent="0.15">
      <c r="B548" s="27" t="s">
        <v>443</v>
      </c>
      <c r="C548" s="54" t="s">
        <v>409</v>
      </c>
      <c r="D548" s="28">
        <v>44761</v>
      </c>
      <c r="E548" s="27" t="s">
        <v>442</v>
      </c>
      <c r="V548" s="27" t="s">
        <v>441</v>
      </c>
    </row>
    <row r="549" spans="2:26" x14ac:dyDescent="0.15">
      <c r="B549" s="27" t="s">
        <v>439</v>
      </c>
      <c r="C549" s="54" t="s">
        <v>455</v>
      </c>
      <c r="D549" s="28">
        <v>44465</v>
      </c>
      <c r="E549" s="27" t="s">
        <v>440</v>
      </c>
      <c r="Z549" s="27" t="s">
        <v>437</v>
      </c>
    </row>
    <row r="550" spans="2:26" x14ac:dyDescent="0.15">
      <c r="B550" s="27" t="s">
        <v>439</v>
      </c>
      <c r="C550" s="54" t="s">
        <v>409</v>
      </c>
      <c r="D550" s="28">
        <v>44070</v>
      </c>
      <c r="E550" s="27" t="s">
        <v>438</v>
      </c>
      <c r="Z550" s="27" t="s">
        <v>437</v>
      </c>
    </row>
    <row r="551" spans="2:26" x14ac:dyDescent="0.15">
      <c r="B551" s="27" t="s">
        <v>436</v>
      </c>
      <c r="C551" s="54" t="s">
        <v>409</v>
      </c>
      <c r="D551" s="28">
        <v>43960</v>
      </c>
      <c r="E551" s="27" t="s">
        <v>435</v>
      </c>
      <c r="W551" s="27" t="s">
        <v>430</v>
      </c>
    </row>
    <row r="552" spans="2:26" x14ac:dyDescent="0.15">
      <c r="B552" s="27" t="s">
        <v>73</v>
      </c>
      <c r="C552" s="54" t="s">
        <v>409</v>
      </c>
      <c r="D552" s="28">
        <v>42389</v>
      </c>
      <c r="E552" s="27" t="s">
        <v>434</v>
      </c>
      <c r="N552" s="27" t="s">
        <v>433</v>
      </c>
    </row>
    <row r="553" spans="2:26" x14ac:dyDescent="0.15">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2024-05-30T19:56:34Z</dcterms:modified>
</cp:coreProperties>
</file>