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showInkAnnotation="0" defaultThemeVersion="166925"/>
  <xr:revisionPtr revIDLastSave="0" documentId="13_ncr:1_{8F0F14FA-2B71-4B71-8378-08D5EB4BD8C6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Media-Games-Design" sheetId="8" r:id="rId9"/>
    <sheet name="Fintech" sheetId="7" r:id="rId10"/>
    <sheet name="Ecommerce" sheetId="5" r:id="rId11"/>
    <sheet name="Security" sheetId="4" r:id="rId12"/>
    <sheet name="FX" sheetId="3" r:id="rId13"/>
    <sheet name="Private" sheetId="2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l="1"/>
  <c r="F8" i="9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10" i="8" a="1"/>
  <c r="E10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L4" i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<sst xmlns="http://schemas.openxmlformats.org/spreadsheetml/2006/main" count="778" uniqueCount="497">
  <si>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</si>
  <si>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</si>
  <si>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</si>
  <si>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</si>
  <si>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</si>
  <si>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</si>
  <si>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</si>
  <si>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</si>
  <si>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</si>
  <si>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</si>
  <si>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</si>
  <si>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</si>
  <si>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</si>
  <si>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</si>
  <si>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</si>
  <si>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</si>
  <si>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</si>
  <si>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</si>
  <si>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</si>
  <si>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</si>
  <si>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</si>
  <si>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</si>
  <si>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</si>
  <si>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</si>
  <si>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</si>
  <si>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</si>
  <si>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</si>
  <si>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</si>
  <si>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</si>
  <si>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</si>
  <si>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</si>
  <si>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</si>
  <si>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</si>
  <si>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</si>
  <si>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</si>
  <si>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</si>
  <si>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</si>
  <si>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</si>
  <si>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</si>
  <si>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</si>
  <si>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</si>
  <si>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</si>
  <si>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</si>
  <si>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</si>
  <si>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</si>
  <si>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</si>
  <si>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</si>
  <si>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</si>
  <si>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</si>
  <si>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</si>
  <si>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</si>
  <si>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</si>
  <si>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</si>
  <si>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</si>
  <si>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</si>
  <si>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</si>
  <si>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</si>
  <si>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</si>
  <si>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</si>
  <si>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</si>
  <si>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</si>
  <si>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</si>
  <si>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</si>
  <si>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</si>
  <si>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</si>
  <si>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</si>
  <si>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</si>
  <si>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</si>
  <si>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</si>
  <si>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</si>
  <si>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</si>
  <si>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</si>
  <si>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</si>
  <si>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</si>
  <si>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</si>
  <si>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</si>
  <si>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</si>
  <si>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</si>
  <si>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</si>
  <si>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</si>
  <si>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</si>
  <si>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</si>
  <si>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</si>
  <si>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</si>
  <si>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</si>
  <si>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</si>
  <si>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</si>
  <si>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</si>
  <si>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</si>
  <si>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</si>
  <si>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</si>
  <si>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</si>
  <si>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</si>
  <si>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</si>
  <si>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</si>
  <si>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</si>
  <si>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</si>
  <si>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</si>
  <si>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</si>
  <si>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</si>
  <si>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</si>
  <si>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</si>
  <si>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</si>
  <si>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</si>
  <si>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</si>
  <si>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</si>
  <si>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</si>
  <si>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</si>
  <si>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</si>
  <si>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</si>
  <si>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</si>
  <si>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</si>
  <si>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</si>
  <si>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</si>
  <si>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</si>
  <si>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</si>
  <si>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</si>
  <si>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</si>
  <si>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</si>
  <si>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</si>
  <si>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</si>
  <si>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</si>
  <si>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</si>
  <si>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</si>
  <si>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</si>
  <si>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</si>
  <si>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</si>
  <si>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</si>
  <si>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</si>
  <si>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</si>
  <si>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</si>
  <si>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</si>
  <si>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</si>
  <si>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</si>
  <si>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</si>
  <si>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</si>
  <si>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</si>
  <si>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</si>
  <si>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</si>
  <si>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</si>
  <si>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</si>
  <si>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</si>
  <si>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</si>
  <si>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</si>
  <si>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</si>
  <si>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</si>
  <si>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</si>
  <si>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</si>
  <si>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</si>
  <si>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</si>
  <si>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</si>
  <si>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</si>
  <si>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</si>
  <si>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</si>
  <si>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</si>
  <si>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</si>
  <si>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</si>
  <si>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</si>
  <si>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</si>
  <si>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</si>
  <si>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</si>
  <si>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</si>
  <si>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</si>
  <si>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</si>
  <si>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</si>
  <si>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</si>
  <si>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</si>
  <si>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</si>
  <si>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</si>
  <si>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</si>
  <si>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</si>
  <si>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</si>
  <si>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</si>
  <si>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</si>
  <si>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</si>
  <si>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</si>
  <si>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</si>
  <si>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</si>
  <si>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</si>
  <si>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</si>
  <si>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</si>
  <si>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</si>
  <si>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</si>
  <si>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</si>
  <si>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</si>
  <si>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</si>
  <si>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</si>
  <si>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</si>
  <si>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</si>
  <si>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</si>
  <si>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</si>
  <si>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</si>
  <si>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</si>
  <si>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</si>
  <si>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</si>
  <si>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</si>
  <si>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</si>
  <si>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</si>
  <si>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</si>
  <si>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</si>
  <si>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</si>
  <si>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</si>
  <si>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</si>
  <si>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</si>
  <si>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</si>
  <si>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</si>
  <si>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</si>
  <si>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</si>
  <si>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</si>
  <si>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</si>
  <si>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</si>
  <si>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</si>
  <si>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</si>
  <si>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</si>
  <si>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</si>
  <si>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</si>
  <si>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</si>
  <si>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</si>
  <si>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</si>
  <si>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</si>
  <si>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</si>
  <si>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</si>
  <si>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</si>
  <si>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</si>
  <si>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</si>
  <si>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</si>
  <si>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</si>
  <si>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</si>
  <si>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</si>
  <si>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</si>
  <si>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</si>
  <si>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</si>
  <si>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</si>
  <si>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</si>
  <si>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</si>
  <si>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</si>
  <si>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</si>
  <si>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</si>
  <si>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</si>
  <si>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</si>
  <si>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</si>
  <si>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</si>
  <si>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</si>
  <si>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</si>
  <si>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</si>
  <si>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</si>
  <si>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</si>
  <si>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</si>
  <si>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</si>
  <si>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</si>
  <si>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</si>
  <si>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</si>
  <si>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</si>
  <si>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</si>
  <si>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</si>
  <si>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</si>
  <si>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</si>
  <si>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</si>
  <si>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</si>
  <si>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</si>
  <si>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</si>
  <si>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</si>
  <si>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</si>
  <si>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</si>
  <si>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</si>
  <si>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</si>
  <si>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</si>
  <si>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</si>
  <si>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</si>
  <si>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</si>
  <si>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</si>
  <si>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</si>
  <si>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</si>
  <si>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</si>
  <si>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</si>
  <si>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</si>
  <si>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</si>
  <si>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</si>
  <si>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</si>
  <si>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</si>
  <si>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</si>
  <si>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</si>
  <si>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</si>
  <si>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</si>
  <si>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</si>
  <si>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</si>
  <si>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</si>
  <si>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</si>
  <si>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</si>
  <si>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</si>
  <si>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</si>
  <si>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</si>
  <si>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</si>
  <si>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</si>
  <si>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</si>
  <si>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</si>
  <si>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</si>
  <si>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</si>
  <si>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</si>
  <si>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</si>
  <si>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</si>
  <si>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</si>
  <si>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</si>
  <si>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</si>
  <si>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</si>
  <si>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</si>
  <si>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</si>
  <si>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</si>
  <si>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</si>
  <si>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</si>
  <si>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</si>
  <si>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</si>
  <si>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</si>
  <si>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</si>
  <si>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</si>
  <si>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</si>
  <si>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</si>
  <si>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</si>
  <si>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</si>
  <si>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</si>
  <si>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</si>
  <si>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</si>
  <si>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</si>
  <si>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</si>
  <si>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</si>
  <si>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</si>
  <si>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</si>
  <si>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</si>
  <si>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</si>
  <si>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</si>
  <si>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</si>
  <si>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</si>
  <si>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</si>
  <si>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</si>
  <si>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</si>
  <si>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</si>
  <si>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</si>
  <si>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</si>
  <si>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</si>
  <si>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</si>
  <si>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</si>
  <si>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</si>
  <si>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</si>
  <si>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</si>
  <si>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</si>
  <si>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</si>
  <si>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</si>
  <si>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</si>
  <si>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</si>
  <si>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</si>
  <si>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</si>
  <si>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</si>
  <si>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</si>
  <si>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</si>
  <si>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</si>
  <si>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</si>
  <si>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</si>
  <si>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</si>
  <si>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</si>
  <si>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</si>
  <si>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</si>
  <si>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</si>
  <si>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</si>
  <si>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</si>
  <si>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</si>
  <si>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</si>
  <si>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</si>
  <si>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</si>
  <si>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</si>
  <si>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</si>
  <si>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</si>
  <si>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</si>
  <si>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</si>
  <si>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</si>
  <si>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</si>
  <si>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</si>
  <si>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</si>
  <si>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</si>
  <si>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</si>
  <si>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</si>
  <si>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</si>
  <si>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</si>
  <si>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</si>
  <si>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</si>
  <si>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</si>
  <si>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</si>
  <si>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</si>
  <si>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</si>
  <si>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</si>
  <si>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</si>
  <si>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</si>
  <si>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</si>
  <si>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</si>
  <si>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</si>
  <si>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Gas (Discord)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</si>
  <si>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</si>
  <si>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</si>
  <si>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</si>
  <si>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</si>
  <si>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</si>
  <si>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</si>
  <si>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</si>
  <si>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</si>
  <si>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</si>
  <si>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</si>
  <si>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</si>
  <si>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</si>
  <si>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</si>
  <si>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</si>
  <si>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</si>
  <si>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580m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</si>
  <si>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</si>
  <si>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</si>
  <si>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</si>
  <si>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</si>
  <si>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</si>
  <si>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</si>
  <si>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</si>
  <si>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</si>
  <si>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</si>
  <si>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</si>
  <si>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</si>
  <si>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</si>
  <si>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</si>
  <si>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</si>
  <si>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</si>
  <si>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</si>
  <si>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</si>
  <si>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</si>
  <si>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</si>
  <si>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</si>
  <si>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</si>
  <si>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</si>
  <si>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</si>
  <si>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2100m</t>
  </si>
  <si>
    <t>Tesla</t>
  </si>
  <si>
    <t>1600m</t>
  </si>
  <si>
    <t>10000m</t>
  </si>
  <si>
    <t>Olive</t>
  </si>
  <si>
    <t>Notes</t>
  </si>
  <si>
    <t>Healthcare</t>
  </si>
  <si>
    <t>Adept AI</t>
  </si>
  <si>
    <t>350m</t>
  </si>
  <si>
    <t>Inflection AI</t>
  </si>
  <si>
    <t>Moveworks</t>
  </si>
  <si>
    <t>Zoovu</t>
  </si>
  <si>
    <t>Nauto</t>
  </si>
  <si>
    <t>Element AI</t>
  </si>
  <si>
    <t>150m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</si>
  <si>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</si>
  <si>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</si>
  <si>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</si>
  <si>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</si>
  <si>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</si>
  <si>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</si>
  <si>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</si>
  <si>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</si>
  <si>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</si>
  <si>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</si>
  <si>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</si>
  <si>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</si>
  <si>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</si>
  <si>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</si>
  <si>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</si>
  <si>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</si>
  <si>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</si>
  <si>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</si>
  <si>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</si>
  <si>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</si>
  <si>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</si>
  <si>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</si>
  <si>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</si>
  <si>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</si>
  <si>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</si>
  <si>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</si>
  <si>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</si>
  <si>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</si>
  <si>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</si>
  <si>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</si>
  <si>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</si>
  <si>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</si>
  <si>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</si>
  <si>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</si>
  <si>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</si>
  <si>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</si>
  <si>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</si>
  <si>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</si>
  <si>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</si>
  <si>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</si>
  <si>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</si>
  <si>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</si>
  <si>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</si>
  <si>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</si>
  <si>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4000?</t>
  </si>
  <si>
    <t>100m</t>
  </si>
  <si>
    <t>Benchling</t>
  </si>
  <si>
    <t>Vercel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</si>
</sst>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7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0" fillId="0" borderId="0" applyNumberFormat="0" applyFill="0" applyBorder="0" applyAlignment="0" applyProtection="0"/>
  </cellStyleXfs>
  <cellXfs count="177">
    <xf numFmtId="0" fontId="0" fillId="0" borderId="0" xfId="0"/>
    <xf numFmtId="0" fontId="69" fillId="0" borderId="0" xfId="0" applyFont="1"/>
    <xf numFmtId="2" fontId="69" fillId="0" borderId="0" xfId="0" applyNumberFormat="1" applyFont="1" applyAlignment="1">
      <alignment horizontal="right"/>
    </xf>
    <xf numFmtId="3" fontId="69" fillId="0" borderId="0" xfId="0" applyNumberFormat="1" applyFont="1" applyAlignment="1">
      <alignment horizontal="right"/>
    </xf>
    <xf numFmtId="0" fontId="69" fillId="0" borderId="0" xfId="0" applyFont="1" applyAlignment="1">
      <alignment horizontal="right"/>
    </xf>
    <xf numFmtId="0" fontId="71" fillId="0" borderId="0" xfId="1" applyFont="1"/>
    <xf numFmtId="0" fontId="68" fillId="0" borderId="0" xfId="0" applyFont="1"/>
    <xf numFmtId="3" fontId="68" fillId="0" borderId="0" xfId="0" applyNumberFormat="1" applyFont="1" applyAlignment="1">
      <alignment horizontal="right"/>
    </xf>
    <xf numFmtId="0" fontId="67" fillId="0" borderId="0" xfId="0" applyFont="1"/>
    <xf numFmtId="3" fontId="72" fillId="0" borderId="0" xfId="0" applyNumberFormat="1" applyFont="1" applyAlignment="1">
      <alignment horizontal="right"/>
    </xf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3" xfId="0" applyFont="1" applyBorder="1"/>
    <xf numFmtId="0" fontId="63" fillId="0" borderId="4" xfId="0" applyFont="1" applyBorder="1"/>
    <xf numFmtId="2" fontId="63" fillId="0" borderId="4" xfId="0" applyNumberFormat="1" applyFont="1" applyBorder="1" applyAlignment="1">
      <alignment horizontal="right"/>
    </xf>
    <xf numFmtId="3" fontId="63" fillId="0" borderId="4" xfId="0" applyNumberFormat="1" applyFont="1" applyBorder="1" applyAlignment="1">
      <alignment horizontal="right"/>
    </xf>
    <xf numFmtId="0" fontId="63" fillId="0" borderId="4" xfId="0" applyFont="1" applyBorder="1" applyAlignment="1">
      <alignment horizontal="right"/>
    </xf>
    <xf numFmtId="0" fontId="63" fillId="0" borderId="4" xfId="0" applyFont="1" applyBorder="1" applyAlignment="1">
      <alignment horizontal="center"/>
    </xf>
    <xf numFmtId="0" fontId="63" fillId="0" borderId="5" xfId="0" applyFont="1" applyBorder="1" applyAlignment="1">
      <alignment horizontal="center"/>
    </xf>
    <xf numFmtId="0" fontId="63" fillId="0" borderId="0" xfId="0" applyFont="1"/>
    <xf numFmtId="2" fontId="63" fillId="0" borderId="0" xfId="0" applyNumberFormat="1" applyFont="1" applyAlignment="1">
      <alignment horizontal="right"/>
    </xf>
    <xf numFmtId="3" fontId="63" fillId="0" borderId="0" xfId="0" applyNumberFormat="1" applyFont="1" applyAlignment="1">
      <alignment horizontal="right"/>
    </xf>
    <xf numFmtId="0" fontId="63" fillId="0" borderId="0" xfId="0" applyFont="1" applyAlignment="1">
      <alignment horizontal="right"/>
    </xf>
    <xf numFmtId="0" fontId="63" fillId="0" borderId="0" xfId="0" applyFont="1" applyAlignment="1">
      <alignment horizontal="center"/>
    </xf>
    <xf numFmtId="0" fontId="63" fillId="0" borderId="1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4" fontId="63" fillId="0" borderId="0" xfId="0" applyNumberFormat="1" applyFont="1" applyAlignment="1">
      <alignment horizontal="center"/>
    </xf>
    <xf numFmtId="9" fontId="63" fillId="0" borderId="0" xfId="0" applyNumberFormat="1" applyFont="1" applyAlignment="1">
      <alignment horizontal="center"/>
    </xf>
    <xf numFmtId="164" fontId="63" fillId="0" borderId="1" xfId="0" applyNumberFormat="1" applyFont="1" applyBorder="1" applyAlignment="1">
      <alignment horizontal="center"/>
    </xf>
    <xf numFmtId="164" fontId="63" fillId="0" borderId="0" xfId="0" applyNumberFormat="1" applyFont="1" applyAlignment="1">
      <alignment horizontal="center"/>
    </xf>
    <xf numFmtId="164" fontId="63" fillId="0" borderId="2" xfId="0" applyNumberFormat="1" applyFont="1" applyBorder="1" applyAlignment="1">
      <alignment horizontal="center"/>
    </xf>
    <xf numFmtId="4" fontId="63" fillId="0" borderId="1" xfId="0" applyNumberFormat="1" applyFont="1" applyBorder="1" applyAlignment="1">
      <alignment horizontal="center"/>
    </xf>
    <xf numFmtId="4" fontId="63" fillId="0" borderId="2" xfId="0" applyNumberFormat="1" applyFont="1" applyBorder="1" applyAlignment="1">
      <alignment horizontal="center"/>
    </xf>
    <xf numFmtId="0" fontId="62" fillId="0" borderId="0" xfId="0" applyFont="1" applyAlignment="1">
      <alignment horizontal="right"/>
    </xf>
    <xf numFmtId="0" fontId="61" fillId="0" borderId="0" xfId="0" applyFont="1" applyAlignment="1">
      <alignment horizontal="right"/>
    </xf>
    <xf numFmtId="9" fontId="61" fillId="0" borderId="0" xfId="0" applyNumberFormat="1" applyFont="1" applyAlignment="1">
      <alignment horizontal="center"/>
    </xf>
    <xf numFmtId="164" fontId="63" fillId="0" borderId="6" xfId="0" applyNumberFormat="1" applyFont="1" applyBorder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 applyAlignment="1">
      <alignment horizontal="right"/>
    </xf>
    <xf numFmtId="0" fontId="58" fillId="0" borderId="0" xfId="0" applyFont="1"/>
    <xf numFmtId="4" fontId="63" fillId="0" borderId="0" xfId="0" applyNumberFormat="1" applyFont="1" applyAlignment="1">
      <alignment horizontal="right"/>
    </xf>
    <xf numFmtId="0" fontId="57" fillId="0" borderId="4" xfId="0" applyFont="1" applyBorder="1" applyAlignment="1">
      <alignment horizontal="right"/>
    </xf>
    <xf numFmtId="14" fontId="63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0" fontId="57" fillId="0" borderId="0" xfId="0" applyFont="1"/>
    <xf numFmtId="0" fontId="56" fillId="0" borderId="0" xfId="0" applyFont="1"/>
    <xf numFmtId="0" fontId="56" fillId="0" borderId="0" xfId="0" applyFont="1" applyAlignment="1">
      <alignment horizontal="right"/>
    </xf>
    <xf numFmtId="0" fontId="56" fillId="0" borderId="3" xfId="0" applyFont="1" applyBorder="1" applyAlignment="1">
      <alignment horizontal="center"/>
    </xf>
    <xf numFmtId="0" fontId="56" fillId="0" borderId="6" xfId="0" applyFont="1" applyBorder="1" applyAlignment="1">
      <alignment horizontal="center"/>
    </xf>
    <xf numFmtId="0" fontId="56" fillId="0" borderId="4" xfId="0" applyFont="1" applyBorder="1" applyAlignment="1">
      <alignment horizontal="center"/>
    </xf>
    <xf numFmtId="0" fontId="63" fillId="0" borderId="5" xfId="0" applyFont="1" applyBorder="1"/>
    <xf numFmtId="3" fontId="66" fillId="0" borderId="0" xfId="0" applyNumberFormat="1" applyFont="1"/>
    <xf numFmtId="0" fontId="55" fillId="0" borderId="0" xfId="0" applyFont="1"/>
    <xf numFmtId="0" fontId="54" fillId="0" borderId="0" xfId="0" applyFont="1" applyAlignment="1">
      <alignment horizontal="right"/>
    </xf>
    <xf numFmtId="0" fontId="53" fillId="0" borderId="0" xfId="0" applyFont="1" applyAlignment="1">
      <alignment horizontal="right"/>
    </xf>
    <xf numFmtId="0" fontId="53" fillId="0" borderId="0" xfId="0" applyFont="1"/>
    <xf numFmtId="3" fontId="69" fillId="0" borderId="0" xfId="0" applyNumberFormat="1" applyFont="1"/>
    <xf numFmtId="3" fontId="72" fillId="0" borderId="0" xfId="0" applyNumberFormat="1" applyFont="1"/>
    <xf numFmtId="3" fontId="53" fillId="0" borderId="0" xfId="0" applyNumberFormat="1" applyFont="1"/>
    <xf numFmtId="4" fontId="69" fillId="0" borderId="0" xfId="0" applyNumberFormat="1" applyFont="1" applyAlignment="1">
      <alignment horizontal="right"/>
    </xf>
    <xf numFmtId="4" fontId="72" fillId="0" borderId="0" xfId="0" applyNumberFormat="1" applyFont="1" applyAlignment="1">
      <alignment horizontal="right"/>
    </xf>
    <xf numFmtId="0" fontId="52" fillId="0" borderId="0" xfId="0" applyFont="1"/>
    <xf numFmtId="0" fontId="51" fillId="0" borderId="0" xfId="0" applyFont="1"/>
    <xf numFmtId="0" fontId="73" fillId="0" borderId="0" xfId="0" applyFont="1"/>
    <xf numFmtId="0" fontId="50" fillId="0" borderId="0" xfId="0" applyFont="1"/>
    <xf numFmtId="0" fontId="50" fillId="0" borderId="0" xfId="0" applyFont="1" applyAlignment="1">
      <alignment horizontal="right"/>
    </xf>
    <xf numFmtId="14" fontId="66" fillId="0" borderId="0" xfId="0" applyNumberFormat="1" applyFont="1"/>
    <xf numFmtId="0" fontId="66" fillId="0" borderId="0" xfId="0" applyFont="1" applyAlignment="1">
      <alignment horizontal="right"/>
    </xf>
    <xf numFmtId="4" fontId="66" fillId="0" borderId="0" xfId="0" applyNumberFormat="1" applyFont="1" applyAlignment="1">
      <alignment horizontal="right"/>
    </xf>
    <xf numFmtId="3" fontId="66" fillId="0" borderId="0" xfId="0" applyNumberFormat="1" applyFont="1" applyAlignment="1">
      <alignment horizontal="right"/>
    </xf>
    <xf numFmtId="3" fontId="49" fillId="0" borderId="0" xfId="0" applyNumberFormat="1" applyFont="1"/>
    <xf numFmtId="0" fontId="49" fillId="0" borderId="0" xfId="0" applyFont="1"/>
    <xf numFmtId="0" fontId="49" fillId="0" borderId="3" xfId="0" applyFont="1" applyBorder="1"/>
    <xf numFmtId="0" fontId="49" fillId="0" borderId="4" xfId="0" applyFont="1" applyBorder="1"/>
    <xf numFmtId="2" fontId="49" fillId="0" borderId="4" xfId="0" applyNumberFormat="1" applyFont="1" applyBorder="1" applyAlignment="1">
      <alignment horizontal="right"/>
    </xf>
    <xf numFmtId="3" fontId="49" fillId="0" borderId="4" xfId="0" applyNumberFormat="1" applyFont="1" applyBorder="1" applyAlignment="1">
      <alignment horizontal="right"/>
    </xf>
    <xf numFmtId="0" fontId="49" fillId="0" borderId="4" xfId="0" applyFont="1" applyBorder="1" applyAlignment="1">
      <alignment horizontal="right"/>
    </xf>
    <xf numFmtId="0" fontId="49" fillId="0" borderId="4" xfId="0" applyFont="1" applyBorder="1" applyAlignment="1">
      <alignment horizontal="center"/>
    </xf>
    <xf numFmtId="0" fontId="49" fillId="0" borderId="5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49" fillId="0" borderId="6" xfId="0" applyFont="1" applyBorder="1" applyAlignment="1">
      <alignment horizontal="center"/>
    </xf>
    <xf numFmtId="0" fontId="48" fillId="0" borderId="0" xfId="0" applyFont="1"/>
    <xf numFmtId="3" fontId="48" fillId="0" borderId="0" xfId="0" applyNumberFormat="1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3" fontId="40" fillId="0" borderId="0" xfId="0" applyNumberFormat="1" applyFont="1"/>
    <xf numFmtId="0" fontId="40" fillId="0" borderId="0" xfId="0" applyFont="1"/>
    <xf numFmtId="3" fontId="39" fillId="0" borderId="0" xfId="0" applyNumberFormat="1" applyFont="1"/>
    <xf numFmtId="0" fontId="38" fillId="0" borderId="0" xfId="0" applyFont="1"/>
    <xf numFmtId="0" fontId="74" fillId="0" borderId="0" xfId="0" applyFont="1"/>
    <xf numFmtId="0" fontId="37" fillId="0" borderId="0" xfId="0" applyFont="1"/>
    <xf numFmtId="0" fontId="75" fillId="0" borderId="0" xfId="1" applyFont="1"/>
    <xf numFmtId="0" fontId="36" fillId="0" borderId="0" xfId="0" applyFont="1"/>
    <xf numFmtId="3" fontId="36" fillId="0" borderId="0" xfId="0" applyNumberFormat="1" applyFont="1"/>
    <xf numFmtId="0" fontId="35" fillId="0" borderId="0" xfId="0" applyFont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14" fontId="49" fillId="0" borderId="0" xfId="0" applyNumberFormat="1" applyFont="1"/>
    <xf numFmtId="3" fontId="33" fillId="0" borderId="0" xfId="0" applyNumberFormat="1" applyFont="1"/>
    <xf numFmtId="0" fontId="32" fillId="0" borderId="0" xfId="0" applyFont="1"/>
    <xf numFmtId="3" fontId="32" fillId="0" borderId="0" xfId="0" applyNumberFormat="1" applyFont="1"/>
    <xf numFmtId="0" fontId="31" fillId="0" borderId="0" xfId="0" applyFont="1"/>
    <xf numFmtId="0" fontId="30" fillId="0" borderId="0" xfId="0" applyFont="1"/>
    <xf numFmtId="3" fontId="29" fillId="0" borderId="0" xfId="0" applyNumberFormat="1" applyFont="1"/>
    <xf numFmtId="0" fontId="28" fillId="0" borderId="0" xfId="0" applyFont="1"/>
    <xf numFmtId="0" fontId="27" fillId="0" borderId="0" xfId="0" applyFont="1"/>
    <xf numFmtId="3" fontId="26" fillId="0" borderId="0" xfId="0" applyNumberFormat="1" applyFont="1"/>
    <xf numFmtId="0" fontId="25" fillId="0" borderId="0" xfId="0" applyFont="1"/>
    <xf numFmtId="0" fontId="71" fillId="0" borderId="1" xfId="1" applyFont="1" applyBorder="1"/>
    <xf numFmtId="9" fontId="63" fillId="0" borderId="2" xfId="0" applyNumberFormat="1" applyFont="1" applyBorder="1" applyAlignment="1">
      <alignment horizontal="center"/>
    </xf>
    <xf numFmtId="0" fontId="38" fillId="0" borderId="0" xfId="0" applyFont="1" applyAlignment="1">
      <alignment horizontal="right"/>
    </xf>
    <xf numFmtId="0" fontId="30" fillId="0" borderId="1" xfId="0" applyFont="1" applyBorder="1"/>
    <xf numFmtId="0" fontId="60" fillId="0" borderId="1" xfId="0" applyFont="1" applyBorder="1"/>
    <xf numFmtId="0" fontId="60" fillId="0" borderId="0" xfId="0" applyFont="1"/>
    <xf numFmtId="0" fontId="27" fillId="0" borderId="1" xfId="0" applyFont="1" applyBorder="1"/>
    <xf numFmtId="0" fontId="63" fillId="0" borderId="1" xfId="0" applyFont="1" applyBorder="1"/>
    <xf numFmtId="0" fontId="61" fillId="0" borderId="1" xfId="0" applyFont="1" applyBorder="1"/>
    <xf numFmtId="0" fontId="61" fillId="0" borderId="0" xfId="0" applyFont="1"/>
    <xf numFmtId="0" fontId="56" fillId="0" borderId="1" xfId="0" applyFont="1" applyBorder="1"/>
    <xf numFmtId="0" fontId="63" fillId="0" borderId="7" xfId="0" applyFont="1" applyBorder="1"/>
    <xf numFmtId="0" fontId="63" fillId="0" borderId="6" xfId="0" applyFont="1" applyBorder="1"/>
    <xf numFmtId="2" fontId="63" fillId="0" borderId="6" xfId="0" applyNumberFormat="1" applyFont="1" applyBorder="1" applyAlignment="1">
      <alignment horizontal="right"/>
    </xf>
    <xf numFmtId="3" fontId="63" fillId="0" borderId="6" xfId="0" applyNumberFormat="1" applyFont="1" applyBorder="1" applyAlignment="1">
      <alignment horizontal="right"/>
    </xf>
    <xf numFmtId="0" fontId="63" fillId="0" borderId="6" xfId="0" applyFont="1" applyBorder="1" applyAlignment="1">
      <alignment horizontal="right"/>
    </xf>
    <xf numFmtId="0" fontId="63" fillId="0" borderId="6" xfId="0" applyFont="1" applyBorder="1" applyAlignment="1">
      <alignment horizontal="center"/>
    </xf>
    <xf numFmtId="0" fontId="63" fillId="0" borderId="8" xfId="0" applyFont="1" applyBorder="1" applyAlignment="1">
      <alignment horizontal="center"/>
    </xf>
    <xf numFmtId="0" fontId="25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71" fillId="0" borderId="0" xfId="1" applyFont="1" applyBorder="1"/>
    <xf numFmtId="0" fontId="15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4" fontId="69" fillId="0" borderId="0" xfId="0" applyNumberFormat="1" applyFont="1"/>
    <xf numFmtId="0" fontId="8" fillId="0" borderId="0" xfId="0" applyFont="1"/>
    <xf numFmtId="165" fontId="63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4" fontId="49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76" fillId="0" borderId="0" xfId="0" applyFont="1"/>
    <xf numFmtId="0" fontId="76" fillId="0" borderId="0" xfId="0" applyFont="1" applyAlignment="1">
      <alignment horizontal="right"/>
    </xf>
    <xf numFmtId="17" fontId="76" fillId="0" borderId="0" xfId="0" applyNumberFormat="1" applyFont="1"/>
    <xf numFmtId="0" fontId="1" fillId="0" borderId="0" xfId="0" applyFont="1"/>
    <xf numFmtId="3" fontId="77" fillId="0" borderId="0" xfId="0" applyNumberFormat="1" applyFont="1"/>
    <xf numFmtId="4" fontId="78" fillId="0" borderId="0" xfId="0" applyNumberFormat="1" applyFont="1" applyAlignment="1">
      <alignment horizontal="right"/>
    </xf>
    <xf numFmtId="3" fontId="7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28.xml"/><Relationship Id="rId47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36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26.xml"/><Relationship Id="rId45" Type="http://schemas.openxmlformats.org/officeDocument/2006/relationships/externalLink" Target="externalLinks/externalLink31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externalLink" Target="externalLinks/externalLink30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29.xml"/><Relationship Id="rId48" Type="http://schemas.openxmlformats.org/officeDocument/2006/relationships/externalLink" Target="externalLinks/externalLink34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32.xml"/><Relationship Id="rId20" Type="http://schemas.openxmlformats.org/officeDocument/2006/relationships/externalLink" Target="externalLinks/externalLink6.xml"/><Relationship Id="rId41" Type="http://schemas.openxmlformats.org/officeDocument/2006/relationships/externalLink" Target="externalLinks/externalLink27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49" Type="http://schemas.openxmlformats.org/officeDocument/2006/relationships/externalLink" Target="externalLinks/externalLink3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AC32">
            <v>9.6463099263974534</v>
          </cell>
          <cell r="AD32">
            <v>9.6886124398073878</v>
          </cell>
          <cell r="AE32">
            <v>11.051320581975114</v>
          </cell>
          <cell r="AF32">
            <v>12.332218693574518</v>
          </cell>
        </row>
        <row r="34">
          <cell r="AN34">
            <v>0</v>
          </cell>
        </row>
        <row r="35">
          <cell r="AN35">
            <v>7.0000000000000007E-2</v>
          </cell>
        </row>
        <row r="36">
          <cell r="AN36">
            <v>0.01</v>
          </cell>
        </row>
        <row r="38">
          <cell r="AN38">
            <v>264.61582871133123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19</v>
      </c>
    </row>
    <row r="3" spans="1:3" x14ac:dyDescent="0.2">
      <c r="B3" s="138" t="s">
        <v>349</v>
      </c>
      <c r="C3" s="138" t="s">
        <v>350</v>
      </c>
    </row>
    <row r="4" spans="1:3" x14ac:dyDescent="0.2">
      <c r="B4" s="138" t="s">
        <v>351</v>
      </c>
      <c r="C4" s="138" t="s">
        <v>352</v>
      </c>
    </row>
    <row r="5" spans="1:3" x14ac:dyDescent="0.2">
      <c r="B5" s="138" t="s">
        <v>353</v>
      </c>
    </row>
    <row r="6" spans="1:3" x14ac:dyDescent="0.2">
      <c r="B6" s="138" t="s">
        <v>346</v>
      </c>
    </row>
    <row r="7" spans="1:3" x14ac:dyDescent="0.2">
      <c r="B7" s="138" t="s">
        <v>344</v>
      </c>
    </row>
    <row r="8" spans="1:3" x14ac:dyDescent="0.2">
      <c r="B8" s="138" t="s">
        <v>348</v>
      </c>
    </row>
    <row r="9" spans="1:3" x14ac:dyDescent="0.2">
      <c r="B9" s="138" t="s">
        <v>345</v>
      </c>
    </row>
    <row r="10" spans="1:3" x14ac:dyDescent="0.2">
      <c r="B10" s="138" t="s">
        <v>354</v>
      </c>
    </row>
    <row r="11" spans="1:3" x14ac:dyDescent="0.2">
      <c r="B11" s="138" t="s">
        <v>355</v>
      </c>
    </row>
    <row r="12" spans="1:3" x14ac:dyDescent="0.2">
      <c r="B12" s="138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360</v>
      </c>
    </row>
    <row r="3" spans="1:3" x14ac:dyDescent="0.2">
      <c r="B3" s="138" t="s">
        <v>356</v>
      </c>
    </row>
    <row r="4" spans="1:3" x14ac:dyDescent="0.2">
      <c r="B4" s="138" t="s">
        <v>357</v>
      </c>
      <c r="C4" s="138" t="s">
        <v>358</v>
      </c>
    </row>
    <row r="5" spans="1:3" x14ac:dyDescent="0.2">
      <c r="B5" s="138" t="s">
        <v>359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tabSelected="1"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L4" sqref="L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-4.8144501038376863E-2</v>
      </c>
      <c r="P2" s="29">
        <f>AVERAGE(P4:P5)</f>
        <v>28.007942163787767</v>
      </c>
      <c r="Q2" s="37">
        <f>AVERAGE(Q4:Q5)</f>
        <v>27.88565361562577</v>
      </c>
      <c r="R2" s="37">
        <f>AVERAGE(R4:R5)</f>
        <v>24.447149868511531</v>
      </c>
      <c r="S2" s="30">
        <f>AVERAGE(S4:S5)</f>
        <v>21.907922428693279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4" t="s">
        <v>7</v>
      </c>
      <c r="C4" s="20" t="s">
        <v>8</v>
      </c>
      <c r="D4" s="21">
        <v>278</v>
      </c>
      <c r="E4" s="22">
        <f>D4*[1]Main!$L$3</f>
        <v>2077494</v>
      </c>
      <c r="F4" s="22">
        <f>[1]Main!$L$5-[1]Main!$L$6</f>
        <v>58489</v>
      </c>
      <c r="G4" s="22">
        <f>+E4-F4</f>
        <v>2019005</v>
      </c>
      <c r="H4" s="22">
        <f>+[1]Main!$L$3</f>
        <v>7473</v>
      </c>
      <c r="I4" s="175" t="s">
        <v>392</v>
      </c>
      <c r="J4" s="176">
        <v>45041</v>
      </c>
      <c r="K4" s="27">
        <f>+[1]Model!$AN$38</f>
        <v>264.61582871133123</v>
      </c>
      <c r="L4" s="28">
        <f>K4/D4-1</f>
        <v>-4.8144501038376863E-2</v>
      </c>
      <c r="M4" s="28">
        <f>+[1]Model!$AN$35</f>
        <v>7.0000000000000007E-2</v>
      </c>
      <c r="N4" s="28">
        <f>+[1]Model!$AN$34</f>
        <v>0</v>
      </c>
      <c r="O4" s="115">
        <f>+[1]Model!$AN$36</f>
        <v>0.01</v>
      </c>
      <c r="P4" s="29">
        <f>+$G$4/$H$4/T4</f>
        <v>28.007942163787767</v>
      </c>
      <c r="Q4" s="30">
        <f t="shared" ref="Q4:S4" si="0">+$G$4/$H$4/U4</f>
        <v>27.88565361562577</v>
      </c>
      <c r="R4" s="30">
        <f t="shared" si="0"/>
        <v>24.447149868511531</v>
      </c>
      <c r="S4" s="31">
        <f t="shared" si="0"/>
        <v>21.907922428693279</v>
      </c>
      <c r="T4" s="32">
        <f>+[1]Model!$AC$32</f>
        <v>9.6463099263974534</v>
      </c>
      <c r="U4" s="27">
        <f>+[1]Model!$AD$32</f>
        <v>9.6886124398073878</v>
      </c>
      <c r="V4" s="27">
        <f>+[1]Model!$AE$32</f>
        <v>11.051320581975114</v>
      </c>
      <c r="W4" s="33">
        <f>+[1]Model!$AF$32</f>
        <v>12.332218693574518</v>
      </c>
      <c r="X4" s="20">
        <v>1975</v>
      </c>
    </row>
    <row r="5" spans="1:24" x14ac:dyDescent="0.2">
      <c r="A5" s="72" t="s">
        <v>263</v>
      </c>
      <c r="B5" s="114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5" t="s">
        <v>361</v>
      </c>
      <c r="J5" s="43">
        <v>44938</v>
      </c>
      <c r="K5" s="27"/>
      <c r="L5" s="28"/>
      <c r="M5" s="28"/>
      <c r="N5" s="28"/>
      <c r="O5" s="115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4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4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8" t="s">
        <v>229</v>
      </c>
      <c r="C8" s="119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0" t="s">
        <v>323</v>
      </c>
      <c r="C9" s="111" t="s">
        <v>324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B10" s="121" t="s">
        <v>79</v>
      </c>
      <c r="C10" s="20" t="s">
        <v>184</v>
      </c>
      <c r="D10" s="21">
        <v>113.23</v>
      </c>
      <c r="E10" s="22">
        <v>33330</v>
      </c>
      <c r="O10" s="26"/>
      <c r="X10" s="20">
        <v>2007</v>
      </c>
    </row>
    <row r="11" spans="1:24" x14ac:dyDescent="0.2">
      <c r="B11" s="121" t="s">
        <v>56</v>
      </c>
      <c r="C11" s="20" t="s">
        <v>57</v>
      </c>
      <c r="D11" s="21">
        <v>54.71</v>
      </c>
      <c r="E11" s="22">
        <v>28410</v>
      </c>
      <c r="O11" s="26"/>
      <c r="X11" s="20">
        <v>2009</v>
      </c>
    </row>
    <row r="12" spans="1:24" x14ac:dyDescent="0.2">
      <c r="B12" s="121" t="s">
        <v>191</v>
      </c>
      <c r="C12" s="20" t="s">
        <v>192</v>
      </c>
      <c r="D12" s="21">
        <v>181.71</v>
      </c>
      <c r="E12" s="22">
        <v>25220</v>
      </c>
      <c r="O12" s="26"/>
      <c r="X12" s="20">
        <v>2007</v>
      </c>
    </row>
    <row r="13" spans="1:24" x14ac:dyDescent="0.2">
      <c r="B13" s="114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  <c r="X13" s="20">
        <v>2003</v>
      </c>
    </row>
    <row r="14" spans="1:24" x14ac:dyDescent="0.2">
      <c r="B14" s="121" t="s">
        <v>65</v>
      </c>
      <c r="C14" s="20" t="s">
        <v>66</v>
      </c>
      <c r="D14" s="21">
        <v>312</v>
      </c>
      <c r="E14" s="22">
        <v>19090</v>
      </c>
      <c r="O14" s="26"/>
      <c r="X14" s="20">
        <v>1998</v>
      </c>
    </row>
    <row r="15" spans="1:24" x14ac:dyDescent="0.2">
      <c r="B15" s="121" t="s">
        <v>69</v>
      </c>
      <c r="C15" s="20" t="s">
        <v>70</v>
      </c>
      <c r="D15" s="21">
        <v>360.34</v>
      </c>
      <c r="E15" s="22">
        <v>18140</v>
      </c>
      <c r="O15" s="26"/>
      <c r="X15" s="20">
        <v>2006</v>
      </c>
    </row>
    <row r="16" spans="1:24" x14ac:dyDescent="0.2">
      <c r="B16" s="121" t="s">
        <v>195</v>
      </c>
      <c r="C16" s="20" t="s">
        <v>196</v>
      </c>
      <c r="D16" s="21">
        <v>114.84</v>
      </c>
      <c r="E16" s="22">
        <v>17930</v>
      </c>
      <c r="O16" s="26"/>
      <c r="X16" s="20">
        <v>2003</v>
      </c>
    </row>
    <row r="17" spans="2:24" x14ac:dyDescent="0.2">
      <c r="B17" s="121" t="s">
        <v>73</v>
      </c>
      <c r="C17" s="20" t="s">
        <v>74</v>
      </c>
      <c r="D17" s="21">
        <v>43.75</v>
      </c>
      <c r="E17" s="22">
        <v>17180</v>
      </c>
      <c r="O17" s="26"/>
      <c r="X17" s="20">
        <v>2012</v>
      </c>
    </row>
    <row r="18" spans="2:24" x14ac:dyDescent="0.2">
      <c r="B18" s="121" t="s">
        <v>79</v>
      </c>
      <c r="C18" s="20" t="s">
        <v>80</v>
      </c>
      <c r="D18" s="21">
        <v>40.44</v>
      </c>
      <c r="E18" s="22">
        <v>16810</v>
      </c>
      <c r="O18" s="26"/>
      <c r="X18" s="20">
        <v>2007</v>
      </c>
    </row>
    <row r="19" spans="2:24" x14ac:dyDescent="0.2">
      <c r="B19" s="121" t="s">
        <v>85</v>
      </c>
      <c r="C19" s="20" t="s">
        <v>86</v>
      </c>
      <c r="D19" s="21">
        <v>363.45</v>
      </c>
      <c r="E19" s="22">
        <v>15250</v>
      </c>
      <c r="O19" s="26"/>
      <c r="X19" s="20">
        <v>1966</v>
      </c>
    </row>
    <row r="20" spans="2:24" x14ac:dyDescent="0.2">
      <c r="B20" s="121" t="s">
        <v>197</v>
      </c>
      <c r="C20" s="20" t="s">
        <v>198</v>
      </c>
      <c r="D20" s="21">
        <v>87.46</v>
      </c>
      <c r="E20" s="22">
        <v>16020</v>
      </c>
      <c r="O20" s="26"/>
      <c r="X20" s="20">
        <v>2008</v>
      </c>
    </row>
    <row r="21" spans="2:24" x14ac:dyDescent="0.2">
      <c r="B21" s="121" t="s">
        <v>203</v>
      </c>
      <c r="C21" s="20" t="s">
        <v>204</v>
      </c>
      <c r="D21" s="21">
        <v>97.08</v>
      </c>
      <c r="E21" s="22">
        <v>15070</v>
      </c>
      <c r="O21" s="26"/>
      <c r="X21" s="20">
        <v>1998</v>
      </c>
    </row>
    <row r="22" spans="2:24" x14ac:dyDescent="0.2">
      <c r="B22" s="121" t="s">
        <v>90</v>
      </c>
      <c r="C22" s="20" t="s">
        <v>91</v>
      </c>
      <c r="D22" s="21">
        <v>135.02000000000001</v>
      </c>
      <c r="E22" s="22">
        <v>14050</v>
      </c>
      <c r="O22" s="26"/>
      <c r="X22" s="20">
        <v>2006</v>
      </c>
    </row>
    <row r="23" spans="2:24" x14ac:dyDescent="0.2">
      <c r="B23" s="121" t="s">
        <v>92</v>
      </c>
      <c r="C23" s="20" t="s">
        <v>93</v>
      </c>
      <c r="D23" s="21">
        <v>206.61</v>
      </c>
      <c r="E23" s="22">
        <v>13880</v>
      </c>
      <c r="O23" s="26"/>
    </row>
    <row r="24" spans="2:24" x14ac:dyDescent="0.2">
      <c r="B24" s="121" t="s">
        <v>94</v>
      </c>
      <c r="C24" s="20" t="s">
        <v>94</v>
      </c>
      <c r="D24" s="21">
        <v>115.52</v>
      </c>
      <c r="E24" s="22">
        <v>13640</v>
      </c>
      <c r="O24" s="26"/>
    </row>
    <row r="25" spans="2:24" x14ac:dyDescent="0.2">
      <c r="B25" s="121" t="s">
        <v>95</v>
      </c>
      <c r="C25" s="20" t="s">
        <v>95</v>
      </c>
      <c r="D25" s="21">
        <v>206.68</v>
      </c>
      <c r="E25" s="22">
        <v>12990</v>
      </c>
      <c r="O25" s="26"/>
      <c r="X25" s="20">
        <v>1986</v>
      </c>
    </row>
    <row r="26" spans="2:24" x14ac:dyDescent="0.2">
      <c r="B26" s="121" t="s">
        <v>96</v>
      </c>
      <c r="C26" s="20" t="s">
        <v>97</v>
      </c>
      <c r="D26" s="21">
        <v>43.77</v>
      </c>
      <c r="E26" s="22">
        <v>12660</v>
      </c>
      <c r="O26" s="26"/>
      <c r="X26" s="20">
        <v>2005</v>
      </c>
    </row>
    <row r="27" spans="2:24" x14ac:dyDescent="0.2">
      <c r="B27" s="121" t="s">
        <v>100</v>
      </c>
      <c r="C27" s="20" t="s">
        <v>101</v>
      </c>
      <c r="D27" s="21">
        <v>98.74</v>
      </c>
      <c r="E27" s="22">
        <v>12490</v>
      </c>
      <c r="O27" s="26"/>
    </row>
    <row r="28" spans="2:24" x14ac:dyDescent="0.2">
      <c r="B28" s="121" t="s">
        <v>102</v>
      </c>
      <c r="C28" s="20" t="s">
        <v>103</v>
      </c>
      <c r="D28" s="21">
        <v>40.369999999999997</v>
      </c>
      <c r="E28" s="22">
        <v>11000</v>
      </c>
      <c r="O28" s="26"/>
      <c r="X28" s="20">
        <v>1991</v>
      </c>
    </row>
    <row r="29" spans="2:24" x14ac:dyDescent="0.2">
      <c r="B29" s="121" t="s">
        <v>104</v>
      </c>
      <c r="C29" s="20" t="s">
        <v>105</v>
      </c>
      <c r="D29" s="21">
        <v>408.48</v>
      </c>
      <c r="E29" s="22">
        <v>10570</v>
      </c>
      <c r="O29" s="26"/>
    </row>
    <row r="30" spans="2:24" x14ac:dyDescent="0.2">
      <c r="B30" s="121" t="s">
        <v>108</v>
      </c>
      <c r="C30" s="20" t="s">
        <v>109</v>
      </c>
      <c r="D30" s="21">
        <v>80.52</v>
      </c>
      <c r="E30" s="22">
        <v>10310</v>
      </c>
      <c r="O30" s="26"/>
      <c r="X30" s="20">
        <v>2007</v>
      </c>
    </row>
    <row r="31" spans="2:24" x14ac:dyDescent="0.2">
      <c r="B31" s="121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24" x14ac:dyDescent="0.2">
      <c r="B32" s="121" t="s">
        <v>113</v>
      </c>
      <c r="C32" s="20" t="s">
        <v>114</v>
      </c>
      <c r="D32" s="21">
        <v>8.17</v>
      </c>
      <c r="E32" s="22">
        <v>9320</v>
      </c>
      <c r="O32" s="26"/>
    </row>
    <row r="33" spans="2:24" x14ac:dyDescent="0.2">
      <c r="B33" s="121" t="s">
        <v>115</v>
      </c>
      <c r="C33" s="20" t="s">
        <v>116</v>
      </c>
      <c r="D33" s="21">
        <v>14.73</v>
      </c>
      <c r="E33" s="22">
        <v>9140</v>
      </c>
      <c r="O33" s="26"/>
      <c r="X33" s="20">
        <v>2002</v>
      </c>
    </row>
    <row r="34" spans="2:24" x14ac:dyDescent="0.2">
      <c r="B34" s="121" t="s">
        <v>117</v>
      </c>
      <c r="C34" s="20" t="s">
        <v>118</v>
      </c>
      <c r="D34" s="21">
        <v>56.9</v>
      </c>
      <c r="E34" s="22">
        <v>9000</v>
      </c>
      <c r="O34" s="26"/>
    </row>
    <row r="35" spans="2:24" x14ac:dyDescent="0.2">
      <c r="B35" s="121" t="s">
        <v>119</v>
      </c>
      <c r="C35" s="20" t="s">
        <v>120</v>
      </c>
      <c r="D35" s="21">
        <v>203.42</v>
      </c>
      <c r="E35" s="22">
        <v>8580</v>
      </c>
      <c r="O35" s="26"/>
      <c r="X35" s="20">
        <v>2003</v>
      </c>
    </row>
    <row r="36" spans="2:24" x14ac:dyDescent="0.2">
      <c r="B36" s="121" t="s">
        <v>122</v>
      </c>
      <c r="C36" s="20" t="s">
        <v>123</v>
      </c>
      <c r="D36" s="21">
        <v>126.81</v>
      </c>
      <c r="E36" s="22">
        <v>8200</v>
      </c>
      <c r="O36" s="26"/>
    </row>
    <row r="37" spans="2:24" x14ac:dyDescent="0.2">
      <c r="B37" s="121" t="s">
        <v>124</v>
      </c>
      <c r="C37" s="20" t="s">
        <v>125</v>
      </c>
      <c r="D37" s="21">
        <v>50.35</v>
      </c>
      <c r="E37" s="22">
        <v>8150</v>
      </c>
      <c r="O37" s="26"/>
    </row>
    <row r="38" spans="2:24" x14ac:dyDescent="0.2">
      <c r="B38" s="121" t="s">
        <v>127</v>
      </c>
      <c r="C38" s="20" t="s">
        <v>128</v>
      </c>
      <c r="D38" s="21">
        <v>88.7</v>
      </c>
      <c r="E38" s="22">
        <v>7910</v>
      </c>
      <c r="O38" s="26"/>
    </row>
    <row r="39" spans="2:24" x14ac:dyDescent="0.2">
      <c r="B39" s="121" t="s">
        <v>129</v>
      </c>
      <c r="C39" s="20" t="s">
        <v>130</v>
      </c>
      <c r="D39" s="21">
        <v>78.3</v>
      </c>
      <c r="E39" s="22">
        <v>7580</v>
      </c>
      <c r="O39" s="26"/>
      <c r="X39" s="20">
        <v>2012</v>
      </c>
    </row>
    <row r="40" spans="2:24" x14ac:dyDescent="0.2">
      <c r="B40" s="121" t="s">
        <v>131</v>
      </c>
      <c r="C40" s="20" t="s">
        <v>132</v>
      </c>
      <c r="D40" s="21">
        <v>50.36</v>
      </c>
      <c r="E40" s="22">
        <v>7140</v>
      </c>
      <c r="O40" s="26"/>
    </row>
    <row r="41" spans="2:24" x14ac:dyDescent="0.2">
      <c r="B41" s="121" t="s">
        <v>133</v>
      </c>
      <c r="C41" s="20" t="s">
        <v>134</v>
      </c>
      <c r="D41" s="21">
        <v>80.58</v>
      </c>
      <c r="E41" s="22">
        <v>6930</v>
      </c>
      <c r="O41" s="26"/>
    </row>
    <row r="42" spans="2:24" x14ac:dyDescent="0.2">
      <c r="B42" s="121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24" x14ac:dyDescent="0.2">
      <c r="B43" s="121" t="s">
        <v>139</v>
      </c>
      <c r="C43" s="20" t="s">
        <v>140</v>
      </c>
      <c r="D43" s="21">
        <v>54.6</v>
      </c>
      <c r="E43" s="22">
        <v>6370</v>
      </c>
      <c r="O43" s="26"/>
    </row>
    <row r="44" spans="2:24" x14ac:dyDescent="0.2">
      <c r="B44" s="121" t="s">
        <v>141</v>
      </c>
      <c r="C44" s="20" t="s">
        <v>142</v>
      </c>
      <c r="D44" s="21">
        <v>62.59</v>
      </c>
      <c r="E44" s="22">
        <v>6350</v>
      </c>
      <c r="O44" s="26"/>
    </row>
    <row r="45" spans="2:24" x14ac:dyDescent="0.2">
      <c r="B45" s="121" t="s">
        <v>143</v>
      </c>
      <c r="C45" s="20" t="s">
        <v>143</v>
      </c>
      <c r="D45" s="21">
        <v>62.71</v>
      </c>
      <c r="E45" s="22">
        <v>3603</v>
      </c>
      <c r="O45" s="26"/>
    </row>
    <row r="46" spans="2:24" x14ac:dyDescent="0.2">
      <c r="B46" s="121" t="s">
        <v>144</v>
      </c>
      <c r="C46" s="20" t="s">
        <v>145</v>
      </c>
      <c r="D46" s="21">
        <v>21.19</v>
      </c>
      <c r="E46" s="22">
        <v>2965</v>
      </c>
      <c r="O46" s="26"/>
    </row>
    <row r="47" spans="2:24" x14ac:dyDescent="0.2">
      <c r="B47" s="121" t="s">
        <v>149</v>
      </c>
      <c r="C47" s="20" t="s">
        <v>150</v>
      </c>
      <c r="D47" s="21">
        <v>26.99</v>
      </c>
      <c r="E47" s="22">
        <v>1400</v>
      </c>
      <c r="O47" s="26"/>
    </row>
    <row r="48" spans="2:24" x14ac:dyDescent="0.2">
      <c r="B48" s="122" t="s">
        <v>225</v>
      </c>
      <c r="C48" s="123" t="s">
        <v>226</v>
      </c>
      <c r="D48" s="21">
        <v>13.95</v>
      </c>
      <c r="E48" s="22">
        <v>2030</v>
      </c>
      <c r="O48" s="26"/>
    </row>
    <row r="49" spans="2:15" x14ac:dyDescent="0.2">
      <c r="B49" s="122" t="s">
        <v>227</v>
      </c>
      <c r="C49" s="123" t="s">
        <v>228</v>
      </c>
      <c r="D49" s="21">
        <v>19.95</v>
      </c>
      <c r="E49" s="22">
        <v>2560</v>
      </c>
      <c r="O49" s="26"/>
    </row>
    <row r="50" spans="2:15" x14ac:dyDescent="0.2">
      <c r="B50" s="124" t="s">
        <v>236</v>
      </c>
      <c r="C50" s="46" t="s">
        <v>237</v>
      </c>
      <c r="O50" s="26"/>
    </row>
    <row r="51" spans="2:15" x14ac:dyDescent="0.2">
      <c r="B51" s="166" t="s">
        <v>411</v>
      </c>
      <c r="O51" s="26"/>
    </row>
    <row r="52" spans="2:15" x14ac:dyDescent="0.2">
      <c r="B52" s="166" t="s">
        <v>412</v>
      </c>
      <c r="O52" s="26"/>
    </row>
    <row r="53" spans="2:15" x14ac:dyDescent="0.2">
      <c r="B53" s="121"/>
      <c r="O53" s="26"/>
    </row>
    <row r="54" spans="2:15" x14ac:dyDescent="0.2">
      <c r="B54" s="121"/>
      <c r="O54" s="26"/>
    </row>
    <row r="55" spans="2:15" x14ac:dyDescent="0.2">
      <c r="B55" s="121"/>
      <c r="O55" s="26"/>
    </row>
    <row r="56" spans="2:15" x14ac:dyDescent="0.2">
      <c r="B56" s="121"/>
      <c r="O56" s="26"/>
    </row>
    <row r="57" spans="2:15" x14ac:dyDescent="0.2">
      <c r="B57" s="121"/>
      <c r="O57" s="26"/>
    </row>
    <row r="58" spans="2:15" x14ac:dyDescent="0.2">
      <c r="B58" s="121"/>
      <c r="O58" s="26"/>
    </row>
    <row r="59" spans="2:15" x14ac:dyDescent="0.2">
      <c r="B59" s="125"/>
      <c r="C59" s="126"/>
      <c r="D59" s="127"/>
      <c r="E59" s="128"/>
      <c r="F59" s="129"/>
      <c r="G59" s="129"/>
      <c r="H59" s="129"/>
      <c r="I59" s="129"/>
      <c r="J59" s="129"/>
      <c r="K59" s="130"/>
      <c r="L59" s="130"/>
      <c r="M59" s="130"/>
      <c r="N59" s="130"/>
      <c r="O59" s="131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31"/>
  <sheetViews>
    <sheetView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H28" sqref="H28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4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1" t="s">
        <v>361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5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1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7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D9" s="164">
        <v>129.71</v>
      </c>
      <c r="E9" s="71">
        <v>118000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9" t="s">
        <v>392</v>
      </c>
      <c r="J11" s="43">
        <v>45006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3" t="s">
        <v>201</v>
      </c>
      <c r="C17" s="20" t="s">
        <v>202</v>
      </c>
      <c r="D17" s="21">
        <v>84</v>
      </c>
      <c r="E17" s="22">
        <f>+D17*H17</f>
        <v>13188</v>
      </c>
      <c r="F17" s="22">
        <f>+[17]Main!$P$5-[17]Main!$P$6</f>
        <v>282</v>
      </c>
      <c r="G17" s="22">
        <f>+E17-F17</f>
        <v>12906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20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s="20" customFormat="1" x14ac:dyDescent="0.2">
      <c r="B20" s="167" t="s">
        <v>413</v>
      </c>
      <c r="D20" s="21"/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4" x14ac:dyDescent="0.2">
      <c r="B21" s="134" t="s">
        <v>339</v>
      </c>
      <c r="C21" s="142" t="s">
        <v>386</v>
      </c>
      <c r="D21" s="72">
        <v>25.54</v>
      </c>
      <c r="E21" s="71">
        <v>4800</v>
      </c>
      <c r="X21" s="72">
        <v>2012</v>
      </c>
    </row>
    <row r="22" spans="2:24" x14ac:dyDescent="0.2">
      <c r="B22" s="163" t="s">
        <v>400</v>
      </c>
      <c r="C22" s="163" t="s">
        <v>401</v>
      </c>
      <c r="D22" s="72">
        <v>10.88</v>
      </c>
      <c r="E22" s="71">
        <v>3000</v>
      </c>
    </row>
    <row r="27" spans="2:24" x14ac:dyDescent="0.2">
      <c r="B27" s="95" t="s">
        <v>258</v>
      </c>
      <c r="I27" s="171" t="s">
        <v>224</v>
      </c>
    </row>
    <row r="28" spans="2:24" x14ac:dyDescent="0.2">
      <c r="B28" s="171" t="s">
        <v>433</v>
      </c>
      <c r="E28" s="72">
        <v>30000</v>
      </c>
      <c r="I28" s="171"/>
    </row>
    <row r="29" spans="2:24" x14ac:dyDescent="0.2">
      <c r="B29" s="171" t="s">
        <v>487</v>
      </c>
      <c r="E29" s="72">
        <v>10000</v>
      </c>
      <c r="F29" s="171" t="s">
        <v>489</v>
      </c>
      <c r="G29" s="171" t="s">
        <v>488</v>
      </c>
      <c r="H29" s="171" t="s">
        <v>490</v>
      </c>
      <c r="I29" s="72">
        <v>2013</v>
      </c>
    </row>
    <row r="30" spans="2:24" x14ac:dyDescent="0.2">
      <c r="B30" s="171" t="s">
        <v>126</v>
      </c>
      <c r="F30" s="171"/>
      <c r="G30" s="171"/>
      <c r="H30" s="171"/>
    </row>
    <row r="31" spans="2:24" x14ac:dyDescent="0.2">
      <c r="B31" s="94" t="s">
        <v>286</v>
      </c>
      <c r="E3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0" sqref="E20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39" t="s">
        <v>361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6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6" t="s">
        <v>263</v>
      </c>
      <c r="B6" s="136" t="s">
        <v>340</v>
      </c>
      <c r="C6" s="136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3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4" t="s">
        <v>263</v>
      </c>
      <c r="B8" s="143" t="s">
        <v>387</v>
      </c>
      <c r="C8" s="144" t="s">
        <v>388</v>
      </c>
      <c r="D8" s="21">
        <v>12</v>
      </c>
      <c r="E8" s="22">
        <f>+D8*H8</f>
        <v>19357.212852000001</v>
      </c>
      <c r="F8" s="150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9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3" t="s">
        <v>329</v>
      </c>
      <c r="C11" s="133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3" t="s">
        <v>135</v>
      </c>
      <c r="C12" s="133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0" t="s">
        <v>370</v>
      </c>
      <c r="C13" s="133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3" t="s">
        <v>334</v>
      </c>
      <c r="C14" s="133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3" t="s">
        <v>328</v>
      </c>
      <c r="E19" s="63">
        <v>14500</v>
      </c>
      <c r="F19" s="63">
        <v>2015</v>
      </c>
    </row>
    <row r="20" spans="1:23" x14ac:dyDescent="0.2">
      <c r="B20" s="63" t="s">
        <v>256</v>
      </c>
    </row>
    <row r="21" spans="1:23" x14ac:dyDescent="0.2">
      <c r="B21" s="133" t="s">
        <v>331</v>
      </c>
    </row>
    <row r="22" spans="1:23" x14ac:dyDescent="0.2">
      <c r="B22" s="64" t="s">
        <v>332</v>
      </c>
    </row>
    <row r="23" spans="1:23" x14ac:dyDescent="0.2">
      <c r="B23" s="133" t="s">
        <v>333</v>
      </c>
    </row>
    <row r="24" spans="1:23" x14ac:dyDescent="0.2">
      <c r="B24" s="133" t="s">
        <v>336</v>
      </c>
    </row>
    <row r="25" spans="1:23" x14ac:dyDescent="0.2">
      <c r="B25" s="133" t="s">
        <v>337</v>
      </c>
    </row>
    <row r="26" spans="1:23" x14ac:dyDescent="0.2">
      <c r="B26" s="133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58" t="s">
        <v>394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0" t="s">
        <v>362</v>
      </c>
    </row>
    <row r="30" spans="1:23" x14ac:dyDescent="0.2">
      <c r="B30" s="63" t="s">
        <v>255</v>
      </c>
    </row>
    <row r="31" spans="1:23" x14ac:dyDescent="0.2">
      <c r="B31" s="140" t="s">
        <v>363</v>
      </c>
    </row>
    <row r="32" spans="1:23" x14ac:dyDescent="0.2">
      <c r="B32" s="140" t="s">
        <v>364</v>
      </c>
    </row>
    <row r="33" spans="2:2" x14ac:dyDescent="0.2">
      <c r="B33" s="140" t="s">
        <v>365</v>
      </c>
    </row>
    <row r="34" spans="2:2" x14ac:dyDescent="0.2">
      <c r="B34" s="140" t="s">
        <v>306</v>
      </c>
    </row>
    <row r="35" spans="2:2" x14ac:dyDescent="0.2">
      <c r="B35" s="140" t="s">
        <v>366</v>
      </c>
    </row>
    <row r="36" spans="2:2" x14ac:dyDescent="0.2">
      <c r="B36" s="140" t="s">
        <v>367</v>
      </c>
    </row>
    <row r="37" spans="2:2" x14ac:dyDescent="0.2">
      <c r="B37" s="140" t="s">
        <v>368</v>
      </c>
    </row>
    <row r="38" spans="2:2" x14ac:dyDescent="0.2">
      <c r="B38" s="140" t="s">
        <v>369</v>
      </c>
    </row>
    <row r="39" spans="2:2" x14ac:dyDescent="0.2">
      <c r="B39" s="140" t="s">
        <v>371</v>
      </c>
    </row>
    <row r="40" spans="2:2" x14ac:dyDescent="0.2">
      <c r="B40" s="140" t="s">
        <v>372</v>
      </c>
    </row>
    <row r="41" spans="2:2" x14ac:dyDescent="0.2">
      <c r="B41" s="140" t="s">
        <v>373</v>
      </c>
    </row>
    <row r="42" spans="2:2" x14ac:dyDescent="0.2">
      <c r="B42" s="140" t="s">
        <v>374</v>
      </c>
    </row>
    <row r="43" spans="2:2" x14ac:dyDescent="0.2">
      <c r="B43" s="140" t="s">
        <v>375</v>
      </c>
    </row>
    <row r="44" spans="2:2" x14ac:dyDescent="0.2">
      <c r="B44" s="140" t="s">
        <v>376</v>
      </c>
    </row>
    <row r="45" spans="2:2" x14ac:dyDescent="0.2">
      <c r="B45" s="140" t="s">
        <v>377</v>
      </c>
    </row>
    <row r="46" spans="2:2" x14ac:dyDescent="0.2">
      <c r="B46" s="140" t="s">
        <v>378</v>
      </c>
    </row>
    <row r="47" spans="2:2" x14ac:dyDescent="0.2">
      <c r="B47" s="140" t="s">
        <v>379</v>
      </c>
    </row>
    <row r="48" spans="2:2" x14ac:dyDescent="0.2">
      <c r="B48" s="140" t="s">
        <v>380</v>
      </c>
    </row>
    <row r="49" spans="2:2" x14ac:dyDescent="0.2">
      <c r="B49" s="140" t="s">
        <v>381</v>
      </c>
    </row>
    <row r="50" spans="2:2" x14ac:dyDescent="0.2">
      <c r="B50" s="140" t="s">
        <v>382</v>
      </c>
    </row>
    <row r="51" spans="2:2" x14ac:dyDescent="0.2">
      <c r="B51" s="140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B2" s="160" t="s">
        <v>0</v>
      </c>
      <c r="C2" s="160" t="s">
        <v>1</v>
      </c>
      <c r="D2" s="161" t="s">
        <v>2</v>
      </c>
      <c r="E2" s="162" t="s">
        <v>3</v>
      </c>
      <c r="F2" s="161" t="s">
        <v>398</v>
      </c>
      <c r="G2" s="161" t="s">
        <v>5</v>
      </c>
      <c r="H2" s="161" t="s">
        <v>223</v>
      </c>
      <c r="I2" s="161" t="s">
        <v>399</v>
      </c>
      <c r="J2" s="161" t="s">
        <v>234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2" t="s">
        <v>384</v>
      </c>
      <c r="D9" s="132"/>
      <c r="E9" s="132"/>
      <c r="F9" s="132"/>
      <c r="G9" s="132"/>
      <c r="H9" s="132"/>
      <c r="I9" s="132"/>
      <c r="J9" s="132"/>
    </row>
    <row r="10" spans="1:24" x14ac:dyDescent="0.2">
      <c r="B10" s="113" t="s">
        <v>327</v>
      </c>
      <c r="D10" s="132"/>
      <c r="E10" s="132"/>
      <c r="F10" s="132"/>
      <c r="G10" s="132"/>
      <c r="H10" s="132"/>
      <c r="I10" s="132"/>
      <c r="J10" s="132"/>
    </row>
    <row r="17" spans="2:5" x14ac:dyDescent="0.2">
      <c r="B17" s="95" t="s">
        <v>258</v>
      </c>
    </row>
    <row r="18" spans="2:5" x14ac:dyDescent="0.2">
      <c r="B18" s="171" t="s">
        <v>496</v>
      </c>
      <c r="C18" s="72"/>
      <c r="D18" s="72"/>
      <c r="E18" s="72">
        <v>2400</v>
      </c>
    </row>
    <row r="19" spans="2:5" x14ac:dyDescent="0.2">
      <c r="B19" s="160" t="s">
        <v>395</v>
      </c>
      <c r="E19" s="113">
        <v>1500</v>
      </c>
    </row>
    <row r="20" spans="2:5" x14ac:dyDescent="0.2">
      <c r="B20" s="160" t="s">
        <v>397</v>
      </c>
      <c r="E20" s="113">
        <v>1000</v>
      </c>
    </row>
    <row r="21" spans="2:5" x14ac:dyDescent="0.2">
      <c r="B21" s="171" t="s">
        <v>495</v>
      </c>
      <c r="E21" s="113">
        <v>1000</v>
      </c>
    </row>
    <row r="22" spans="2:5" x14ac:dyDescent="0.2">
      <c r="B22" s="142" t="s">
        <v>385</v>
      </c>
    </row>
    <row r="23" spans="2:5" x14ac:dyDescent="0.2">
      <c r="B23" s="160" t="s">
        <v>396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J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4.25" x14ac:dyDescent="0.2"/>
  <cols>
    <col min="1" max="1" width="5.42578125" style="168" bestFit="1" customWidth="1"/>
    <col min="2" max="2" width="23.42578125" style="168" customWidth="1"/>
    <col min="3" max="3" width="9.140625" style="168"/>
    <col min="4" max="4" width="9.140625" style="169"/>
    <col min="5" max="5" width="19" style="168" bestFit="1" customWidth="1"/>
    <col min="6" max="6" width="9.140625" style="168"/>
    <col min="7" max="7" width="13.28515625" style="168" customWidth="1"/>
    <col min="8" max="8" width="16" style="168" customWidth="1"/>
    <col min="9" max="16384" width="9.140625" style="168"/>
  </cols>
  <sheetData>
    <row r="1" spans="1:10" x14ac:dyDescent="0.2">
      <c r="A1" s="168" t="s">
        <v>148</v>
      </c>
    </row>
    <row r="2" spans="1:10" x14ac:dyDescent="0.2">
      <c r="B2" s="168" t="s">
        <v>0</v>
      </c>
      <c r="D2" s="169" t="s">
        <v>3</v>
      </c>
      <c r="E2" s="168" t="s">
        <v>416</v>
      </c>
      <c r="F2" s="168" t="s">
        <v>417</v>
      </c>
      <c r="G2" s="168" t="s">
        <v>418</v>
      </c>
      <c r="H2" s="168" t="s">
        <v>421</v>
      </c>
      <c r="I2" s="168" t="s">
        <v>439</v>
      </c>
      <c r="J2" s="168" t="s">
        <v>224</v>
      </c>
    </row>
    <row r="3" spans="1:10" x14ac:dyDescent="0.2">
      <c r="B3" s="168" t="s">
        <v>7</v>
      </c>
      <c r="G3" s="168" t="s">
        <v>419</v>
      </c>
    </row>
    <row r="4" spans="1:10" x14ac:dyDescent="0.2">
      <c r="B4" s="168" t="s">
        <v>9</v>
      </c>
      <c r="G4" s="168" t="s">
        <v>420</v>
      </c>
    </row>
    <row r="5" spans="1:10" x14ac:dyDescent="0.2">
      <c r="B5" s="168" t="s">
        <v>435</v>
      </c>
    </row>
    <row r="6" spans="1:10" x14ac:dyDescent="0.2">
      <c r="B6" s="168" t="s">
        <v>404</v>
      </c>
      <c r="D6" s="169">
        <v>35000</v>
      </c>
      <c r="F6" s="168" t="s">
        <v>437</v>
      </c>
      <c r="G6" s="168" t="s">
        <v>419</v>
      </c>
    </row>
    <row r="7" spans="1:10" x14ac:dyDescent="0.2">
      <c r="B7" s="168" t="s">
        <v>433</v>
      </c>
      <c r="D7" s="169">
        <v>25000</v>
      </c>
      <c r="F7" s="168" t="s">
        <v>436</v>
      </c>
    </row>
    <row r="8" spans="1:10" x14ac:dyDescent="0.2">
      <c r="B8" s="168" t="s">
        <v>432</v>
      </c>
      <c r="D8" s="169">
        <v>21000</v>
      </c>
      <c r="F8" s="168" t="s">
        <v>434</v>
      </c>
    </row>
    <row r="9" spans="1:10" x14ac:dyDescent="0.2">
      <c r="B9" s="168" t="s">
        <v>146</v>
      </c>
      <c r="D9" s="169">
        <v>4100</v>
      </c>
      <c r="E9" s="168" t="s">
        <v>405</v>
      </c>
      <c r="F9" s="168" t="s">
        <v>410</v>
      </c>
      <c r="G9" s="168" t="s">
        <v>406</v>
      </c>
      <c r="H9" s="168" t="s">
        <v>407</v>
      </c>
      <c r="J9" s="168">
        <v>2021</v>
      </c>
    </row>
    <row r="10" spans="1:10" x14ac:dyDescent="0.2">
      <c r="B10" s="168" t="s">
        <v>422</v>
      </c>
      <c r="D10" s="169" t="s">
        <v>493</v>
      </c>
      <c r="F10" s="168" t="s">
        <v>494</v>
      </c>
    </row>
    <row r="11" spans="1:10" x14ac:dyDescent="0.2">
      <c r="B11" s="168" t="s">
        <v>425</v>
      </c>
      <c r="D11" s="169">
        <v>1000</v>
      </c>
      <c r="F11" s="168" t="s">
        <v>448</v>
      </c>
      <c r="H11" s="168" t="s">
        <v>463</v>
      </c>
      <c r="J11" s="168">
        <v>2021</v>
      </c>
    </row>
    <row r="12" spans="1:10" x14ac:dyDescent="0.2">
      <c r="B12" s="168" t="s">
        <v>441</v>
      </c>
      <c r="D12" s="169">
        <v>1000</v>
      </c>
      <c r="F12" s="168" t="s">
        <v>442</v>
      </c>
      <c r="J12" s="170">
        <v>44562</v>
      </c>
    </row>
    <row r="13" spans="1:10" x14ac:dyDescent="0.2">
      <c r="B13" s="168" t="s">
        <v>408</v>
      </c>
    </row>
    <row r="14" spans="1:10" x14ac:dyDescent="0.2">
      <c r="B14" s="168" t="s">
        <v>409</v>
      </c>
    </row>
    <row r="15" spans="1:10" x14ac:dyDescent="0.2">
      <c r="B15" s="168" t="s">
        <v>414</v>
      </c>
    </row>
    <row r="16" spans="1:10" x14ac:dyDescent="0.2">
      <c r="B16" s="168" t="s">
        <v>415</v>
      </c>
    </row>
    <row r="17" spans="2:10" x14ac:dyDescent="0.2">
      <c r="B17" s="168" t="s">
        <v>423</v>
      </c>
    </row>
    <row r="18" spans="2:10" x14ac:dyDescent="0.2">
      <c r="B18" s="168" t="s">
        <v>424</v>
      </c>
      <c r="F18" s="168">
        <v>26</v>
      </c>
      <c r="I18" s="168" t="s">
        <v>476</v>
      </c>
      <c r="J18" s="168">
        <v>2022</v>
      </c>
    </row>
    <row r="19" spans="2:10" x14ac:dyDescent="0.2">
      <c r="B19" s="168" t="s">
        <v>426</v>
      </c>
      <c r="D19" s="169">
        <v>1000</v>
      </c>
    </row>
    <row r="20" spans="2:10" x14ac:dyDescent="0.2">
      <c r="B20" s="168" t="s">
        <v>427</v>
      </c>
      <c r="F20" s="168">
        <v>125</v>
      </c>
      <c r="J20" s="170">
        <v>44197</v>
      </c>
    </row>
    <row r="21" spans="2:10" x14ac:dyDescent="0.2">
      <c r="B21" s="168" t="s">
        <v>428</v>
      </c>
    </row>
    <row r="22" spans="2:10" x14ac:dyDescent="0.2">
      <c r="B22" s="168" t="s">
        <v>429</v>
      </c>
    </row>
    <row r="23" spans="2:10" x14ac:dyDescent="0.2">
      <c r="B23" s="168" t="s">
        <v>430</v>
      </c>
    </row>
    <row r="24" spans="2:10" x14ac:dyDescent="0.2">
      <c r="B24" s="168" t="s">
        <v>431</v>
      </c>
      <c r="F24" s="168">
        <v>65</v>
      </c>
      <c r="J24" s="168">
        <v>2022</v>
      </c>
    </row>
    <row r="25" spans="2:10" x14ac:dyDescent="0.2">
      <c r="B25" s="168" t="s">
        <v>464</v>
      </c>
      <c r="F25" s="168">
        <v>65</v>
      </c>
      <c r="J25" s="170">
        <v>44228</v>
      </c>
    </row>
    <row r="26" spans="2:10" x14ac:dyDescent="0.2">
      <c r="B26" s="168" t="s">
        <v>465</v>
      </c>
      <c r="F26" s="168">
        <v>50</v>
      </c>
      <c r="I26" s="168" t="s">
        <v>249</v>
      </c>
      <c r="J26" s="170">
        <v>44378</v>
      </c>
    </row>
    <row r="27" spans="2:10" x14ac:dyDescent="0.2">
      <c r="B27" s="168" t="s">
        <v>466</v>
      </c>
      <c r="F27" s="168">
        <v>50</v>
      </c>
      <c r="I27" s="168" t="s">
        <v>467</v>
      </c>
      <c r="J27" s="170">
        <v>44440</v>
      </c>
    </row>
    <row r="28" spans="2:10" x14ac:dyDescent="0.2">
      <c r="B28" s="168" t="s">
        <v>468</v>
      </c>
      <c r="F28" s="168">
        <v>42</v>
      </c>
      <c r="J28" s="170">
        <v>44440</v>
      </c>
    </row>
    <row r="29" spans="2:10" x14ac:dyDescent="0.2">
      <c r="B29" s="168" t="s">
        <v>469</v>
      </c>
      <c r="F29" s="168">
        <v>40</v>
      </c>
      <c r="J29" s="170">
        <v>44501</v>
      </c>
    </row>
    <row r="30" spans="2:10" x14ac:dyDescent="0.2">
      <c r="B30" s="168" t="s">
        <v>470</v>
      </c>
      <c r="F30" s="168">
        <v>30</v>
      </c>
      <c r="I30" s="168" t="s">
        <v>471</v>
      </c>
      <c r="J30" s="170">
        <v>44562</v>
      </c>
    </row>
    <row r="31" spans="2:10" x14ac:dyDescent="0.2">
      <c r="B31" s="168" t="s">
        <v>472</v>
      </c>
      <c r="F31" s="168">
        <v>30</v>
      </c>
      <c r="I31" s="168" t="s">
        <v>473</v>
      </c>
      <c r="J31" s="168">
        <v>2021</v>
      </c>
    </row>
    <row r="32" spans="2:10" x14ac:dyDescent="0.2">
      <c r="B32" s="168" t="s">
        <v>474</v>
      </c>
      <c r="F32" s="168">
        <v>27</v>
      </c>
      <c r="I32" s="168" t="s">
        <v>475</v>
      </c>
      <c r="J32" s="168">
        <v>2021</v>
      </c>
    </row>
    <row r="33" spans="2:10" x14ac:dyDescent="0.2">
      <c r="B33" s="168" t="s">
        <v>477</v>
      </c>
      <c r="F33" s="168">
        <v>23</v>
      </c>
      <c r="I33" s="168" t="s">
        <v>478</v>
      </c>
      <c r="J33" s="170">
        <v>44621</v>
      </c>
    </row>
    <row r="34" spans="2:10" x14ac:dyDescent="0.2">
      <c r="B34" s="168" t="s">
        <v>479</v>
      </c>
      <c r="F34" s="168">
        <v>25</v>
      </c>
      <c r="I34" s="168" t="s">
        <v>471</v>
      </c>
      <c r="J34" s="168">
        <v>2021</v>
      </c>
    </row>
    <row r="35" spans="2:10" x14ac:dyDescent="0.2">
      <c r="B35" s="168" t="s">
        <v>438</v>
      </c>
      <c r="I35" s="168" t="s">
        <v>440</v>
      </c>
    </row>
    <row r="36" spans="2:10" x14ac:dyDescent="0.2">
      <c r="B36" s="168" t="s">
        <v>443</v>
      </c>
      <c r="F36" s="168">
        <v>225</v>
      </c>
      <c r="J36" s="168">
        <v>2022</v>
      </c>
    </row>
    <row r="37" spans="2:10" x14ac:dyDescent="0.2">
      <c r="B37" s="168" t="s">
        <v>444</v>
      </c>
    </row>
    <row r="38" spans="2:10" x14ac:dyDescent="0.2">
      <c r="B38" s="168" t="s">
        <v>445</v>
      </c>
    </row>
    <row r="39" spans="2:10" x14ac:dyDescent="0.2">
      <c r="B39" s="168" t="s">
        <v>446</v>
      </c>
      <c r="F39" s="168">
        <v>159</v>
      </c>
    </row>
    <row r="40" spans="2:10" x14ac:dyDescent="0.2">
      <c r="B40" s="168" t="s">
        <v>447</v>
      </c>
      <c r="F40" s="168">
        <v>150</v>
      </c>
    </row>
    <row r="41" spans="2:10" x14ac:dyDescent="0.2">
      <c r="B41" s="168" t="s">
        <v>449</v>
      </c>
      <c r="F41" s="168">
        <v>150</v>
      </c>
    </row>
    <row r="42" spans="2:10" x14ac:dyDescent="0.2">
      <c r="B42" s="168" t="s">
        <v>450</v>
      </c>
      <c r="F42" s="168">
        <v>150</v>
      </c>
    </row>
    <row r="43" spans="2:10" x14ac:dyDescent="0.2">
      <c r="B43" s="168" t="s">
        <v>451</v>
      </c>
      <c r="F43" s="168">
        <v>150</v>
      </c>
    </row>
    <row r="44" spans="2:10" x14ac:dyDescent="0.2">
      <c r="B44" s="168" t="s">
        <v>452</v>
      </c>
      <c r="F44" s="168">
        <v>150</v>
      </c>
    </row>
    <row r="45" spans="2:10" x14ac:dyDescent="0.2">
      <c r="B45" s="168" t="s">
        <v>453</v>
      </c>
      <c r="F45" s="168">
        <v>150</v>
      </c>
    </row>
    <row r="46" spans="2:10" x14ac:dyDescent="0.2">
      <c r="B46" s="168" t="s">
        <v>454</v>
      </c>
      <c r="F46" s="168">
        <v>140</v>
      </c>
    </row>
    <row r="47" spans="2:10" x14ac:dyDescent="0.2">
      <c r="B47" s="168" t="s">
        <v>455</v>
      </c>
      <c r="F47" s="168">
        <v>138</v>
      </c>
    </row>
    <row r="48" spans="2:10" x14ac:dyDescent="0.2">
      <c r="B48" s="168" t="s">
        <v>456</v>
      </c>
      <c r="F48" s="168">
        <v>132</v>
      </c>
    </row>
    <row r="49" spans="2:10" x14ac:dyDescent="0.2">
      <c r="B49" s="168" t="s">
        <v>457</v>
      </c>
      <c r="F49" s="168">
        <v>125</v>
      </c>
    </row>
    <row r="50" spans="2:10" x14ac:dyDescent="0.2">
      <c r="B50" s="168" t="s">
        <v>458</v>
      </c>
      <c r="F50" s="168">
        <v>100</v>
      </c>
    </row>
    <row r="51" spans="2:10" x14ac:dyDescent="0.2">
      <c r="B51" s="168" t="s">
        <v>459</v>
      </c>
      <c r="F51" s="168">
        <v>100</v>
      </c>
      <c r="I51" s="168" t="s">
        <v>461</v>
      </c>
    </row>
    <row r="52" spans="2:10" x14ac:dyDescent="0.2">
      <c r="B52" s="168" t="s">
        <v>460</v>
      </c>
      <c r="F52" s="168">
        <v>100</v>
      </c>
    </row>
    <row r="53" spans="2:10" x14ac:dyDescent="0.2">
      <c r="B53" s="168" t="s">
        <v>462</v>
      </c>
      <c r="F53" s="168">
        <v>100</v>
      </c>
      <c r="J53" s="168">
        <v>2022</v>
      </c>
    </row>
    <row r="54" spans="2:10" x14ac:dyDescent="0.2">
      <c r="B54" s="168" t="s">
        <v>480</v>
      </c>
    </row>
    <row r="55" spans="2:10" x14ac:dyDescent="0.2">
      <c r="B55" s="168" t="s">
        <v>481</v>
      </c>
    </row>
    <row r="56" spans="2:10" x14ac:dyDescent="0.2">
      <c r="B56" s="168" t="s">
        <v>482</v>
      </c>
    </row>
    <row r="57" spans="2:10" x14ac:dyDescent="0.2">
      <c r="B57" s="168" t="s">
        <v>483</v>
      </c>
    </row>
    <row r="58" spans="2:10" x14ac:dyDescent="0.2">
      <c r="B58" s="168" t="s">
        <v>484</v>
      </c>
    </row>
    <row r="59" spans="2:10" x14ac:dyDescent="0.2">
      <c r="B59" s="168" t="s">
        <v>485</v>
      </c>
    </row>
    <row r="60" spans="2:10" x14ac:dyDescent="0.2">
      <c r="B60" s="168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9" sqref="B29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5" t="s">
        <v>269</v>
      </c>
      <c r="C6" s="82" t="s">
        <v>270</v>
      </c>
      <c r="D6" s="156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7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155" t="s">
        <v>263</v>
      </c>
      <c r="B7" s="5" t="s">
        <v>269</v>
      </c>
      <c r="C7" s="155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7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x14ac:dyDescent="0.2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6" t="s">
        <v>361</v>
      </c>
      <c r="J9" s="67">
        <v>44946</v>
      </c>
    </row>
    <row r="10" spans="1:24" x14ac:dyDescent="0.2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 x14ac:dyDescent="0.2">
      <c r="A11" s="88" t="s">
        <v>263</v>
      </c>
      <c r="B11" s="88" t="s">
        <v>277</v>
      </c>
      <c r="C11" s="88" t="s">
        <v>278</v>
      </c>
      <c r="D11" s="52"/>
      <c r="E11" s="52"/>
    </row>
    <row r="12" spans="1:24" x14ac:dyDescent="0.2">
      <c r="A12" s="98" t="s">
        <v>263</v>
      </c>
      <c r="B12" s="98" t="s">
        <v>295</v>
      </c>
      <c r="C12" s="98" t="s">
        <v>296</v>
      </c>
      <c r="D12" s="52"/>
      <c r="E12" s="52"/>
    </row>
    <row r="13" spans="1:24" x14ac:dyDescent="0.2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 x14ac:dyDescent="0.2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4">
        <v>44987</v>
      </c>
      <c r="X14" s="1">
        <v>2004</v>
      </c>
    </row>
    <row r="15" spans="1:24" s="1" customFormat="1" x14ac:dyDescent="0.2">
      <c r="A15" s="1" t="s">
        <v>263</v>
      </c>
      <c r="B15" s="137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 x14ac:dyDescent="0.2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 x14ac:dyDescent="0.2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 x14ac:dyDescent="0.2">
      <c r="B19" s="114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 x14ac:dyDescent="0.2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1" t="s">
        <v>54</v>
      </c>
      <c r="C24" s="1"/>
      <c r="D24" s="2"/>
      <c r="E24" s="3">
        <v>31500</v>
      </c>
    </row>
    <row r="25" spans="2:23" s="20" customFormat="1" x14ac:dyDescent="0.2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 x14ac:dyDescent="0.2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 x14ac:dyDescent="0.2">
      <c r="B27" s="63" t="s">
        <v>259</v>
      </c>
    </row>
    <row r="28" spans="2:23" x14ac:dyDescent="0.2">
      <c r="B28" s="171" t="s">
        <v>491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50" zoomScaleNormal="25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F29" sqref="F29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3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2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7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72" t="s">
        <v>59</v>
      </c>
      <c r="C28" s="172"/>
      <c r="D28" s="173">
        <v>0</v>
      </c>
      <c r="E28" s="174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  <row r="34" spans="2:5" x14ac:dyDescent="0.2">
      <c r="B34" s="171" t="s">
        <v>492</v>
      </c>
    </row>
    <row r="35" spans="2:5" x14ac:dyDescent="0.2">
      <c r="B35" s="171"/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3" t="s">
        <v>361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5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389</v>
      </c>
      <c r="C24" s="148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2" t="s">
        <v>361</v>
      </c>
      <c r="J24" s="67">
        <v>44965</v>
      </c>
    </row>
    <row r="25" spans="1:23" x14ac:dyDescent="0.2">
      <c r="B25" s="151" t="s">
        <v>391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  <row r="11" spans="1:7" x14ac:dyDescent="0.2">
      <c r="B11" s="165" t="s">
        <v>402</v>
      </c>
      <c r="D11" s="165" t="s">
        <v>403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2023-04-25T18:27:16Z</dcterms:modified>
  <cp:category/>
  <cp:contentStatus/>
</cp:coreProperties>
</file>