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16D87A4-1939-43EC-9661-1199F8E266FA}" xr6:coauthVersionLast="47" xr6:coauthVersionMax="47" xr10:uidLastSave="{00000000-0000-0000-0000-000000000000}"/>
  <bookViews>
    <workbookView xWindow="-28230" yWindow="1470" windowWidth="27480" windowHeight="18705" xr2:uid="{388E8CDF-D825-4116-AD94-A848451F8B3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S2" i="2"/>
  <c r="E9" i="2"/>
  <c r="E5" i="2"/>
  <c r="I14" i="2"/>
  <c r="I9" i="2"/>
  <c r="I5" i="2"/>
  <c r="J14" i="2"/>
  <c r="F9" i="2"/>
  <c r="F5" i="2"/>
  <c r="J9" i="2"/>
  <c r="J5" i="2"/>
  <c r="L17" i="2"/>
  <c r="H17" i="2"/>
  <c r="K14" i="2"/>
  <c r="G9" i="2"/>
  <c r="G5" i="2"/>
  <c r="K9" i="2"/>
  <c r="K5" i="2"/>
  <c r="L9" i="2"/>
  <c r="H9" i="2"/>
  <c r="H5" i="2"/>
  <c r="L5" i="2"/>
  <c r="L14" i="2"/>
  <c r="M4" i="1"/>
  <c r="M7" i="1" s="1"/>
  <c r="M3" i="1"/>
  <c r="E10" i="2" l="1"/>
  <c r="I10" i="2"/>
  <c r="F10" i="2"/>
  <c r="J10" i="2"/>
  <c r="G10" i="2"/>
  <c r="K10" i="2"/>
  <c r="L10" i="2"/>
  <c r="H10" i="2"/>
</calcChain>
</file>

<file path=xl/sharedStrings.xml><?xml version="1.0" encoding="utf-8"?>
<sst xmlns="http://schemas.openxmlformats.org/spreadsheetml/2006/main" count="34" uniqueCount="31">
  <si>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</si>
  <si>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</si>
  <si>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</si>
  <si>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</si>
  <si>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</si>
  <si>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</si>
  <si>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</si>
  <si>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</si>
  <si>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</si>
  <si>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</si>
  <si>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</si>
  <si>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</si>
  <si>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</si>
  <si>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</si>
  <si>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</si>
  <si>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</si>
  <si>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</si>
  <si>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</si>
  <si>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</si>
  <si>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</si>
  <si>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</si>
  <si>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Operating Income</t>
  </si>
  <si>
    <t>Operating Expenses</t>
  </si>
  <si>
    <t>Gross Profit</t>
  </si>
  <si>
    <t>S&amp;M</t>
  </si>
  <si>
    <t>R&amp;D</t>
  </si>
  <si>
    <t>G&amp;A</t>
  </si>
  <si>
    <t>Revenue Growth</t>
  </si>
  <si>
    <t>CFFO</t>
  </si>
  <si>
    <t>CEO: Keyvan Mohajer</t>
  </si>
  <si>
    <t>SoundHound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</si>
</sst>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C15813C-9271-4A02-A83D-45111E39C4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17318</xdr:colOff>
      <xdr:row>0</xdr:row>
      <xdr:rowOff>30307</xdr:rowOff>
    </xdr:from>
    <xdr:to>
      <xdr:col>12</xdr:col>
      <xdr:colOff>17318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B0174E-3B14-D481-1DAA-67F38F33DEE8}"/>
            </a:ext>
          </a:extLst>
        </xdr:cNvPr>
        <xdr:cNvCxnSpPr/>
      </xdr:nvCxnSpPr>
      <xdr:spPr>
        <a:xfrm>
          <a:off x="7663295" y="30307"/>
          <a:ext cx="0" cy="3333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194D-9671-44D3-8764-98556B306F2F}">
  <dimension ref="B2:N10"/>
  <sheetViews>
    <sheetView tabSelected="1" zoomScale="190" zoomScaleNormal="190" workbookViewId="0">
      <selection activeCell="A3" sqref="A3"/>
    </sheetView>
  </sheetViews>
  <sheetFormatPr defaultRowHeight="12.75" x14ac:dyDescent="0.2"/>
  <sheetData>
    <row r="2" spans="2:14" x14ac:dyDescent="0.2">
      <c r="B2" t="s">
        <v>30</v>
      </c>
      <c r="L2" t="s">
        <v>0</v>
      </c>
      <c r="M2" s="1">
        <v>4.6100000000000003</v>
      </c>
    </row>
    <row r="3" spans="2:14" x14ac:dyDescent="0.2">
      <c r="L3" t="s">
        <v>1</v>
      </c>
      <c r="M3" s="2">
        <f>325.997277+32.735408</f>
        <v>358.732685</v>
      </c>
      <c r="N3" s="3" t="s">
        <v>6</v>
      </c>
    </row>
    <row r="4" spans="2:14" x14ac:dyDescent="0.2">
      <c r="L4" t="s">
        <v>2</v>
      </c>
      <c r="M4" s="2">
        <f>+M2*M3</f>
        <v>1653.7576778500002</v>
      </c>
    </row>
    <row r="5" spans="2:14" x14ac:dyDescent="0.2">
      <c r="L5" t="s">
        <v>3</v>
      </c>
      <c r="M5" s="2">
        <v>200.15600000000001</v>
      </c>
      <c r="N5" s="3" t="s">
        <v>6</v>
      </c>
    </row>
    <row r="6" spans="2:14" x14ac:dyDescent="0.2">
      <c r="L6" t="s">
        <v>4</v>
      </c>
      <c r="M6" s="2">
        <v>0</v>
      </c>
      <c r="N6" s="3" t="s">
        <v>6</v>
      </c>
    </row>
    <row r="7" spans="2:14" x14ac:dyDescent="0.2">
      <c r="L7" t="s">
        <v>5</v>
      </c>
      <c r="M7" s="2">
        <f>+M4-M5+M6</f>
        <v>1453.6016778500002</v>
      </c>
    </row>
    <row r="10" spans="2:14" x14ac:dyDescent="0.2">
      <c r="L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AB54-66BD-49B2-8A44-55A8BFBB3925}">
  <dimension ref="A1:AE17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I3:L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1" x14ac:dyDescent="0.2">
      <c r="A1" s="8" t="s">
        <v>7</v>
      </c>
    </row>
    <row r="2" spans="1:3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R2">
        <v>2021</v>
      </c>
      <c r="S2">
        <f>+R2+1</f>
        <v>2022</v>
      </c>
      <c r="T2">
        <f t="shared" ref="T2:AE2" si="0">+S2+1</f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</row>
    <row r="3" spans="1:31" s="6" customFormat="1" x14ac:dyDescent="0.2">
      <c r="B3" s="6" t="s">
        <v>8</v>
      </c>
      <c r="C3" s="7"/>
      <c r="D3" s="7"/>
      <c r="E3" s="7">
        <v>11.186</v>
      </c>
      <c r="F3" s="7">
        <v>9.5009999999999994</v>
      </c>
      <c r="G3" s="7">
        <v>6.7069999999999999</v>
      </c>
      <c r="H3" s="7">
        <v>8.7509999999999994</v>
      </c>
      <c r="I3" s="7">
        <v>13.268000000000001</v>
      </c>
      <c r="J3" s="7">
        <v>17.146999999999998</v>
      </c>
      <c r="K3" s="7">
        <v>11.593999999999999</v>
      </c>
      <c r="L3" s="7">
        <v>13.462</v>
      </c>
      <c r="M3" s="7"/>
      <c r="N3" s="7"/>
    </row>
    <row r="4" spans="1:31" s="4" customFormat="1" x14ac:dyDescent="0.2">
      <c r="B4" s="4" t="s">
        <v>20</v>
      </c>
      <c r="C4" s="5"/>
      <c r="D4" s="5"/>
      <c r="E4" s="5">
        <v>2.5830000000000002</v>
      </c>
      <c r="F4" s="5">
        <v>2.7549999999999999</v>
      </c>
      <c r="G4" s="5">
        <v>1.976</v>
      </c>
      <c r="H4" s="5">
        <v>1.83</v>
      </c>
      <c r="I4" s="5">
        <v>3.59</v>
      </c>
      <c r="J4" s="5">
        <v>3.911</v>
      </c>
      <c r="K4" s="5">
        <v>4.6689999999999996</v>
      </c>
      <c r="L4" s="5">
        <v>4.9800000000000004</v>
      </c>
      <c r="M4" s="5"/>
      <c r="N4" s="5"/>
    </row>
    <row r="5" spans="1:31" s="4" customFormat="1" x14ac:dyDescent="0.2">
      <c r="B5" s="4" t="s">
        <v>23</v>
      </c>
      <c r="C5" s="5"/>
      <c r="D5" s="5"/>
      <c r="E5" s="5">
        <f t="shared" ref="E5:L5" si="1">+E3-E4</f>
        <v>8.6029999999999998</v>
      </c>
      <c r="F5" s="5">
        <f t="shared" si="1"/>
        <v>6.7459999999999996</v>
      </c>
      <c r="G5" s="5">
        <f t="shared" si="1"/>
        <v>4.7309999999999999</v>
      </c>
      <c r="H5" s="5">
        <f t="shared" si="1"/>
        <v>6.9209999999999994</v>
      </c>
      <c r="I5" s="5">
        <f t="shared" si="1"/>
        <v>9.6780000000000008</v>
      </c>
      <c r="J5" s="5">
        <f t="shared" si="1"/>
        <v>13.235999999999999</v>
      </c>
      <c r="K5" s="5">
        <f t="shared" si="1"/>
        <v>6.9249999999999998</v>
      </c>
      <c r="L5" s="5">
        <f t="shared" si="1"/>
        <v>8.4819999999999993</v>
      </c>
      <c r="M5" s="5"/>
      <c r="N5" s="5"/>
    </row>
    <row r="6" spans="1:31" s="4" customFormat="1" x14ac:dyDescent="0.2">
      <c r="B6" s="4" t="s">
        <v>24</v>
      </c>
      <c r="C6" s="5"/>
      <c r="D6" s="5"/>
      <c r="E6" s="5">
        <v>6.6719999999999997</v>
      </c>
      <c r="F6" s="5">
        <v>6.7439999999999998</v>
      </c>
      <c r="G6" s="5">
        <v>4.875</v>
      </c>
      <c r="H6" s="5">
        <v>5.0780000000000003</v>
      </c>
      <c r="I6" s="5">
        <v>4.4710000000000001</v>
      </c>
      <c r="J6" s="5">
        <v>4.4690000000000003</v>
      </c>
      <c r="K6" s="5">
        <v>5.5419999999999998</v>
      </c>
      <c r="L6" s="5">
        <v>5.6550000000000002</v>
      </c>
      <c r="M6" s="5"/>
      <c r="N6" s="5"/>
    </row>
    <row r="7" spans="1:31" s="4" customFormat="1" x14ac:dyDescent="0.2">
      <c r="B7" s="4" t="s">
        <v>25</v>
      </c>
      <c r="C7" s="5"/>
      <c r="D7" s="5"/>
      <c r="E7" s="5">
        <v>19.352</v>
      </c>
      <c r="F7" s="5">
        <v>21.527999999999999</v>
      </c>
      <c r="G7" s="5">
        <v>14.183999999999999</v>
      </c>
      <c r="H7" s="5">
        <v>11.736000000000001</v>
      </c>
      <c r="I7" s="5">
        <v>12.805999999999999</v>
      </c>
      <c r="J7" s="5">
        <v>12.712999999999999</v>
      </c>
      <c r="K7" s="5">
        <v>14.878</v>
      </c>
      <c r="L7" s="5">
        <v>15.738</v>
      </c>
      <c r="M7" s="5"/>
      <c r="N7" s="5"/>
    </row>
    <row r="8" spans="1:31" s="4" customFormat="1" x14ac:dyDescent="0.2">
      <c r="B8" s="4" t="s">
        <v>26</v>
      </c>
      <c r="C8" s="5"/>
      <c r="D8" s="5"/>
      <c r="E8" s="5">
        <v>9.6509999999999998</v>
      </c>
      <c r="F8" s="5">
        <v>7.4269999999999996</v>
      </c>
      <c r="G8" s="5">
        <v>7.29</v>
      </c>
      <c r="H8" s="5">
        <v>6.4240000000000004</v>
      </c>
      <c r="I8" s="5">
        <v>6.931</v>
      </c>
      <c r="J8" s="5">
        <v>10.266999999999999</v>
      </c>
      <c r="K8" s="5">
        <v>10.266999999999999</v>
      </c>
      <c r="L8" s="5">
        <v>9.5350000000000001</v>
      </c>
      <c r="M8" s="5"/>
      <c r="N8" s="5"/>
    </row>
    <row r="9" spans="1:31" s="4" customFormat="1" x14ac:dyDescent="0.2">
      <c r="B9" s="4" t="s">
        <v>22</v>
      </c>
      <c r="C9" s="5"/>
      <c r="D9" s="5"/>
      <c r="E9" s="5">
        <f t="shared" ref="E9:L9" si="2">+E8+E7+E6</f>
        <v>35.674999999999997</v>
      </c>
      <c r="F9" s="5">
        <f t="shared" si="2"/>
        <v>35.698999999999998</v>
      </c>
      <c r="G9" s="5">
        <f t="shared" si="2"/>
        <v>26.349</v>
      </c>
      <c r="H9" s="5">
        <f t="shared" si="2"/>
        <v>23.238</v>
      </c>
      <c r="I9" s="5">
        <f t="shared" si="2"/>
        <v>24.207999999999998</v>
      </c>
      <c r="J9" s="5">
        <f t="shared" si="2"/>
        <v>27.448999999999998</v>
      </c>
      <c r="K9" s="5">
        <f t="shared" si="2"/>
        <v>30.686999999999998</v>
      </c>
      <c r="L9" s="5">
        <f t="shared" si="2"/>
        <v>30.928000000000001</v>
      </c>
      <c r="M9" s="5"/>
      <c r="N9" s="5"/>
    </row>
    <row r="10" spans="1:31" s="4" customFormat="1" x14ac:dyDescent="0.2">
      <c r="B10" s="4" t="s">
        <v>21</v>
      </c>
      <c r="C10" s="5"/>
      <c r="D10" s="5"/>
      <c r="E10" s="5">
        <f t="shared" ref="E10:L10" si="3">+E5-E9</f>
        <v>-27.071999999999996</v>
      </c>
      <c r="F10" s="5">
        <f t="shared" si="3"/>
        <v>-28.952999999999999</v>
      </c>
      <c r="G10" s="5">
        <f t="shared" si="3"/>
        <v>-21.618000000000002</v>
      </c>
      <c r="H10" s="5">
        <f t="shared" si="3"/>
        <v>-16.317</v>
      </c>
      <c r="I10" s="5">
        <f t="shared" si="3"/>
        <v>-14.529999999999998</v>
      </c>
      <c r="J10" s="5">
        <f t="shared" si="3"/>
        <v>-14.212999999999999</v>
      </c>
      <c r="K10" s="5">
        <f t="shared" si="3"/>
        <v>-23.761999999999997</v>
      </c>
      <c r="L10" s="5">
        <f t="shared" si="3"/>
        <v>-22.446000000000002</v>
      </c>
      <c r="M10" s="5"/>
      <c r="N10" s="5"/>
    </row>
    <row r="14" spans="1:31" s="9" customFormat="1" x14ac:dyDescent="0.2">
      <c r="B14" s="9" t="s">
        <v>27</v>
      </c>
      <c r="C14" s="10"/>
      <c r="D14" s="10"/>
      <c r="E14" s="10"/>
      <c r="F14" s="10"/>
      <c r="G14" s="10"/>
      <c r="H14" s="10"/>
      <c r="I14" s="11">
        <f>+I3/E3-1</f>
        <v>0.18612551403540145</v>
      </c>
      <c r="J14" s="11">
        <f>+J3/F3-1</f>
        <v>0.80475739395853063</v>
      </c>
      <c r="K14" s="11">
        <f>+K3/G3-1</f>
        <v>0.72864171760846874</v>
      </c>
      <c r="L14" s="11">
        <f>+L3/H3-1</f>
        <v>0.53833847560278825</v>
      </c>
      <c r="M14" s="10"/>
      <c r="N14" s="10"/>
    </row>
    <row r="17" spans="2:12" x14ac:dyDescent="0.2">
      <c r="B17" t="s">
        <v>28</v>
      </c>
      <c r="G17" s="5">
        <v>-14.54</v>
      </c>
      <c r="H17" s="5">
        <f>-34.201-G17</f>
        <v>-19.661000000000001</v>
      </c>
      <c r="I17" s="5"/>
      <c r="J17" s="5"/>
      <c r="K17" s="5">
        <v>-21.948</v>
      </c>
      <c r="L17" s="5">
        <f>-40.44-K17</f>
        <v>-18.491999999999997</v>
      </c>
    </row>
  </sheetData>
  <hyperlinks>
    <hyperlink ref="A1" location="Main!A1" display="Main" xr:uid="{2A9DBBF3-598E-4159-8181-78C8FB64293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2024-09-17T15:41:19Z</dcterms:created>
  <dcterms:modified xsi:type="dcterms:W3CDTF">2024-10-09T21:18:51Z</dcterms:modified>
</cp:coreProperties>
</file>