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0BAA511-5FA2-4770-A76F-F1ABB4527E79}" xr6:coauthVersionLast="47" xr6:coauthVersionMax="47" xr10:uidLastSave="{00000000-0000-0000-0000-000000000000}"/>
  <bookViews>
    <workbookView xWindow="-33090" yWindow="2910" windowWidth="32820" windowHeight="15960"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0" i="13" l="1"/>
  <c r="C229" i="13"/>
  <c r="C228" i="13"/>
  <c r="C227" i="13"/>
  <c r="C226" i="13"/>
  <c r="C225" i="13"/>
  <c r="C224" i="13"/>
  <c r="C223" i="13"/>
  <c r="C222" i="13"/>
  <c r="C221" i="13"/>
  <c r="C220" i="13"/>
  <c r="C219" i="13"/>
  <c r="C218" i="13"/>
  <c r="C217" i="13"/>
  <c r="C216" i="13"/>
  <c r="C215" i="13"/>
  <c r="C214" i="13"/>
  <c r="C213" i="13"/>
  <c r="C212" i="13"/>
  <c r="C211" i="13"/>
  <c r="C208" i="13"/>
  <c r="C207" i="13"/>
  <c r="C210" i="13"/>
  <c r="C206" i="13"/>
  <c r="C201" i="13"/>
  <c r="C200" i="13"/>
  <c r="C199" i="13"/>
  <c r="C198" i="13"/>
  <c r="C195" i="13"/>
  <c r="C194" i="13"/>
  <c r="C205" i="13"/>
  <c r="C204" i="13"/>
  <c r="C203" i="13"/>
  <c r="C202" i="13"/>
  <c r="C188" i="13"/>
  <c r="C171" i="13"/>
  <c r="C170" i="13"/>
  <c r="C169" i="13"/>
  <c r="C168" i="13"/>
  <c r="C167" i="13"/>
  <c r="C166" i="13"/>
  <c r="C165" i="13"/>
  <c r="C164" i="13"/>
  <c r="C163" i="13"/>
  <c r="C108" i="13"/>
  <c r="C107" i="13"/>
  <c r="D106" i="13"/>
  <c r="D105" i="13"/>
  <c r="C103" i="13"/>
  <c r="D104" i="13"/>
  <c r="D103" i="13"/>
  <c r="C148" i="13"/>
  <c r="C147" i="13"/>
  <c r="C146" i="13"/>
  <c r="C144" i="13"/>
  <c r="C143" i="13"/>
  <c r="C142" i="13"/>
  <c r="C140" i="13"/>
  <c r="C139" i="13"/>
  <c r="C138" i="13"/>
  <c r="C145" i="13"/>
  <c r="C141" i="13"/>
  <c r="C137" i="13"/>
  <c r="C136" i="13"/>
  <c r="C135" i="13"/>
  <c r="C134" i="13"/>
  <c r="C130" i="13"/>
  <c r="C129" i="13"/>
  <c r="C128" i="13"/>
  <c r="C127" i="13"/>
  <c r="C126" i="13"/>
  <c r="C125" i="13"/>
  <c r="C124" i="13"/>
  <c r="C123" i="13"/>
  <c r="C122" i="13"/>
  <c r="C121" i="13"/>
  <c r="C120" i="13"/>
  <c r="C119"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61" i="13"/>
  <c r="C19" i="13"/>
  <c r="C30" i="13"/>
  <c r="C27" i="13"/>
  <c r="C21" i="13"/>
  <c r="C18" i="13"/>
  <c r="F21" i="4"/>
  <c r="F19" i="4"/>
  <c r="F20" i="4"/>
  <c r="C158" i="13"/>
  <c r="C157" i="13"/>
  <c r="C156" i="13"/>
  <c r="C155" i="13"/>
  <c r="C154" i="13"/>
  <c r="C153" i="13"/>
  <c r="C118" i="13"/>
  <c r="C117" i="13"/>
  <c r="C116" i="13"/>
  <c r="C115" i="13"/>
  <c r="C114" i="13"/>
  <c r="C113" i="13"/>
  <c r="C112" i="13"/>
  <c r="C11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<sst xmlns="http://schemas.openxmlformats.org/spreadsheetml/2006/main" count="3729" uniqueCount="2652">
  <si>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</si>
  <si>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</si>
  <si>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</si>
  <si>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</si>
  <si>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</si>
  <si>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</si>
  <si>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</si>
  <si>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</si>
  <si>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</si>
  <si>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</si>
  <si>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</si>
  <si>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</si>
  <si>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</si>
  <si>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</si>
  <si>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</si>
  <si>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</si>
  <si>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</si>
  <si>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</si>
  <si>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</si>
  <si>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</si>
  <si>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</si>
  <si>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</si>
  <si>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</si>
  <si>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</si>
  <si>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</si>
  <si>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</si>
  <si>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</si>
  <si>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</si>
  <si>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</si>
  <si>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</si>
  <si>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</si>
  <si>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</si>
  <si>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</si>
  <si>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</si>
  <si>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</si>
  <si>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</si>
  <si>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</si>
  <si>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</si>
  <si>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</si>
  <si>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</si>
  <si>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</si>
  <si>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</si>
  <si>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</si>
  <si>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</si>
  <si>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</si>
  <si>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</si>
  <si>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</si>
  <si>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</si>
  <si>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</si>
  <si>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</si>
  <si>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</si>
  <si>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</si>
  <si>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</si>
  <si>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</si>
  <si>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</si>
  <si>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</si>
  <si>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</si>
  <si>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</si>
  <si>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</si>
  <si>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</si>
  <si>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</si>
  <si>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</si>
  <si>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</si>
  <si>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</si>
  <si>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</si>
  <si>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</si>
  <si>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</si>
  <si>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</si>
  <si>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</si>
  <si>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</si>
  <si>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</si>
  <si>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</si>
  <si>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</si>
  <si>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</si>
  <si>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</si>
  <si>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</si>
  <si>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</si>
  <si>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</si>
  <si>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</si>
  <si>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</si>
  <si>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</si>
  <si>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</si>
  <si>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</si>
  <si>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</si>
  <si>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</si>
  <si>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</si>
  <si>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</si>
  <si>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</si>
  <si>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</si>
  <si>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</si>
  <si>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</si>
  <si>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</si>
  <si>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</si>
  <si>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</si>
  <si>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</si>
  <si>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</si>
  <si>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</si>
  <si>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</si>
  <si>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</si>
  <si>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</si>
  <si>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</si>
  <si>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</si>
  <si>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</si>
  <si>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</si>
  <si>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</si>
  <si>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</si>
  <si>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</si>
  <si>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</si>
  <si>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</si>
  <si>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</si>
  <si>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</si>
  <si>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</si>
  <si>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</si>
  <si>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</si>
  <si>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</si>
  <si>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</si>
  <si>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</si>
  <si>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</si>
  <si>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</si>
  <si>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</si>
  <si>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</si>
  <si>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</si>
  <si>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</si>
  <si>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</si>
  <si>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</si>
  <si>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</si>
  <si>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</si>
  <si>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</si>
  <si>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</si>
  <si>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</si>
  <si>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</si>
  <si>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</si>
  <si>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</si>
  <si>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</si>
  <si>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</si>
  <si>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</si>
  <si>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</si>
  <si>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</si>
  <si>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</si>
  <si>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</si>
  <si>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</si>
  <si>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</si>
  <si>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</si>
  <si>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</si>
  <si>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</si>
  <si>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</si>
  <si>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</si>
  <si>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</si>
  <si>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</si>
  <si>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</si>
  <si>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</si>
  <si>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</si>
  <si>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</si>
  <si>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</si>
  <si>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</si>
  <si>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</si>
  <si>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</si>
  <si>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</si>
  <si>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</si>
  <si>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</si>
  <si>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</si>
  <si>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</si>
  <si>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</si>
  <si>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</si>
  <si>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</si>
  <si>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</si>
  <si>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</si>
  <si>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</si>
  <si>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</si>
  <si>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</si>
  <si>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</si>
  <si>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</si>
  <si>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</si>
  <si>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</si>
  <si>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</si>
  <si>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</si>
  <si>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</si>
  <si>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</si>
  <si>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</si>
  <si>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</si>
  <si>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</si>
  <si>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</si>
  <si>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</si>
  <si>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</si>
  <si>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</si>
  <si>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</si>
  <si>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</si>
  <si>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</si>
  <si>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</si>
  <si>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</si>
  <si>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</si>
  <si>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</si>
  <si>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</si>
  <si>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</si>
  <si>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</si>
  <si>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</si>
  <si>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</si>
  <si>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</si>
  <si>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</si>
  <si>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</si>
  <si>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</si>
  <si>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</si>
  <si>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</si>
  <si>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</si>
  <si>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</si>
  <si>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</si>
  <si>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</si>
  <si>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</si>
  <si>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</si>
  <si>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</si>
  <si>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</si>
  <si>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</si>
  <si>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</si>
  <si>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</si>
  <si>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</si>
  <si>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</si>
  <si>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</si>
  <si>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</si>
  <si>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</si>
  <si>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</si>
  <si>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</si>
  <si>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</si>
  <si>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</si>
  <si>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</si>
  <si>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</si>
  <si>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</si>
  <si>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</si>
  <si>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</si>
  <si>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</si>
  <si>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</si>
  <si>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</si>
  <si>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</si>
  <si>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</si>
  <si>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</si>
  <si>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</si>
  <si>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</si>
  <si>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</si>
  <si>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</si>
  <si>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</si>
  <si>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</si>
  <si>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</si>
  <si>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</si>
  <si>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</si>
  <si>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</si>
  <si>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</si>
  <si>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</si>
  <si>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</si>
  <si>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</si>
  <si>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</si>
  <si>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</si>
  <si>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</si>
  <si>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</si>
  <si>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</si>
  <si>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</si>
  <si>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</si>
  <si>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</si>
  <si>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</si>
  <si>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</si>
  <si>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</si>
  <si>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</si>
  <si>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</si>
  <si>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</si>
  <si>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</si>
  <si>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</si>
  <si>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</si>
  <si>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</si>
  <si>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</si>
  <si>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</si>
  <si>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</si>
  <si>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</si>
  <si>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</si>
  <si>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</si>
  <si>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</si>
  <si>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</si>
  <si>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</si>
  <si>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</si>
  <si>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</si>
  <si>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</si>
  <si>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</si>
  <si>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</si>
  <si>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</si>
  <si>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</si>
  <si>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</si>
  <si>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</si>
  <si>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</si>
  <si>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</si>
  <si>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</si>
  <si>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</si>
  <si>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</si>
  <si>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</si>
  <si>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</si>
  <si>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</si>
  <si>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</si>
  <si>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</si>
  <si>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</si>
  <si>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</si>
  <si>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</si>
  <si>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</si>
  <si>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</si>
  <si>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</si>
  <si>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</si>
  <si>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</si>
  <si>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</si>
  <si>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</si>
  <si>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</si>
  <si>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</si>
  <si>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</si>
  <si>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</si>
  <si>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</si>
  <si>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</si>
  <si>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</si>
  <si>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</si>
  <si>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</si>
  <si>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</si>
  <si>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</si>
  <si>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</si>
  <si>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</si>
  <si>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</si>
  <si>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</si>
  <si>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</si>
  <si>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</si>
  <si>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</si>
  <si>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</si>
  <si>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</si>
  <si>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</si>
  <si>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</si>
  <si>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</si>
  <si>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</si>
  <si>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</si>
  <si>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</si>
  <si>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</si>
  <si>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</si>
  <si>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</si>
  <si>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</si>
  <si>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</si>
  <si>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</si>
  <si>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</si>
  <si>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</si>
  <si>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</si>
  <si>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</si>
  <si>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</si>
  <si>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</si>
  <si>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</si>
  <si>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</si>
  <si>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</si>
  <si>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</si>
  <si>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</si>
  <si>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</si>
  <si>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</si>
  <si>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</si>
  <si>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</si>
  <si>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</si>
  <si>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</si>
  <si>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</si>
  <si>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</si>
  <si>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</si>
  <si>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</si>
  <si>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</si>
  <si>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</si>
  <si>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</si>
  <si>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</si>
  <si>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</si>
  <si>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</si>
  <si>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</si>
  <si>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</si>
  <si>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</si>
  <si>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</si>
  <si>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</si>
  <si>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</si>
  <si>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</si>
  <si>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</si>
  <si>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</si>
  <si>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</si>
  <si>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</si>
  <si>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</si>
  <si>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</si>
  <si>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</si>
  <si>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</si>
  <si>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</si>
  <si>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</si>
  <si>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</si>
  <si>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</si>
  <si>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</si>
  <si>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</si>
  <si>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</si>
  <si>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</si>
  <si>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</si>
  <si>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</si>
  <si>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</si>
  <si>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</si>
  <si>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</si>
  <si>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</si>
  <si>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</si>
  <si>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</si>
  <si>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</si>
  <si>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</si>
  <si>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</si>
  <si>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</si>
  <si>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</si>
  <si>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</si>
  <si>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</si>
  <si>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</si>
  <si>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</si>
  <si>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</si>
  <si>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</si>
  <si>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</si>
  <si>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</si>
  <si>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</si>
  <si>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</si>
  <si>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</si>
  <si>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</si>
  <si>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</si>
  <si>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</si>
  <si>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</si>
  <si>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</si>
  <si>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</si>
  <si>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</si>
  <si>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</si>
  <si>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</si>
  <si>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</si>
  <si>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</si>
  <si>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</si>
  <si>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</si>
  <si>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</si>
  <si>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</si>
  <si>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</si>
  <si>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</si>
  <si>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</si>
  <si>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</si>
  <si>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</si>
  <si>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</si>
  <si>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</si>
  <si>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</si>
  <si>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</si>
  <si>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</si>
  <si>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</si>
  <si>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</si>
  <si>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</si>
  <si>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</si>
  <si>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</si>
  <si>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</si>
  <si>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</si>
  <si>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</si>
  <si>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</si>
  <si>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</si>
  <si>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</si>
  <si>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</si>
  <si>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</si>
  <si>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</si>
  <si>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</si>
  <si>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</si>
  <si>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</si>
  <si>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</si>
  <si>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</si>
  <si>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</si>
  <si>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</si>
  <si>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</si>
  <si>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</si>
  <si>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</si>
  <si>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</si>
  <si>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</si>
  <si>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</si>
  <si>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</si>
  <si>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</si>
  <si>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</si>
  <si>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</si>
  <si>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</si>
  <si>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</si>
  <si>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</si>
  <si>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</si>
  <si>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</si>
  <si>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</si>
  <si>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</si>
  <si>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</si>
  <si>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</si>
  <si>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</si>
  <si>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</si>
  <si>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</si>
  <si>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</si>
  <si>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</si>
  <si>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</si>
  <si>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</si>
  <si>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</si>
  <si>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</si>
  <si>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</si>
  <si>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</si>
  <si>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</si>
  <si>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</si>
  <si>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</si>
  <si>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</si>
  <si>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</si>
  <si>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</si>
  <si>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</si>
  <si>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</si>
  <si>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</si>
  <si>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</si>
  <si>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</si>
  <si>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</si>
  <si>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</si>
  <si>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</si>
  <si>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</si>
  <si>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</si>
  <si>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</si>
  <si>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</si>
  <si>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</si>
  <si>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</si>
  <si>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</si>
  <si>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</si>
  <si>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</si>
  <si>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</si>
  <si>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</si>
  <si>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</si>
  <si>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</si>
  <si>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</si>
  <si>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</si>
  <si>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</si>
  <si>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</si>
  <si>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</si>
  <si>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</si>
  <si>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</si>
  <si>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</si>
  <si>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</si>
  <si>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</si>
  <si>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</si>
  <si>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</si>
  <si>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</si>
  <si>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</si>
  <si>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</si>
  <si>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</si>
  <si>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</si>
  <si>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</si>
  <si>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</si>
  <si>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</si>
  <si>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</si>
  <si>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</si>
  <si>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</si>
  <si>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</si>
  <si>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</si>
  <si>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</si>
  <si>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</si>
  <si>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</si>
  <si>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</si>
  <si>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</si>
  <si>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</si>
  <si>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</si>
  <si>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</si>
  <si>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</si>
  <si>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</si>
  <si>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</si>
  <si>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</si>
  <si>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</si>
  <si>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</si>
  <si>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</si>
  <si>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</si>
  <si>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</si>
  <si>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</si>
  <si>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</si>
  <si>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</si>
  <si>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</si>
  <si>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</si>
  <si>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</si>
  <si>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</si>
  <si>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</si>
  <si>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</si>
  <si>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</si>
  <si>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</si>
  <si>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</si>
  <si>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</si>
  <si>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</si>
  <si>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</si>
  <si>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</si>
  <si>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</si>
  <si>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</si>
  <si>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</si>
  <si>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</si>
  <si>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</si>
  <si>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</si>
  <si>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</si>
  <si>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</si>
  <si>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</si>
  <si>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</si>
  <si>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</si>
  <si>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</si>
  <si>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</si>
  <si>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</si>
  <si>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</si>
  <si>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</si>
  <si>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</si>
  <si>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</si>
  <si>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</si>
  <si>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</si>
  <si>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</si>
  <si>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</si>
  <si>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</si>
  <si>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</si>
  <si>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</si>
  <si>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</si>
  <si>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</si>
  <si>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</si>
  <si>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</si>
  <si>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</si>
  <si>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</si>
  <si>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</si>
  <si>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</si>
  <si>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</si>
  <si>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</si>
  <si>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</si>
  <si>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</si>
  <si>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</si>
  <si>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</si>
  <si>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</si>
  <si>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</si>
  <si>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</si>
  <si>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</si>
  <si>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</si>
  <si>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</si>
  <si>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</si>
  <si>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</si>
  <si>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</si>
  <si>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</si>
  <si>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</si>
  <si>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</si>
  <si>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</si>
  <si>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</si>
  <si>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</si>
  <si>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</si>
  <si>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</si>
  <si>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</si>
  <si>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</si>
  <si>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</si>
  <si>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</si>
  <si>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</si>
  <si>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</si>
  <si>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</si>
  <si>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</si>
  <si>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</si>
  <si>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</si>
  <si>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</si>
  <si>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</si>
  <si>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</si>
  <si>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</si>
  <si>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</si>
  <si>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</si>
  <si>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</si>
  <si>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</si>
  <si>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</si>
  <si>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</si>
  <si>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</si>
  <si>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</si>
  <si>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</si>
  <si>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</si>
  <si>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</si>
  <si>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</si>
  <si>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</si>
  <si>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</si>
  <si>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</si>
  <si>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</si>
  <si>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</si>
  <si>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</si>
  <si>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</si>
  <si>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</si>
  <si>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</si>
  <si>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</si>
  <si>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</si>
  <si>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</si>
  <si>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</si>
  <si>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</si>
  <si>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</si>
  <si>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</si>
  <si>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</si>
  <si>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</si>
  <si>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</si>
  <si>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</si>
  <si>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</si>
  <si>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</si>
  <si>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</si>
  <si>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</si>
  <si>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</si>
  <si>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</si>
  <si>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</si>
  <si>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</si>
  <si>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</si>
  <si>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</si>
  <si>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</si>
  <si>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</si>
  <si>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</si>
  <si>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</si>
  <si>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</si>
  <si>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</si>
  <si>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</si>
  <si>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</si>
  <si>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</si>
  <si>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</si>
  <si>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</si>
  <si>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</si>
  <si>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</si>
  <si>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</si>
  <si>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</si>
  <si>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</si>
  <si>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</si>
  <si>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</si>
  <si>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</si>
  <si>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</si>
  <si>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</si>
  <si>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</si>
  <si>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</si>
  <si>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</si>
  <si>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</si>
  <si>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</si>
  <si>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</si>
  <si>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</si>
  <si>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</si>
  <si>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</si>
  <si>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</si>
  <si>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</si>
  <si>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</si>
  <si>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</si>
  <si>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</si>
  <si>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</si>
  <si>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</si>
  <si>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</si>
  <si>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</si>
  <si>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</si>
  <si>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</si>
  <si>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</si>
  <si>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</si>
  <si>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</si>
  <si>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</si>
  <si>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</si>
  <si>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</si>
  <si>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</si>
  <si>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</si>
  <si>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</si>
  <si>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</si>
  <si>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</si>
  <si>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</si>
  <si>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</si>
  <si>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</si>
  <si>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</si>
  <si>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</si>
  <si>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</si>
  <si>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</si>
  <si>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</si>
  <si>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</si>
  <si>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</si>
  <si>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</si>
  <si>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</si>
  <si>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</si>
  <si>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</si>
  <si>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</si>
  <si>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</si>
  <si>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</si>
  <si>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</si>
  <si>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</si>
  <si>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</si>
  <si>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</si>
  <si>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</si>
  <si>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</si>
  <si>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</si>
  <si>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</si>
  <si>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</si>
  <si>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</si>
  <si>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</si>
  <si>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</si>
  <si>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</si>
  <si>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</si>
  <si>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</si>
  <si>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</si>
  <si>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</si>
  <si>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</si>
  <si>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</si>
  <si>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</si>
  <si>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</si>
  <si>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</si>
  <si>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</si>
  <si>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</si>
  <si>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</si>
  <si>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</si>
  <si>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</si>
  <si>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</si>
  <si>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</si>
  <si>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</si>
  <si>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</si>
  <si>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</si>
  <si>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</si>
  <si>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</si>
  <si>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</si>
  <si>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</si>
  <si>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</si>
  <si>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</si>
  <si>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</si>
  <si>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</si>
  <si>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</si>
  <si>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</si>
  <si>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</si>
  <si>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</si>
  <si>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</si>
  <si>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</si>
  <si>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</si>
  <si>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</si>
  <si>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</si>
  <si>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</si>
  <si>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</si>
  <si>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</si>
  <si>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</si>
  <si>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</si>
  <si>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</si>
  <si>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</si>
  <si>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</si>
  <si>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</si>
  <si>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</si>
  <si>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</si>
  <si>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</si>
  <si>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</si>
  <si>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</si>
  <si>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</si>
  <si>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</si>
  <si>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</si>
  <si>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</si>
  <si>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</si>
  <si>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</si>
  <si>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</si>
  <si>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</si>
  <si>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</si>
  <si>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</si>
  <si>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</si>
  <si>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</si>
  <si>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</si>
  <si>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</si>
  <si>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</si>
  <si>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</si>
  <si>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</si>
  <si>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</si>
  <si>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</si>
  <si>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</si>
  <si>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</si>
  <si>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</si>
  <si>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</si>
  <si>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</si>
  <si>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</si>
  <si>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</si>
  <si>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</si>
  <si>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</si>
  <si>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</si>
  <si>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</si>
  <si>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</si>
  <si>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</si>
  <si>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</si>
  <si>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</si>
  <si>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</si>
  <si>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</si>
  <si>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</si>
  <si>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</si>
  <si>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</si>
  <si>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</si>
  <si>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</si>
  <si>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</si>
  <si>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</si>
  <si>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</si>
  <si>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</si>
  <si>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</si>
  <si>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</si>
  <si>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</si>
  <si>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</si>
  <si>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</si>
  <si>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</si>
  <si>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</si>
  <si>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</si>
  <si>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</si>
  <si>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</si>
  <si>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</si>
  <si>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</si>
  <si>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</si>
  <si>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</si>
  <si>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</si>
  <si>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</si>
  <si>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</si>
  <si>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</si>
  <si>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</si>
  <si>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</si>
  <si>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</si>
  <si>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</si>
  <si>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</si>
  <si>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</si>
  <si>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</si>
  <si>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</si>
  <si>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</si>
  <si>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</si>
  <si>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</si>
  <si>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</si>
  <si>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</si>
  <si>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</si>
  <si>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</si>
  <si>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</si>
  <si>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</si>
  <si>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</si>
  <si>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</si>
  <si>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</si>
  <si>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</si>
  <si>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</si>
  <si>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</si>
  <si>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</si>
  <si>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</si>
  <si>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</si>
  <si>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</si>
  <si>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</si>
  <si>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</si>
  <si>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</si>
  <si>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</si>
  <si>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</si>
  <si>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</si>
  <si>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</si>
  <si>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</si>
  <si>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</si>
  <si>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</si>
  <si>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</si>
  <si>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</si>
  <si>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</si>
  <si>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</si>
  <si>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</si>
  <si>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</si>
  <si>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</si>
  <si>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</si>
  <si>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</si>
  <si>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</si>
  <si>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</si>
  <si>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</si>
  <si>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</si>
  <si>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</si>
  <si>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</si>
  <si>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</si>
  <si>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</si>
  <si>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</si>
  <si>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</si>
  <si>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</si>
  <si>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</si>
  <si>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</si>
  <si>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</si>
  <si>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</si>
  <si>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</si>
  <si>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</si>
  <si>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</si>
  <si>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</si>
  <si>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</si>
  <si>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</si>
  <si>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</si>
  <si>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</si>
  <si>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</si>
  <si>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</si>
  <si>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</si>
  <si>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</si>
  <si>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</si>
  <si>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</si>
  <si>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</si>
  <si>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</si>
  <si>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</si>
  <si>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</si>
  <si>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</si>
  <si>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</si>
  <si>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</si>
  <si>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</si>
  <si>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</si>
  <si>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</si>
  <si>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</si>
  <si>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</si>
  <si>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</si>
  <si>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</si>
  <si>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</si>
  <si>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</si>
  <si>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</si>
  <si>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</si>
  <si>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</si>
  <si>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</si>
  <si>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</si>
  <si>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</si>
  <si>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</si>
  <si>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</si>
  <si>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</si>
  <si>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</si>
  <si>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</si>
  <si>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</si>
  <si>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</si>
  <si>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</si>
  <si>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</si>
  <si>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</si>
  <si>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</si>
  <si>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</si>
  <si>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</si>
  <si>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</si>
  <si>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</si>
  <si>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</si>
  <si>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</si>
  <si>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</si>
  <si>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</si>
  <si>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</si>
  <si>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</si>
  <si>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</si>
  <si>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</si>
  <si>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</si>
  <si>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</si>
  <si>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</si>
  <si>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</si>
  <si>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</si>
  <si>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</si>
  <si>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</si>
  <si>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</si>
  <si>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</si>
  <si>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</si>
  <si>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</si>
  <si>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</si>
  <si>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</si>
  <si>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</si>
  <si>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</si>
  <si>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</si>
  <si>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</si>
  <si>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</si>
  <si>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</si>
  <si>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</si>
  <si>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</si>
  <si>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</si>
  <si>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</si>
  <si>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</si>
  <si>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</si>
  <si>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</si>
  <si>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</si>
  <si>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</si>
  <si>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</si>
  <si>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</si>
  <si>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</si>
  <si>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</si>
  <si>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</si>
  <si>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</si>
  <si>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</si>
  <si>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</si>
  <si>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</si>
  <si>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</si>
  <si>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</si>
  <si>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</si>
  <si>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</si>
  <si>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</si>
  <si>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</si>
  <si>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</si>
  <si>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</si>
  <si>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</si>
  <si>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</si>
  <si>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</si>
  <si>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</si>
  <si>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</si>
  <si>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</si>
  <si>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</si>
  <si>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</si>
  <si>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</si>
  <si>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</si>
  <si>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</si>
  <si>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</si>
  <si>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</si>
  <si>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</si>
  <si>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</si>
  <si>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</si>
  <si>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</si>
  <si>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</si>
  <si>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</si>
  <si>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</si>
  <si>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</si>
  <si>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</si>
  <si>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</si>
  <si>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</si>
  <si>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</si>
  <si>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</si>
  <si>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</si>
  <si>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</si>
  <si>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</si>
  <si>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</si>
  <si>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</si>
  <si>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</si>
  <si>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</si>
  <si>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</si>
  <si>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</si>
  <si>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</si>
  <si>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</si>
  <si>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</si>
  <si>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</si>
  <si>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</si>
  <si>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</si>
  <si>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</si>
  <si>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</si>
  <si>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</si>
  <si>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</si>
  <si>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</si>
  <si>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</si>
  <si>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</si>
  <si>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</si>
  <si>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</si>
  <si>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</si>
  <si>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</si>
  <si>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</si>
  <si>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</si>
  <si>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</si>
  <si>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</si>
  <si>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</si>
  <si>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</si>
  <si>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</si>
  <si>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</si>
  <si>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</si>
  <si>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</si>
  <si>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</si>
  <si>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</si>
  <si>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</si>
  <si>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</si>
  <si>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</si>
  <si>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</si>
  <si>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</si>
  <si>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</si>
  <si>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</si>
  <si>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</si>
  <si>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</si>
  <si>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</si>
  <si>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</si>
  <si>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</si>
  <si>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</si>
  <si>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</si>
  <si>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</si>
  <si>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</si>
  <si>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</si>
  <si>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</si>
  <si>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</si>
  <si>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</si>
  <si>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</si>
  <si>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</si>
  <si>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</si>
  <si>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</si>
  <si>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</si>
  <si>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</si>
  <si>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</si>
  <si>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</si>
  <si>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</si>
  <si>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</si>
  <si>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</si>
  <si>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</si>
  <si>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</si>
  <si>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</si>
  <si>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</si>
  <si>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</si>
  <si>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</si>
  <si>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</si>
  <si>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</si>
  <si>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</si>
  <si>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</si>
  <si>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</si>
  <si>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</si>
  <si>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</si>
  <si>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</si>
  <si>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</si>
  <si>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</si>
  <si>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</si>
  <si>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</si>
  <si>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</si>
  <si>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</si>
  <si>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</si>
  <si>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</si>
  <si>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</si>
  <si>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</si>
  <si>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</si>
  <si>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</si>
  <si>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</si>
  <si>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</si>
  <si>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</si>
  <si>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</si>
  <si>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</si>
  <si>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</si>
  <si>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</si>
  <si>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</si>
  <si>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</si>
  <si>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</si>
  <si>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</si>
  <si>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</si>
  <si>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</si>
  <si>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</si>
  <si>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</si>
  <si>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</si>
  <si>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</si>
  <si>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</si>
  <si>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</si>
  <si>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</si>
  <si>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</si>
  <si>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</si>
  <si>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</si>
  <si>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</si>
  <si>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</si>
  <si>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</si>
  <si>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</si>
  <si>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</si>
  <si>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</si>
  <si>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</si>
  <si>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</si>
  <si>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</si>
  <si>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</si>
  <si>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</si>
  <si>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</si>
  <si>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</si>
  <si>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</si>
  <si>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</si>
  <si>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</si>
  <si>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</si>
  <si>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</si>
  <si>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</si>
  <si>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</si>
  <si>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</si>
  <si>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</si>
  <si>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</si>
  <si>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</si>
  <si>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</si>
  <si>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</si>
  <si>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</si>
  <si>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</si>
  <si>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</si>
  <si>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</si>
  <si>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</si>
  <si>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</si>
  <si>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</si>
  <si>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</si>
  <si>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</si>
  <si>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</si>
  <si>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</si>
  <si>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</si>
  <si>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</si>
  <si>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</si>
  <si>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</si>
  <si>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</si>
  <si>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</si>
  <si>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</si>
  <si>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</si>
  <si>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</si>
  <si>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</si>
  <si>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</si>
  <si>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</si>
  <si>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</si>
  <si>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</si>
  <si>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</si>
  <si>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</si>
  <si>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</si>
  <si>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</si>
  <si>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</si>
  <si>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</si>
  <si>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</si>
  <si>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</si>
  <si>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</si>
  <si>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</si>
  <si>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</si>
  <si>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</si>
  <si>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</si>
  <si>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</si>
  <si>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</si>
  <si>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</si>
  <si>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</si>
  <si>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</si>
  <si>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</si>
  <si>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</si>
  <si>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</si>
  <si>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</si>
  <si>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</si>
  <si>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</si>
  <si>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</si>
  <si>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</si>
  <si>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</si>
  <si>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</si>
  <si>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</si>
  <si>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</si>
  <si>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</si>
  <si>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</si>
  <si>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</si>
  <si>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</si>
  <si>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</si>
  <si>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</si>
  <si>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</si>
  <si>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</si>
  <si>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</si>
  <si>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</si>
  <si>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</si>
  <si>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</si>
  <si>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</si>
  <si>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</si>
  <si>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</si>
  <si>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</si>
  <si>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</si>
  <si>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</si>
  <si>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</si>
  <si>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</si>
  <si>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</si>
  <si>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</si>
  <si>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</si>
  <si>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</si>
  <si>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</si>
  <si>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</si>
  <si>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</si>
  <si>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</si>
  <si>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</si>
  <si>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</si>
  <si>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</si>
  <si>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</si>
  <si>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</si>
  <si>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</si>
  <si>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</si>
  <si>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</si>
  <si>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</si>
  <si>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</si>
  <si>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</si>
  <si>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</si>
  <si>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</si>
  <si>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</si>
  <si>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</si>
  <si>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</si>
  <si>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</si>
  <si>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</si>
  <si>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</si>
  <si>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</si>
  <si>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</si>
  <si>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</si>
  <si>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</si>
  <si>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</si>
  <si>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</si>
  <si>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</si>
  <si>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</si>
  <si>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</si>
  <si>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</si>
  <si>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</si>
  <si>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</si>
  <si>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</si>
  <si>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</si>
  <si>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</si>
  <si>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</si>
  <si>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</si>
  <si>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</si>
  <si>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</si>
  <si>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</si>
  <si>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</si>
  <si>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</si>
  <si>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</si>
  <si>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</si>
  <si>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</si>
  <si>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</si>
  <si>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</si>
  <si>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</si>
  <si>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</si>
  <si>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</si>
  <si>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</si>
  <si>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</si>
  <si>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</si>
  <si>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</si>
  <si>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</si>
  <si>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</si>
  <si>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</si>
  <si>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</si>
  <si>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</si>
  <si>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</si>
  <si>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</si>
  <si>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</si>
  <si>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</si>
  <si>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</si>
  <si>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</si>
  <si>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</si>
  <si>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</si>
  <si>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</si>
  <si>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</si>
  <si>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</si>
  <si>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</si>
  <si>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</si>
  <si>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</si>
  <si>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</si>
  <si>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</si>
  <si>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</si>
  <si>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</si>
  <si>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</si>
  <si>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</si>
  <si>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</si>
  <si>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</si>
  <si>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</si>
  <si>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</si>
  <si>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</si>
  <si>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</si>
  <si>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</si>
  <si>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</si>
  <si>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</si>
  <si>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</si>
  <si>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</si>
  <si>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</si>
  <si>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</si>
  <si>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</si>
  <si>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</si>
  <si>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</si>
  <si>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</si>
  <si>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</si>
  <si>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</si>
  <si>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</si>
  <si>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</si>
  <si>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</si>
  <si>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</si>
  <si>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</si>
  <si>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</si>
  <si>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</si>
  <si>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</si>
  <si>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</si>
  <si>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</si>
  <si>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</si>
  <si>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</si>
  <si>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</si>
  <si>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</si>
  <si>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</si>
  <si>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</si>
  <si>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</si>
  <si>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</si>
  <si>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</si>
  <si>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</si>
  <si>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</si>
  <si>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</si>
  <si>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</si>
  <si>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</si>
  <si>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</si>
  <si>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</si>
  <si>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</si>
  <si>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</si>
  <si>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</si>
  <si>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</si>
  <si>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</si>
  <si>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</si>
  <si>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</si>
  <si>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</si>
  <si>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</si>
  <si>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</si>
  <si>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</si>
  <si>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</si>
  <si>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</si>
  <si>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</si>
  <si>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</si>
  <si>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</si>
  <si>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</si>
  <si>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</si>
  <si>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</si>
  <si>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</si>
  <si>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</si>
  <si>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</si>
  <si>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</si>
  <si>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</si>
  <si>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</si>
  <si>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</si>
  <si>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</si>
  <si>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</si>
  <si>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</si>
  <si>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</si>
  <si>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</si>
  <si>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</si>
  <si>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</si>
  <si>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</si>
  <si>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</si>
  <si>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</si>
  <si>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</si>
  <si>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</si>
  <si>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</si>
  <si>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</si>
  <si>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</si>
  <si>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</si>
  <si>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</si>
  <si>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</si>
  <si>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</si>
  <si>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</si>
  <si>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</si>
  <si>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</si>
  <si>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</si>
  <si>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</si>
  <si>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</si>
  <si>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</si>
  <si>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</si>
  <si>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</si>
  <si>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</si>
  <si>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</si>
  <si>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</si>
  <si>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</si>
  <si>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</si>
  <si>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</si>
  <si>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</si>
  <si>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</si>
  <si>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</si>
  <si>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</si>
  <si>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</si>
  <si>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</si>
  <si>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</si>
  <si>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</si>
  <si>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</si>
  <si>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</si>
  <si>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</si>
  <si>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</si>
  <si>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</si>
  <si>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</si>
  <si>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</si>
  <si>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</si>
  <si>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</si>
  <si>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</si>
  <si>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</si>
  <si>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</si>
  <si>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</si>
  <si>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</si>
  <si>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</si>
  <si>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</si>
  <si>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</si>
  <si>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</si>
  <si>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</si>
  <si>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</si>
  <si>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</si>
  <si>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</si>
  <si>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</si>
  <si>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</si>
  <si>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</si>
  <si>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</si>
  <si>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</si>
  <si>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</si>
  <si>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</si>
  <si>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</si>
  <si>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</si>
  <si>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</si>
  <si>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</si>
  <si>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</si>
  <si>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</si>
  <si>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</si>
  <si>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</si>
  <si>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</si>
  <si>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</si>
  <si>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</si>
  <si>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</si>
  <si>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</si>
  <si>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</si>
  <si>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</si>
  <si>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</si>
  <si>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</si>
  <si>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</si>
  <si>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</si>
  <si>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</si>
  <si>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</si>
  <si>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</si>
  <si>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</si>
  <si>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</si>
  <si>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</si>
  <si>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</si>
  <si>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</si>
  <si>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</si>
  <si>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</si>
  <si>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</si>
  <si>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</si>
  <si>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</si>
  <si>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</si>
  <si>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</si>
  <si>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</si>
  <si>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</si>
  <si>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</si>
  <si>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</si>
  <si>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</si>
  <si>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</si>
  <si>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</si>
  <si>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</si>
  <si>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</si>
  <si>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</si>
  <si>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</si>
  <si>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</si>
  <si>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</si>
  <si>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</si>
  <si>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</si>
  <si>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</si>
  <si>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</si>
  <si>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</si>
  <si>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</si>
  <si>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</si>
  <si>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</si>
  <si>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</si>
  <si>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</si>
  <si>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</si>
  <si>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</si>
  <si>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</si>
  <si>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</si>
  <si>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</si>
  <si>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</si>
  <si>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</si>
  <si>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</si>
  <si>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</si>
  <si>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</si>
  <si>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</si>
  <si>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</si>
  <si>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</si>
  <si>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</si>
  <si>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</si>
  <si>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</si>
  <si>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</si>
  <si>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</si>
  <si>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</si>
  <si>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</si>
  <si>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</si>
  <si>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</si>
  <si>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</si>
  <si>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</si>
  <si>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</si>
  <si>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</si>
  <si>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</si>
  <si>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</si>
  <si>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</si>
  <si>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</si>
  <si>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</si>
  <si>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</si>
  <si>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</si>
  <si>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</si>
  <si>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</si>
  <si>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</si>
  <si>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</si>
  <si>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</si>
  <si>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</si>
  <si>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</si>
  <si>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</si>
  <si>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</si>
  <si>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</si>
  <si>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</si>
  <si>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</si>
  <si>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</si>
  <si>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</si>
  <si>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</si>
  <si>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</si>
  <si>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</si>
  <si>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</si>
  <si>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</si>
  <si>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</si>
  <si>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</si>
  <si>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</si>
  <si>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</si>
  <si>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</si>
  <si>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</si>
  <si>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</si>
  <si>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</si>
  <si>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</si>
  <si>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</si>
  <si>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</si>
  <si>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</si>
  <si>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</si>
  <si>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</si>
  <si>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</si>
  <si>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</si>
  <si>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</si>
  <si>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</si>
  <si>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</si>
  <si>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</si>
  <si>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</si>
  <si>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</si>
  <si>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</si>
  <si>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</si>
  <si>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</si>
  <si>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</si>
  <si>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</si>
  <si>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</si>
  <si>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</si>
  <si>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</si>
  <si>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</si>
  <si>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</si>
  <si>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</si>
  <si>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</si>
  <si>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</si>
  <si>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</si>
  <si>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</si>
  <si>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</si>
  <si>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</si>
  <si>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</si>
  <si>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</si>
  <si>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</si>
  <si>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</si>
  <si>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</si>
  <si>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</si>
  <si>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</si>
  <si>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</si>
  <si>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</si>
  <si>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</si>
  <si>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</si>
  <si>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</si>
  <si>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</si>
  <si>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</si>
  <si>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</si>
  <si>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</si>
  <si>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</si>
  <si>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</si>
  <si>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</si>
  <si>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</si>
  <si>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</si>
  <si>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</si>
  <si>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</si>
  <si>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</si>
  <si>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</si>
  <si>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</si>
  <si>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</si>
  <si>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</si>
  <si>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</si>
  <si>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</si>
  <si>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</si>
  <si>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</si>
  <si>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</si>
  <si>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</si>
  <si>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</si>
  <si>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</si>
  <si>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</si>
  <si>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</si>
  <si>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</si>
  <si>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</si>
  <si>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</si>
  <si>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</si>
  <si>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</si>
  <si>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</si>
  <si>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</si>
  <si>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</si>
  <si>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</si>
  <si>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</si>
  <si>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</si>
  <si>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</si>
  <si>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</si>
  <si>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</si>
  <si>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</si>
  <si>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</si>
  <si>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</si>
  <si>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</si>
  <si>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</si>
  <si>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</si>
  <si>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</si>
  <si>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</si>
  <si>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</si>
  <si>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</si>
  <si>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</si>
  <si>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</si>
  <si>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</si>
  <si>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</si>
  <si>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</si>
  <si>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</si>
  <si>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</si>
  <si>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</si>
  <si>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</si>
  <si>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</si>
  <si>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</si>
  <si>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</si>
  <si>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</si>
  <si>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</si>
  <si>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</si>
  <si>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</si>
  <si>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</si>
  <si>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</si>
  <si>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</si>
  <si>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</si>
  <si>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</si>
  <si>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</si>
  <si>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</si>
  <si>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</si>
  <si>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</si>
  <si>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</si>
  <si>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</si>
  <si>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</si>
  <si>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</si>
  <si>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</si>
  <si>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</si>
  <si>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</si>
  <si>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</si>
  <si>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</si>
  <si>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</si>
  <si>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</si>
  <si>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</si>
  <si>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</si>
  <si>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</si>
  <si>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</si>
  <si>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</si>
  <si>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</si>
  <si>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</si>
  <si>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</si>
  <si>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</si>
  <si>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</si>
  <si>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</si>
  <si>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</si>
  <si>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</si>
  <si>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</si>
  <si>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</si>
  <si>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</si>
  <si>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</si>
  <si>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</si>
  <si>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</si>
  <si>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</si>
  <si>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</si>
  <si>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</si>
  <si>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</si>
  <si>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</si>
  <si>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</si>
  <si>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</si>
  <si>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</si>
  <si>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</si>
  <si>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</si>
  <si>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</si>
  <si>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</si>
  <si>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</si>
  <si>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</si>
  <si>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</si>
  <si>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</si>
  <si>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</si>
  <si>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</si>
  <si>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</si>
  <si>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</si>
  <si>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</si>
  <si>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</si>
  <si>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</si>
  <si>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</si>
  <si>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</si>
  <si>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</si>
  <si>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</si>
  <si>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</si>
  <si>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</si>
  <si>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</si>
  <si>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</si>
  <si>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</si>
  <si>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</si>
  <si>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</si>
  <si>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</si>
  <si>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</si>
  <si>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</si>
  <si>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</si>
  <si>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</si>
  <si>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</si>
  <si>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</si>
  <si>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</si>
  <si>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</si>
  <si>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</si>
  <si>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</si>
  <si>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</si>
  <si>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</si>
  <si>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</si>
  <si>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</si>
  <si>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</si>
  <si>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</si>
  <si>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</si>
  <si>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</si>
  <si>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</si>
  <si>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</si>
  <si>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</si>
  <si>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</si>
  <si>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</si>
  <si>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</si>
  <si>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</si>
  <si>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</si>
  <si>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</si>
  <si>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</si>
  <si>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</si>
  <si>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</si>
  <si>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</si>
  <si>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</si>
  <si>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</si>
  <si>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</si>
  <si>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</si>
  <si>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</si>
  <si>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</si>
  <si>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</si>
  <si>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</si>
  <si>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</si>
  <si>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</si>
  <si>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</si>
  <si>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</si>
  <si>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</si>
  <si>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</si>
  <si>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</si>
  <si>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</si>
  <si>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</si>
  <si>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</si>
  <si>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</si>
  <si>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</si>
  <si>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</si>
  <si>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</si>
  <si>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</si>
  <si>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</si>
  <si>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</si>
  <si>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</si>
  <si>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</si>
  <si>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</si>
  <si>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</si>
  <si>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</si>
  <si>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</si>
  <si>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</si>
  <si>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</si>
  <si>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</si>
  <si>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</si>
  <si>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</si>
  <si>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</si>
  <si>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</si>
  <si>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</si>
  <si>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</si>
  <si>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</si>
  <si>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</si>
  <si>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</si>
  <si>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</si>
  <si>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</si>
  <si>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</si>
  <si>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</si>
  <si>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</si>
  <si>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</si>
  <si>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</si>
  <si>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</si>
  <si>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</si>
  <si>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</si>
  <si>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</si>
  <si>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</si>
  <si>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</si>
  <si>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</si>
  <si>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</si>
  <si>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</si>
  <si>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</si>
  <si>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</si>
  <si>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</si>
  <si>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</si>
  <si>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</si>
  <si>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</si>
  <si>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</si>
  <si>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</si>
  <si>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</si>
  <si>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</si>
  <si>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</si>
  <si>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</si>
  <si>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</si>
  <si>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</si>
  <si>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</si>
  <si>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</si>
  <si>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</si>
  <si>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</si>
  <si>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</si>
  <si>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</si>
  <si>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</si>
  <si>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</si>
  <si>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</si>
  <si>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</si>
  <si>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</si>
  <si>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</si>
  <si>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</si>
  <si>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</si>
  <si>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</si>
  <si>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</si>
  <si>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</si>
  <si>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</si>
  <si>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</si>
  <si>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</si>
  <si>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</si>
  <si>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</si>
  <si>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</si>
  <si>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</si>
  <si>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</si>
  <si>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</si>
  <si>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</si>
  <si>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</si>
  <si>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</si>
  <si>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</si>
  <si>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</si>
  <si>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</si>
  <si>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</si>
  <si>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</si>
  <si>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</si>
  <si>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</si>
  <si>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</si>
  <si>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</si>
  <si>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</si>
  <si>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</si>
  <si>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</si>
  <si>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</si>
  <si>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</si>
  <si>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</si>
  <si>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</si>
  <si>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</si>
  <si>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</si>
  <si>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</si>
  <si>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</si>
  <si>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</si>
  <si>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</si>
  <si>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</si>
  <si>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</si>
  <si>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</si>
  <si>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</si>
  <si>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</si>
  <si>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</si>
  <si>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</si>
  <si>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</si>
  <si>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</si>
  <si>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</si>
  <si>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</si>
  <si>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</si>
  <si>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</si>
  <si>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</si>
  <si>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</si>
  <si>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</si>
  <si>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</si>
  <si>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</si>
  <si>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</si>
  <si>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</si>
  <si>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</si>
  <si>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</si>
  <si>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</si>
  <si>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</si>
  <si>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</si>
  <si>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</si>
  <si>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</si>
  <si>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</si>
  <si>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</si>
  <si>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</si>
  <si>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</si>
  <si>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</si>
  <si>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</si>
  <si>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</si>
  <si>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</si>
  <si>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</si>
  <si>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</si>
  <si>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</si>
  <si>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</si>
  <si>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</si>
  <si>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</si>
  <si>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</si>
  <si>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</si>
  <si>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</si>
  <si>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</si>
  <si>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</si>
  <si>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</si>
  <si>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</si>
  <si>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</si>
  <si>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</si>
  <si>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</si>
  <si>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</si>
  <si>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</si>
  <si>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</si>
  <si>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</si>
  <si>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</si>
  <si>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</si>
  <si>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</si>
  <si>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</si>
  <si>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</si>
  <si>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</si>
  <si>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</si>
  <si>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</si>
  <si>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</si>
  <si>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</si>
  <si>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</si>
  <si>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</si>
  <si>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</si>
  <si>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</si>
  <si>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</si>
  <si>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</si>
  <si>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</si>
  <si>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</si>
  <si>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</si>
  <si>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</si>
  <si>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</si>
  <si>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</si>
  <si>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</si>
  <si>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</si>
  <si>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</si>
  <si>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</si>
  <si>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</si>
  <si>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</si>
  <si>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</si>
  <si>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</si>
  <si>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</si>
  <si>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</si>
  <si>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</si>
  <si>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</si>
  <si>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</si>
  <si>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</si>
  <si>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</si>
  <si>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</si>
  <si>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</si>
  <si>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</si>
  <si>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</si>
  <si>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</si>
  <si>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</si>
  <si>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</si>
  <si>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</si>
  <si>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</si>
  <si>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</si>
  <si>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</si>
  <si>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</si>
  <si>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</si>
  <si>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</si>
  <si>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</si>
  <si>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</si>
  <si>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</si>
  <si>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</si>
  <si>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</si>
  <si>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</si>
  <si>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</si>
  <si>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</si>
  <si>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</si>
  <si>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</si>
  <si>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</si>
  <si>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</si>
  <si>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</si>
  <si>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</si>
  <si>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</si>
  <si>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</si>
  <si>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</si>
  <si>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</si>
  <si>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</si>
  <si>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</si>
  <si>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</si>
  <si>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</si>
  <si>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</si>
  <si>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</si>
  <si>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</si>
  <si>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</si>
  <si>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</si>
  <si>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</si>
  <si>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</si>
  <si>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</si>
  <si>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</si>
  <si>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</si>
  <si>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</si>
  <si>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</si>
  <si>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</si>
  <si>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</si>
  <si>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</si>
  <si>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</si>
  <si>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</si>
  <si>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</si>
  <si>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</si>
  <si>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</si>
  <si>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</si>
  <si>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</si>
  <si>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</si>
  <si>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</si>
  <si>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</si>
  <si>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</si>
  <si>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</si>
  <si>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</si>
  <si>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</si>
  <si>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</si>
  <si>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</si>
  <si>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</si>
  <si>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</si>
  <si>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</si>
  <si>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</si>
  <si>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</si>
  <si>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</si>
  <si>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</si>
  <si>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</si>
  <si>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</si>
  <si>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</si>
  <si>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</si>
  <si>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</si>
  <si>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</si>
  <si>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</si>
  <si>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</si>
  <si>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</si>
  <si>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</si>
  <si>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</si>
  <si>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</si>
  <si>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</si>
  <si>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</si>
  <si>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</si>
  <si>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</si>
  <si>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</si>
  <si>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</si>
  <si>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</si>
  <si>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</si>
  <si>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</si>
  <si>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</si>
  <si>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</si>
  <si>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</si>
  <si>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</si>
  <si>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</si>
  <si>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</si>
  <si>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</si>
  <si>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</si>
  <si>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</si>
  <si>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</si>
  <si>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</si>
  <si>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</si>
  <si>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</si>
  <si>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</si>
  <si>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</si>
  <si>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</si>
  <si>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</si>
  <si>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</si>
  <si>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</si>
  <si>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</si>
  <si>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</si>
  <si>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</si>
  <si>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</si>
  <si>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</si>
  <si>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</si>
  <si>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</si>
  <si>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</si>
  <si>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</si>
  <si>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</si>
  <si>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</si>
  <si>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</si>
  <si>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</si>
  <si>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</si>
  <si>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</si>
  <si>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</si>
  <si>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</si>
  <si>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</si>
  <si>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</si>
  <si>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</si>
  <si>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</si>
  <si>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</si>
  <si>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</si>
  <si>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</si>
  <si>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</si>
  <si>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</si>
  <si>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</si>
  <si>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</si>
  <si>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</si>
  <si>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</si>
  <si>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</si>
  <si>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</si>
  <si>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</si>
  <si>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</si>
  <si>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</si>
  <si>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</si>
  <si>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</si>
  <si>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</si>
  <si>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</si>
  <si>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</si>
  <si>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</si>
  <si>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</si>
  <si>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</si>
  <si>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</si>
  <si>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</si>
  <si>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</si>
  <si>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</si>
  <si>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</si>
  <si>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</si>
  <si>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</si>
  <si>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</si>
  <si>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</si>
  <si>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</si>
  <si>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</si>
  <si>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</si>
  <si>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</si>
  <si>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</si>
  <si>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</si>
  <si>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</si>
  <si>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</si>
  <si>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</si>
  <si>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</si>
  <si>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</si>
  <si>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</si>
  <si>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</si>
  <si>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</si>
  <si>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</si>
  <si>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</si>
  <si>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</si>
  <si>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</si>
  <si>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</si>
  <si>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</si>
  <si>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</si>
  <si>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</si>
  <si>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</si>
  <si>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</si>
  <si>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</si>
  <si>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</si>
  <si>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</si>
  <si>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</si>
  <si>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</si>
  <si>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</si>
  <si>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</si>
  <si>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</si>
  <si>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</si>
  <si>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</si>
  <si>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</si>
  <si>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</si>
  <si>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</si>
  <si>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</si>
  <si>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</si>
  <si>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</si>
  <si>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</si>
  <si>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</si>
  <si>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</si>
  <si>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</si>
  <si>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</si>
  <si>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</si>
  <si>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</si>
  <si>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</si>
  <si>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</si>
  <si>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</si>
  <si>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</si>
  <si>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</si>
  <si>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</si>
  <si>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</si>
  <si>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</si>
  <si>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</si>
  <si>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</si>
  <si>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</si>
  <si>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</si>
  <si>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</si>
  <si>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</si>
  <si>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</si>
  <si>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</si>
  <si>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</si>
  <si>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</si>
  <si>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</si>
  <si>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</si>
  <si>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</si>
  <si>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</si>
  <si>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</si>
  <si>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</si>
  <si>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</si>
  <si>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</si>
  <si>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</si>
  <si>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</si>
  <si>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</si>
  <si>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</si>
  <si>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</si>
  <si>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</si>
  <si>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</si>
  <si>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</si>
  <si>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</si>
  <si>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</si>
  <si>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</si>
  <si>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</si>
  <si>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</si>
  <si>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</si>
  <si>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</si>
  <si>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</si>
  <si>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</si>
  <si>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</si>
  <si>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</si>
  <si>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</si>
  <si>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</si>
  <si>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</si>
  <si>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</si>
  <si>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</si>
  <si>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</si>
  <si>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</si>
  <si>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</si>
  <si>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</si>
  <si>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</si>
  <si>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</si>
  <si>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</si>
  <si>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</si>
  <si>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</si>
  <si>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</si>
  <si>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</si>
  <si>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</si>
  <si>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</si>
  <si>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</si>
  <si>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</si>
  <si>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</si>
  <si>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</si>
  <si>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</si>
  <si>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</si>
  <si>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</si>
  <si>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</si>
  <si>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</si>
  <si>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</si>
  <si>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</si>
  <si>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</si>
  <si>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</si>
  <si>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</si>
  <si>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</si>
  <si>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</si>
  <si>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</si>
  <si>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</si>
  <si>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</si>
  <si>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</si>
  <si>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</si>
  <si>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</si>
  <si>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</si>
  <si>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</si>
  <si>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</si>
  <si>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</si>
  <si>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</si>
  <si>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</si>
  <si>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</si>
  <si>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</si>
  <si>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</si>
  <si>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</si>
  <si>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</si>
  <si>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</si>
  <si>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</si>
  <si>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</si>
  <si>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</si>
  <si>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</si>
  <si>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</si>
  <si>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</si>
  <si>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</si>
  <si>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</si>
  <si>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</si>
  <si>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</si>
  <si>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</si>
  <si>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</si>
  <si>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</si>
  <si>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</si>
  <si>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</si>
  <si>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</si>
  <si>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</si>
  <si>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</si>
  <si>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</si>
  <si>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</si>
  <si>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</si>
  <si>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</si>
  <si>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</si>
  <si>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</si>
  <si>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</si>
  <si>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</si>
  <si>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</si>
  <si>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</si>
  <si>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</si>
  <si>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</si>
  <si>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</si>
  <si>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</si>
  <si>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</si>
  <si>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</si>
  <si>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</si>
  <si>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</si>
  <si>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</si>
  <si>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</si>
  <si>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</si>
  <si>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</si>
  <si>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</si>
  <si>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</si>
  <si>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</si>
  <si>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</si>
  <si>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</si>
  <si>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</si>
  <si>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</si>
  <si>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</si>
  <si>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</si>
  <si>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</si>
  <si>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</si>
  <si>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</si>
  <si>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</si>
  <si>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</si>
  <si>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</si>
  <si>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</si>
  <si>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</si>
  <si>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</si>
  <si>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</si>
  <si>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</si>
  <si>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</si>
  <si>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</si>
  <si>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</si>
  <si>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</si>
  <si>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</si>
  <si>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</si>
  <si>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</si>
  <si>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</si>
  <si>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</si>
  <si>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</si>
  <si>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</si>
  <si>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</si>
  <si>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</si>
  <si>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</si>
  <si>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</si>
  <si>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</si>
  <si>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</si>
  <si>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</si>
  <si>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</si>
  <si>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</si>
  <si>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</si>
  <si>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</si>
  <si>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</si>
  <si>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</si>
  <si>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</si>
  <si>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</si>
  <si>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</si>
  <si>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</si>
  <si>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</si>
  <si>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</si>
  <si>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</si>
  <si>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</si>
  <si>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</si>
  <si>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</si>
  <si>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</si>
  <si>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</si>
  <si>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</si>
  <si>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</si>
  <si>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</si>
  <si>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</si>
  <si>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</si>
  <si>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</si>
  <si>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</si>
  <si>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</si>
  <si>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</si>
  <si>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</si>
  <si>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</si>
  <si>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</si>
  <si>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</si>
  <si>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</si>
  <si>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</si>
  <si>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</si>
  <si>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</si>
  <si>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</si>
  <si>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</si>
  <si>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</si>
  <si>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</si>
  <si>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</si>
  <si>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</si>
  <si>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</si>
  <si>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</si>
  <si>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</si>
  <si>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</si>
  <si>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</si>
  <si>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</si>
  <si>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</si>
  <si>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</si>
  <si>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</si>
  <si>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</si>
  <si>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</si>
  <si>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</si>
  <si>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</si>
  <si>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</si>
  <si>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</si>
  <si>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</si>
  <si>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</si>
  <si>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</si>
  <si>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</si>
  <si>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</si>
  <si>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</si>
  <si>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</si>
  <si>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</si>
  <si>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</si>
  <si>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</si>
  <si>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</si>
  <si>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</si>
  <si>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</si>
  <si>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</si>
  <si>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</si>
  <si>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</si>
  <si>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</si>
  <si>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</si>
  <si>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</si>
  <si>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</si>
  <si>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</si>
  <si>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</si>
  <si>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</si>
  <si>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</si>
  <si>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</si>
  <si>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</si>
  <si>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</si>
  <si>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</si>
  <si>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</si>
  <si>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</si>
  <si>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</si>
  <si>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</si>
  <si>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</si>
  <si>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</si>
  <si>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</si>
  <si>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</si>
  <si>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</si>
  <si>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</si>
  <si>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</si>
  <si>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</si>
  <si>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</si>
  <si>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</si>
  <si>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</si>
  <si>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</si>
  <si>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</si>
  <si>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</si>
  <si>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</si>
  <si>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</si>
  <si>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</si>
  <si>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</si>
  <si>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</si>
  <si>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</si>
  <si>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</si>
  <si>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</si>
  <si>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</si>
  <si>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</si>
  <si>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</si>
  <si>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</si>
  <si>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</si>
  <si>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</si>
  <si>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</si>
  <si>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</si>
  <si>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</si>
  <si>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</si>
  <si>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</si>
  <si>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</si>
  <si>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</si>
  <si>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</si>
  <si>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</si>
  <si>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</si>
  <si>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</si>
  <si>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</si>
  <si>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</si>
  <si>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</si>
  <si>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</si>
  <si>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</si>
  <si>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</si>
  <si>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</si>
  <si>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</si>
  <si>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</si>
  <si>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</si>
  <si>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</si>
  <si>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</si>
  <si>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</si>
  <si>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</si>
  <si>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</si>
  <si>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</si>
  <si>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</si>
  <si>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</si>
  <si>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</si>
  <si>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</si>
  <si>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</si>
  <si>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</si>
  <si>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</si>
  <si>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</si>
  <si>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</si>
  <si>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</si>
  <si>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</si>
  <si>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</si>
  <si>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</si>
  <si>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</si>
  <si>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</si>
  <si>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</si>
  <si>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</si>
  <si>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</si>
  <si>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</si>
  <si>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</si>
  <si>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</si>
  <si>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</si>
  <si>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</si>
  <si>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</si>
  <si>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</si>
  <si>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</si>
  <si>
    <t>usual care</t>
  </si>
  <si>
    <t>exercise program</t>
  </si>
  <si>
    <t>NO</t>
  </si>
  <si>
    <t>Dementia And Physical Activity (DAPA) trial of moderate to high intensity exercise training for people with dementia: randomised controlled trial</t>
  </si>
  <si>
    <t>placebo</t>
  </si>
  <si>
    <t>indomethacin</t>
  </si>
  <si>
    <t>No Effect of One-Year Treatment with Indomethacin on Alzheimer’s Disease Progression: A Randomized Controlled Trial</t>
  </si>
  <si>
    <t>Exercise Alone</t>
  </si>
  <si>
    <t>Exercise+Vitamin D</t>
  </si>
  <si>
    <t>Exercise+Cognitive</t>
  </si>
  <si>
    <t>Exercise+VitD+Cognitive</t>
  </si>
  <si>
    <t>Effects of Exercise Alone or Combined with Cognitive Training and Vitamin D Supplementation to Improve Cognition in Adults with Mild Cognitive Impairment. JAMA Network Open 2023.</t>
  </si>
  <si>
    <t>ADAS-Cog12</t>
  </si>
  <si>
    <t>GV-971</t>
  </si>
  <si>
    <t>A 36-week multicenter, randomized, double-blind, placebo-controlled, parallelgroup, phase 3 clinical trial of sodium oligomannate for mild-to-moderate Alzheimer’s dementia. Alz Res Ther 2021</t>
  </si>
  <si>
    <t>Cycling</t>
  </si>
  <si>
    <t>Stretching</t>
  </si>
  <si>
    <t>ADAS-Cog</t>
  </si>
  <si>
    <t>Cognitive Effects of Aerobic Exercise in Alzheimer’s Disease: A Pilot Randomized Controlled Trial. J Alz Dis 2021.</t>
  </si>
  <si>
    <t>36843256</t>
  </si>
  <si>
    <t>AMBAR</t>
  </si>
  <si>
    <t>MMSE inclusion 18-26</t>
  </si>
  <si>
    <t>PE</t>
  </si>
  <si>
    <t>prodromal</t>
  </si>
  <si>
    <t>mild-to-moderate</t>
  </si>
  <si>
    <t>40mg, amyloid-beta production inhibited by 75%</t>
  </si>
  <si>
    <t>Accupuncture</t>
  </si>
  <si>
    <t>Donepezil</t>
  </si>
  <si>
    <t>Acupuncture for patients with mild to moderate Alzheimer’s disease: a randomized controlled trial</t>
  </si>
  <si>
    <t>ABT-126 25mg</t>
  </si>
  <si>
    <t>ABT-126 50mg</t>
  </si>
  <si>
    <t>ABT-126 75mg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</si>
</sst>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Raw'!$C$3:$C$230</c:f>
              <c:numCache>
                <c:formatCode>General</c:formatCode>
                <c:ptCount val="228"/>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180</c:v>
                </c:pt>
                <c:pt idx="101">
                  <c:v>180</c:v>
                </c:pt>
                <c:pt idx="102">
                  <c:v>365</c:v>
                </c:pt>
                <c:pt idx="103">
                  <c:v>365</c:v>
                </c:pt>
                <c:pt idx="104">
                  <c:v>180</c:v>
                </c:pt>
                <c:pt idx="105">
                  <c:v>180</c:v>
                </c:pt>
                <c:pt idx="106">
                  <c:v>365</c:v>
                </c:pt>
                <c:pt idx="107">
                  <c:v>365</c:v>
                </c:pt>
                <c:pt idx="108">
                  <c:v>84</c:v>
                </c:pt>
                <c:pt idx="109">
                  <c:v>84</c:v>
                </c:pt>
                <c:pt idx="110">
                  <c:v>182</c:v>
                </c:pt>
                <c:pt idx="111">
                  <c:v>182</c:v>
                </c:pt>
                <c:pt idx="112">
                  <c:v>273</c:v>
                </c:pt>
                <c:pt idx="113">
                  <c:v>273</c:v>
                </c:pt>
                <c:pt idx="114">
                  <c:v>364</c:v>
                </c:pt>
                <c:pt idx="115">
                  <c:v>364</c:v>
                </c:pt>
                <c:pt idx="116">
                  <c:v>546</c:v>
                </c:pt>
                <c:pt idx="117">
                  <c:v>546</c:v>
                </c:pt>
                <c:pt idx="118">
                  <c:v>546</c:v>
                </c:pt>
                <c:pt idx="119">
                  <c:v>91</c:v>
                </c:pt>
                <c:pt idx="120">
                  <c:v>91</c:v>
                </c:pt>
                <c:pt idx="121">
                  <c:v>91</c:v>
                </c:pt>
                <c:pt idx="122">
                  <c:v>182</c:v>
                </c:pt>
                <c:pt idx="123">
                  <c:v>182</c:v>
                </c:pt>
                <c:pt idx="124">
                  <c:v>182</c:v>
                </c:pt>
                <c:pt idx="125">
                  <c:v>273</c:v>
                </c:pt>
                <c:pt idx="126">
                  <c:v>273</c:v>
                </c:pt>
                <c:pt idx="127">
                  <c:v>273</c:v>
                </c:pt>
                <c:pt idx="128">
                  <c:v>365</c:v>
                </c:pt>
                <c:pt idx="129">
                  <c:v>365</c:v>
                </c:pt>
                <c:pt idx="130">
                  <c:v>365</c:v>
                </c:pt>
                <c:pt idx="131">
                  <c:v>455</c:v>
                </c:pt>
                <c:pt idx="132">
                  <c:v>455</c:v>
                </c:pt>
                <c:pt idx="133">
                  <c:v>455</c:v>
                </c:pt>
                <c:pt idx="134">
                  <c:v>28</c:v>
                </c:pt>
                <c:pt idx="135">
                  <c:v>28</c:v>
                </c:pt>
                <c:pt idx="136">
                  <c:v>28</c:v>
                </c:pt>
                <c:pt idx="137">
                  <c:v>28</c:v>
                </c:pt>
                <c:pt idx="138">
                  <c:v>84</c:v>
                </c:pt>
                <c:pt idx="139">
                  <c:v>84</c:v>
                </c:pt>
                <c:pt idx="140">
                  <c:v>84</c:v>
                </c:pt>
                <c:pt idx="141">
                  <c:v>84</c:v>
                </c:pt>
                <c:pt idx="142">
                  <c:v>168</c:v>
                </c:pt>
                <c:pt idx="143">
                  <c:v>168</c:v>
                </c:pt>
                <c:pt idx="144">
                  <c:v>168</c:v>
                </c:pt>
                <c:pt idx="145">
                  <c:v>168</c:v>
                </c:pt>
                <c:pt idx="146">
                  <c:v>15</c:v>
                </c:pt>
                <c:pt idx="147">
                  <c:v>15</c:v>
                </c:pt>
                <c:pt idx="148">
                  <c:v>90</c:v>
                </c:pt>
                <c:pt idx="149">
                  <c:v>90</c:v>
                </c:pt>
                <c:pt idx="150">
                  <c:v>112</c:v>
                </c:pt>
                <c:pt idx="151">
                  <c:v>112</c:v>
                </c:pt>
                <c:pt idx="152">
                  <c:v>224</c:v>
                </c:pt>
                <c:pt idx="153">
                  <c:v>224</c:v>
                </c:pt>
                <c:pt idx="154">
                  <c:v>42</c:v>
                </c:pt>
                <c:pt idx="155">
                  <c:v>42</c:v>
                </c:pt>
                <c:pt idx="156">
                  <c:v>25</c:v>
                </c:pt>
                <c:pt idx="157">
                  <c:v>26</c:v>
                </c:pt>
                <c:pt idx="158">
                  <c:v>672</c:v>
                </c:pt>
                <c:pt idx="160">
                  <c:v>180</c:v>
                </c:pt>
                <c:pt idx="161">
                  <c:v>180</c:v>
                </c:pt>
                <c:pt idx="162">
                  <c:v>180</c:v>
                </c:pt>
                <c:pt idx="163">
                  <c:v>180</c:v>
                </c:pt>
                <c:pt idx="164">
                  <c:v>180</c:v>
                </c:pt>
                <c:pt idx="165">
                  <c:v>252</c:v>
                </c:pt>
                <c:pt idx="166">
                  <c:v>252</c:v>
                </c:pt>
                <c:pt idx="167">
                  <c:v>180</c:v>
                </c:pt>
                <c:pt idx="168">
                  <c:v>180</c:v>
                </c:pt>
                <c:pt idx="169">
                  <c:v>365</c:v>
                </c:pt>
                <c:pt idx="170">
                  <c:v>365</c:v>
                </c:pt>
                <c:pt idx="171">
                  <c:v>30</c:v>
                </c:pt>
                <c:pt idx="172">
                  <c:v>30</c:v>
                </c:pt>
                <c:pt idx="173">
                  <c:v>60</c:v>
                </c:pt>
                <c:pt idx="174">
                  <c:v>60</c:v>
                </c:pt>
                <c:pt idx="175">
                  <c:v>90</c:v>
                </c:pt>
                <c:pt idx="176">
                  <c:v>90</c:v>
                </c:pt>
                <c:pt idx="177">
                  <c:v>120</c:v>
                </c:pt>
                <c:pt idx="178">
                  <c:v>120</c:v>
                </c:pt>
                <c:pt idx="179">
                  <c:v>150</c:v>
                </c:pt>
                <c:pt idx="180">
                  <c:v>150</c:v>
                </c:pt>
                <c:pt idx="181">
                  <c:v>180</c:v>
                </c:pt>
                <c:pt idx="182">
                  <c:v>180</c:v>
                </c:pt>
                <c:pt idx="183">
                  <c:v>210</c:v>
                </c:pt>
                <c:pt idx="184">
                  <c:v>210</c:v>
                </c:pt>
                <c:pt idx="185">
                  <c:v>240</c:v>
                </c:pt>
                <c:pt idx="186">
                  <c:v>240</c:v>
                </c:pt>
                <c:pt idx="187">
                  <c:v>270</c:v>
                </c:pt>
                <c:pt idx="188">
                  <c:v>270</c:v>
                </c:pt>
                <c:pt idx="189">
                  <c:v>300</c:v>
                </c:pt>
                <c:pt idx="190">
                  <c:v>300</c:v>
                </c:pt>
                <c:pt idx="191">
                  <c:v>330</c:v>
                </c:pt>
                <c:pt idx="192">
                  <c:v>330</c:v>
                </c:pt>
                <c:pt idx="193">
                  <c:v>360</c:v>
                </c:pt>
                <c:pt idx="194">
                  <c:v>360</c:v>
                </c:pt>
                <c:pt idx="195">
                  <c:v>390</c:v>
                </c:pt>
                <c:pt idx="196">
                  <c:v>390</c:v>
                </c:pt>
                <c:pt idx="197">
                  <c:v>420</c:v>
                </c:pt>
                <c:pt idx="198">
                  <c:v>420</c:v>
                </c:pt>
                <c:pt idx="199">
                  <c:v>112</c:v>
                </c:pt>
                <c:pt idx="200">
                  <c:v>112</c:v>
                </c:pt>
                <c:pt idx="201">
                  <c:v>196</c:v>
                </c:pt>
                <c:pt idx="202">
                  <c:v>196</c:v>
                </c:pt>
                <c:pt idx="203">
                  <c:v>28</c:v>
                </c:pt>
                <c:pt idx="204">
                  <c:v>28</c:v>
                </c:pt>
                <c:pt idx="205">
                  <c:v>28</c:v>
                </c:pt>
                <c:pt idx="206">
                  <c:v>28</c:v>
                </c:pt>
                <c:pt idx="207">
                  <c:v>28</c:v>
                </c:pt>
                <c:pt idx="208">
                  <c:v>56</c:v>
                </c:pt>
                <c:pt idx="209">
                  <c:v>56</c:v>
                </c:pt>
                <c:pt idx="210">
                  <c:v>56</c:v>
                </c:pt>
                <c:pt idx="211">
                  <c:v>56</c:v>
                </c:pt>
                <c:pt idx="212">
                  <c:v>56</c:v>
                </c:pt>
                <c:pt idx="213">
                  <c:v>84</c:v>
                </c:pt>
                <c:pt idx="214">
                  <c:v>84</c:v>
                </c:pt>
                <c:pt idx="215">
                  <c:v>84</c:v>
                </c:pt>
                <c:pt idx="216">
                  <c:v>84</c:v>
                </c:pt>
                <c:pt idx="217">
                  <c:v>84</c:v>
                </c:pt>
                <c:pt idx="218">
                  <c:v>126</c:v>
                </c:pt>
                <c:pt idx="219">
                  <c:v>126</c:v>
                </c:pt>
                <c:pt idx="220">
                  <c:v>126</c:v>
                </c:pt>
                <c:pt idx="221">
                  <c:v>126</c:v>
                </c:pt>
                <c:pt idx="222">
                  <c:v>126</c:v>
                </c:pt>
                <c:pt idx="223">
                  <c:v>168</c:v>
                </c:pt>
                <c:pt idx="224">
                  <c:v>168</c:v>
                </c:pt>
                <c:pt idx="225">
                  <c:v>168</c:v>
                </c:pt>
                <c:pt idx="226">
                  <c:v>168</c:v>
                </c:pt>
                <c:pt idx="227">
                  <c:v>168</c:v>
                </c:pt>
              </c:numCache>
            </c:numRef>
          </c:xVal>
          <c:yVal>
            <c:numRef>
              <c:f>'Adas-Cog Raw'!$D$3:$D$230</c:f>
              <c:numCache>
                <c:formatCode>#,##0.0</c:formatCode>
                <c:ptCount val="228"/>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1</c:v>
                </c:pt>
                <c:pt idx="101">
                  <c:v>1.6999999999999993</c:v>
                </c:pt>
                <c:pt idx="102">
                  <c:v>2.4000000000000021</c:v>
                </c:pt>
                <c:pt idx="103">
                  <c:v>4</c:v>
                </c:pt>
                <c:pt idx="104">
                  <c:v>3.9</c:v>
                </c:pt>
                <c:pt idx="105">
                  <c:v>4.8</c:v>
                </c:pt>
                <c:pt idx="106">
                  <c:v>9.3000000000000007</c:v>
                </c:pt>
                <c:pt idx="107">
                  <c:v>7.8</c:v>
                </c:pt>
                <c:pt idx="108">
                  <c:v>0.3</c:v>
                </c:pt>
                <c:pt idx="109">
                  <c:v>-1.5</c:v>
                </c:pt>
                <c:pt idx="110">
                  <c:v>2.1</c:v>
                </c:pt>
                <c:pt idx="111">
                  <c:v>-1.9</c:v>
                </c:pt>
                <c:pt idx="112">
                  <c:v>-3.8</c:v>
                </c:pt>
                <c:pt idx="113">
                  <c:v>-2.1</c:v>
                </c:pt>
                <c:pt idx="114">
                  <c:v>-5.6</c:v>
                </c:pt>
                <c:pt idx="115">
                  <c:v>-1.2</c:v>
                </c:pt>
                <c:pt idx="116">
                  <c:v>7.7</c:v>
                </c:pt>
                <c:pt idx="117">
                  <c:v>7.9</c:v>
                </c:pt>
                <c:pt idx="118">
                  <c:v>8</c:v>
                </c:pt>
                <c:pt idx="119">
                  <c:v>0.2</c:v>
                </c:pt>
                <c:pt idx="120">
                  <c:v>1.2</c:v>
                </c:pt>
                <c:pt idx="121">
                  <c:v>1.2</c:v>
                </c:pt>
                <c:pt idx="122">
                  <c:v>0.8</c:v>
                </c:pt>
                <c:pt idx="123">
                  <c:v>1.2</c:v>
                </c:pt>
                <c:pt idx="124">
                  <c:v>1.5</c:v>
                </c:pt>
                <c:pt idx="125">
                  <c:v>2.4</c:v>
                </c:pt>
                <c:pt idx="126">
                  <c:v>3.1</c:v>
                </c:pt>
                <c:pt idx="127">
                  <c:v>3</c:v>
                </c:pt>
                <c:pt idx="128">
                  <c:v>4.0999999999999996</c:v>
                </c:pt>
                <c:pt idx="129">
                  <c:v>4.3</c:v>
                </c:pt>
                <c:pt idx="130">
                  <c:v>4.0999999999999996</c:v>
                </c:pt>
                <c:pt idx="131">
                  <c:v>6</c:v>
                </c:pt>
                <c:pt idx="132">
                  <c:v>7</c:v>
                </c:pt>
                <c:pt idx="133">
                  <c:v>6.6</c:v>
                </c:pt>
                <c:pt idx="134">
                  <c:v>-0.7</c:v>
                </c:pt>
                <c:pt idx="135">
                  <c:v>-0.8</c:v>
                </c:pt>
                <c:pt idx="136">
                  <c:v>-1.2</c:v>
                </c:pt>
                <c:pt idx="137">
                  <c:v>-1.2</c:v>
                </c:pt>
                <c:pt idx="138">
                  <c:v>-0.7</c:v>
                </c:pt>
                <c:pt idx="139">
                  <c:v>-0.8</c:v>
                </c:pt>
                <c:pt idx="140">
                  <c:v>-0.6</c:v>
                </c:pt>
                <c:pt idx="141">
                  <c:v>-0.5</c:v>
                </c:pt>
                <c:pt idx="142">
                  <c:v>0.4</c:v>
                </c:pt>
                <c:pt idx="143">
                  <c:v>-0.1</c:v>
                </c:pt>
                <c:pt idx="144">
                  <c:v>-0.5</c:v>
                </c:pt>
                <c:pt idx="145">
                  <c:v>0.1</c:v>
                </c:pt>
                <c:pt idx="146">
                  <c:v>-1.6519999999999999</c:v>
                </c:pt>
                <c:pt idx="147">
                  <c:v>0.13</c:v>
                </c:pt>
                <c:pt idx="148">
                  <c:v>-0.74099999999999999</c:v>
                </c:pt>
                <c:pt idx="149">
                  <c:v>8.5000000000000006E-2</c:v>
                </c:pt>
                <c:pt idx="150">
                  <c:v>-2.5</c:v>
                </c:pt>
                <c:pt idx="151">
                  <c:v>0.5</c:v>
                </c:pt>
                <c:pt idx="152">
                  <c:v>-1.5</c:v>
                </c:pt>
                <c:pt idx="153">
                  <c:v>0</c:v>
                </c:pt>
                <c:pt idx="154">
                  <c:v>-6.2</c:v>
                </c:pt>
                <c:pt idx="155">
                  <c:v>-4.5</c:v>
                </c:pt>
                <c:pt idx="156">
                  <c:v>0.91</c:v>
                </c:pt>
                <c:pt idx="157">
                  <c:v>-1.01</c:v>
                </c:pt>
                <c:pt idx="158">
                  <c:v>11.7</c:v>
                </c:pt>
                <c:pt idx="160">
                  <c:v>-2.41</c:v>
                </c:pt>
                <c:pt idx="161">
                  <c:v>-2.2999999999999998</c:v>
                </c:pt>
                <c:pt idx="162">
                  <c:v>-0.3</c:v>
                </c:pt>
                <c:pt idx="163">
                  <c:v>-1.4</c:v>
                </c:pt>
                <c:pt idx="164">
                  <c:v>0.23</c:v>
                </c:pt>
                <c:pt idx="165">
                  <c:v>-1.89</c:v>
                </c:pt>
                <c:pt idx="166">
                  <c:v>0.26</c:v>
                </c:pt>
                <c:pt idx="167">
                  <c:v>1</c:v>
                </c:pt>
                <c:pt idx="168">
                  <c:v>0.1</c:v>
                </c:pt>
                <c:pt idx="169">
                  <c:v>2.4</c:v>
                </c:pt>
                <c:pt idx="170">
                  <c:v>2.2000000000000002</c:v>
                </c:pt>
                <c:pt idx="171">
                  <c:v>0.2</c:v>
                </c:pt>
                <c:pt idx="172">
                  <c:v>0.6</c:v>
                </c:pt>
                <c:pt idx="173">
                  <c:v>0.3</c:v>
                </c:pt>
                <c:pt idx="174">
                  <c:v>1.1000000000000001</c:v>
                </c:pt>
                <c:pt idx="175">
                  <c:v>0.2</c:v>
                </c:pt>
                <c:pt idx="176">
                  <c:v>0.9</c:v>
                </c:pt>
                <c:pt idx="177">
                  <c:v>0.2</c:v>
                </c:pt>
                <c:pt idx="178">
                  <c:v>0.7</c:v>
                </c:pt>
                <c:pt idx="179">
                  <c:v>0.2</c:v>
                </c:pt>
                <c:pt idx="180">
                  <c:v>0.4</c:v>
                </c:pt>
                <c:pt idx="181">
                  <c:v>0.1</c:v>
                </c:pt>
                <c:pt idx="182">
                  <c:v>0.2</c:v>
                </c:pt>
                <c:pt idx="183">
                  <c:v>0.2</c:v>
                </c:pt>
                <c:pt idx="184">
                  <c:v>0.6</c:v>
                </c:pt>
                <c:pt idx="185">
                  <c:v>0.2</c:v>
                </c:pt>
                <c:pt idx="186">
                  <c:v>1</c:v>
                </c:pt>
                <c:pt idx="187">
                  <c:v>0.2</c:v>
                </c:pt>
                <c:pt idx="188">
                  <c:v>1.4</c:v>
                </c:pt>
                <c:pt idx="189">
                  <c:v>0.4</c:v>
                </c:pt>
                <c:pt idx="190">
                  <c:v>1.7</c:v>
                </c:pt>
                <c:pt idx="191">
                  <c:v>0.7</c:v>
                </c:pt>
                <c:pt idx="192">
                  <c:v>2.2000000000000002</c:v>
                </c:pt>
                <c:pt idx="193">
                  <c:v>1</c:v>
                </c:pt>
                <c:pt idx="194">
                  <c:v>2.7</c:v>
                </c:pt>
                <c:pt idx="195">
                  <c:v>1</c:v>
                </c:pt>
                <c:pt idx="196">
                  <c:v>3</c:v>
                </c:pt>
                <c:pt idx="197">
                  <c:v>1</c:v>
                </c:pt>
                <c:pt idx="198">
                  <c:v>3.2</c:v>
                </c:pt>
                <c:pt idx="199">
                  <c:v>-4.08</c:v>
                </c:pt>
                <c:pt idx="200">
                  <c:v>-1.97</c:v>
                </c:pt>
                <c:pt idx="201">
                  <c:v>-3.1</c:v>
                </c:pt>
                <c:pt idx="202">
                  <c:v>1.1000000000000001</c:v>
                </c:pt>
                <c:pt idx="203">
                  <c:v>-0.7</c:v>
                </c:pt>
                <c:pt idx="204">
                  <c:v>-0.2</c:v>
                </c:pt>
                <c:pt idx="205">
                  <c:v>-0.7</c:v>
                </c:pt>
                <c:pt idx="206">
                  <c:v>-0.7</c:v>
                </c:pt>
                <c:pt idx="207">
                  <c:v>-0.9</c:v>
                </c:pt>
                <c:pt idx="208">
                  <c:v>-1.1000000000000001</c:v>
                </c:pt>
                <c:pt idx="209">
                  <c:v>-1.4</c:v>
                </c:pt>
                <c:pt idx="210">
                  <c:v>-1.3</c:v>
                </c:pt>
                <c:pt idx="211">
                  <c:v>-1.2</c:v>
                </c:pt>
                <c:pt idx="212">
                  <c:v>-0.7</c:v>
                </c:pt>
                <c:pt idx="213">
                  <c:v>-0.5</c:v>
                </c:pt>
                <c:pt idx="214">
                  <c:v>-1.1000000000000001</c:v>
                </c:pt>
                <c:pt idx="215">
                  <c:v>-1.3</c:v>
                </c:pt>
                <c:pt idx="216">
                  <c:v>-3.2</c:v>
                </c:pt>
                <c:pt idx="217">
                  <c:v>-0.6</c:v>
                </c:pt>
                <c:pt idx="218">
                  <c:v>-0.5</c:v>
                </c:pt>
                <c:pt idx="219">
                  <c:v>-0.7</c:v>
                </c:pt>
                <c:pt idx="220">
                  <c:v>-1.4</c:v>
                </c:pt>
                <c:pt idx="221">
                  <c:v>-2.5</c:v>
                </c:pt>
                <c:pt idx="222">
                  <c:v>-0.7</c:v>
                </c:pt>
                <c:pt idx="223">
                  <c:v>-0.7</c:v>
                </c:pt>
                <c:pt idx="224">
                  <c:v>-1.3</c:v>
                </c:pt>
                <c:pt idx="225">
                  <c:v>-1.4</c:v>
                </c:pt>
                <c:pt idx="226">
                  <c:v>-2.6</c:v>
                </c:pt>
                <c:pt idx="227">
                  <c:v>-0.3</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511627</xdr:colOff>
      <xdr:row>27</xdr:row>
      <xdr:rowOff>43543</xdr:rowOff>
    </xdr:from>
    <xdr:to>
      <xdr:col>35</xdr:col>
      <xdr:colOff>194582</xdr:colOff>
      <xdr:row>64</xdr:row>
      <xdr:rowOff>10886</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topLeftCell="A16"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O230"/>
  <sheetViews>
    <sheetView tabSelected="1" zoomScaleNormal="100" workbookViewId="0">
      <pane xSplit="2" ySplit="2" topLeftCell="F28" activePane="bottomRight" state="frozen"/>
      <selection pane="topRight" activeCell="C1" sqref="C1"/>
      <selection pane="bottomLeft" activeCell="A3" sqref="A3"/>
      <selection pane="bottomRight" activeCell="F39" sqref="F39"/>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5" x14ac:dyDescent="0.2">
      <c r="A1" t="s">
        <v>3</v>
      </c>
      <c r="M1" s="11" t="s">
        <v>2639</v>
      </c>
      <c r="N1" t="s">
        <v>2569</v>
      </c>
      <c r="O1" t="s">
        <v>2605</v>
      </c>
    </row>
    <row r="2" spans="1:15"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5" x14ac:dyDescent="0.2">
      <c r="B3" t="s">
        <v>2546</v>
      </c>
      <c r="C3" s="28">
        <v>90</v>
      </c>
      <c r="D3" s="29">
        <v>0.9</v>
      </c>
      <c r="E3" t="s">
        <v>2548</v>
      </c>
      <c r="F3" s="29">
        <v>24.37</v>
      </c>
      <c r="G3" s="28">
        <v>844</v>
      </c>
      <c r="H3" s="33" t="s">
        <v>2580</v>
      </c>
      <c r="I3" s="28" t="s">
        <v>2594</v>
      </c>
      <c r="J3" s="28" t="s">
        <v>2594</v>
      </c>
    </row>
    <row r="4" spans="1:15" x14ac:dyDescent="0.2">
      <c r="B4" t="s">
        <v>34</v>
      </c>
      <c r="C4" s="28">
        <v>90</v>
      </c>
      <c r="D4" s="29">
        <v>0.5</v>
      </c>
      <c r="E4" t="s">
        <v>2548</v>
      </c>
      <c r="F4" s="29">
        <v>24.45</v>
      </c>
      <c r="G4" s="28">
        <v>819</v>
      </c>
      <c r="H4" s="31" t="s">
        <v>2580</v>
      </c>
      <c r="I4" s="28" t="s">
        <v>2594</v>
      </c>
      <c r="J4" s="28" t="s">
        <v>2594</v>
      </c>
    </row>
    <row r="5" spans="1:15" x14ac:dyDescent="0.2">
      <c r="B5" t="s">
        <v>2546</v>
      </c>
      <c r="C5" s="28">
        <v>180</v>
      </c>
      <c r="D5" s="29">
        <v>1.2</v>
      </c>
      <c r="E5" t="s">
        <v>2548</v>
      </c>
      <c r="F5" s="29">
        <v>24.37</v>
      </c>
      <c r="G5" s="28">
        <v>823</v>
      </c>
      <c r="H5" s="31" t="s">
        <v>2580</v>
      </c>
      <c r="I5" s="28" t="s">
        <v>2594</v>
      </c>
      <c r="J5" s="28" t="s">
        <v>2594</v>
      </c>
    </row>
    <row r="6" spans="1:15" x14ac:dyDescent="0.2">
      <c r="B6" t="s">
        <v>34</v>
      </c>
      <c r="C6" s="28">
        <v>180</v>
      </c>
      <c r="D6" s="29">
        <v>0.5</v>
      </c>
      <c r="E6" t="s">
        <v>2548</v>
      </c>
      <c r="F6" s="29">
        <v>24.45</v>
      </c>
      <c r="G6" s="28">
        <v>793</v>
      </c>
      <c r="H6" s="31" t="s">
        <v>2580</v>
      </c>
      <c r="I6" s="28" t="s">
        <v>2594</v>
      </c>
      <c r="J6" s="28" t="s">
        <v>2594</v>
      </c>
    </row>
    <row r="7" spans="1:15" x14ac:dyDescent="0.2">
      <c r="B7" t="s">
        <v>2546</v>
      </c>
      <c r="C7" s="28">
        <f>9*30</f>
        <v>270</v>
      </c>
      <c r="D7" s="29">
        <v>2.5</v>
      </c>
      <c r="E7" t="s">
        <v>2548</v>
      </c>
      <c r="F7" s="29">
        <v>24.37</v>
      </c>
      <c r="G7" s="28">
        <v>807</v>
      </c>
      <c r="H7" s="31" t="s">
        <v>2580</v>
      </c>
      <c r="I7" s="28" t="s">
        <v>2594</v>
      </c>
      <c r="J7" s="28" t="s">
        <v>2594</v>
      </c>
    </row>
    <row r="8" spans="1:15" x14ac:dyDescent="0.2">
      <c r="B8" t="s">
        <v>34</v>
      </c>
      <c r="C8" s="28">
        <f>9*30</f>
        <v>270</v>
      </c>
      <c r="D8" s="29">
        <v>1.5</v>
      </c>
      <c r="E8" t="s">
        <v>2548</v>
      </c>
      <c r="F8" s="29">
        <v>24.45</v>
      </c>
      <c r="G8" s="28">
        <v>771</v>
      </c>
      <c r="H8" s="31" t="s">
        <v>2580</v>
      </c>
      <c r="I8" s="28" t="s">
        <v>2594</v>
      </c>
      <c r="J8" s="28" t="s">
        <v>2594</v>
      </c>
    </row>
    <row r="9" spans="1:15" x14ac:dyDescent="0.2">
      <c r="B9" t="s">
        <v>2546</v>
      </c>
      <c r="C9" s="28">
        <v>365</v>
      </c>
      <c r="D9" s="29">
        <v>3.2</v>
      </c>
      <c r="E9" t="s">
        <v>2548</v>
      </c>
      <c r="F9" s="29">
        <v>24.37</v>
      </c>
      <c r="G9" s="28">
        <v>770</v>
      </c>
      <c r="H9" s="31" t="s">
        <v>2580</v>
      </c>
      <c r="I9" s="28" t="s">
        <v>2594</v>
      </c>
      <c r="J9" s="28" t="s">
        <v>2594</v>
      </c>
    </row>
    <row r="10" spans="1:15" x14ac:dyDescent="0.2">
      <c r="B10" t="s">
        <v>34</v>
      </c>
      <c r="C10" s="28">
        <v>365</v>
      </c>
      <c r="D10" s="29">
        <v>1.8</v>
      </c>
      <c r="E10" t="s">
        <v>2548</v>
      </c>
      <c r="F10" s="29">
        <v>24.45</v>
      </c>
      <c r="G10" s="28">
        <v>753</v>
      </c>
      <c r="H10" s="31" t="s">
        <v>2580</v>
      </c>
      <c r="I10" s="28" t="s">
        <v>2594</v>
      </c>
      <c r="J10" s="28" t="s">
        <v>2594</v>
      </c>
    </row>
    <row r="11" spans="1:15" x14ac:dyDescent="0.2">
      <c r="B11" t="s">
        <v>2546</v>
      </c>
      <c r="C11" s="28">
        <f>15*30</f>
        <v>450</v>
      </c>
      <c r="D11" s="29">
        <v>3.7</v>
      </c>
      <c r="E11" t="s">
        <v>2548</v>
      </c>
      <c r="F11" s="29">
        <v>24.37</v>
      </c>
      <c r="G11" s="28">
        <v>762</v>
      </c>
      <c r="H11" s="31" t="s">
        <v>2580</v>
      </c>
      <c r="I11" s="28" t="s">
        <v>2594</v>
      </c>
      <c r="J11" s="28" t="s">
        <v>2594</v>
      </c>
    </row>
    <row r="12" spans="1:15" x14ac:dyDescent="0.2">
      <c r="B12" t="s">
        <v>34</v>
      </c>
      <c r="C12" s="28">
        <f>15*30</f>
        <v>450</v>
      </c>
      <c r="D12" s="29">
        <v>2.2000000000000002</v>
      </c>
      <c r="E12" t="s">
        <v>2548</v>
      </c>
      <c r="F12" s="29">
        <v>24.45</v>
      </c>
      <c r="G12" s="28">
        <v>730</v>
      </c>
      <c r="H12" s="31" t="s">
        <v>2580</v>
      </c>
      <c r="I12" s="28" t="s">
        <v>2594</v>
      </c>
      <c r="J12" s="28" t="s">
        <v>2594</v>
      </c>
    </row>
    <row r="13" spans="1:15" x14ac:dyDescent="0.2">
      <c r="B13" t="s">
        <v>2546</v>
      </c>
      <c r="C13" s="28">
        <f>18*30</f>
        <v>540</v>
      </c>
      <c r="D13" s="29">
        <v>5.6</v>
      </c>
      <c r="E13" t="s">
        <v>2548</v>
      </c>
      <c r="F13" s="29">
        <v>24.37</v>
      </c>
      <c r="G13" s="28">
        <v>738</v>
      </c>
      <c r="H13" s="31" t="s">
        <v>2580</v>
      </c>
      <c r="I13" s="28" t="s">
        <v>2594</v>
      </c>
      <c r="J13" s="28" t="s">
        <v>2594</v>
      </c>
    </row>
    <row r="14" spans="1:15" x14ac:dyDescent="0.2">
      <c r="B14" t="s">
        <v>34</v>
      </c>
      <c r="C14" s="28">
        <f>18*30</f>
        <v>540</v>
      </c>
      <c r="D14" s="29">
        <v>4.0999999999999996</v>
      </c>
      <c r="E14" t="s">
        <v>2548</v>
      </c>
      <c r="F14" s="29">
        <v>24.45</v>
      </c>
      <c r="G14" s="28">
        <v>703</v>
      </c>
      <c r="H14" s="31" t="s">
        <v>2580</v>
      </c>
      <c r="I14" s="28" t="s">
        <v>2594</v>
      </c>
      <c r="J14" s="28" t="s">
        <v>2594</v>
      </c>
    </row>
    <row r="15" spans="1:15" x14ac:dyDescent="0.2">
      <c r="B15" t="s">
        <v>2546</v>
      </c>
      <c r="C15" s="28">
        <v>90</v>
      </c>
      <c r="D15" s="29">
        <v>0.7</v>
      </c>
      <c r="E15" t="s">
        <v>2548</v>
      </c>
      <c r="F15" s="29">
        <v>22.6</v>
      </c>
      <c r="G15" s="28">
        <v>238</v>
      </c>
      <c r="H15" s="33" t="s">
        <v>2590</v>
      </c>
      <c r="I15" s="28" t="s">
        <v>2594</v>
      </c>
      <c r="J15" s="28" t="s">
        <v>2594</v>
      </c>
    </row>
    <row r="16" spans="1:15"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2620</v>
      </c>
      <c r="C103" s="28">
        <f>6*30</f>
        <v>180</v>
      </c>
      <c r="D103" s="29">
        <f>22.4-F103</f>
        <v>1</v>
      </c>
      <c r="E103" t="s">
        <v>2597</v>
      </c>
      <c r="F103" s="29">
        <v>21.4</v>
      </c>
      <c r="G103" s="28">
        <v>137</v>
      </c>
      <c r="H103" s="31" t="s">
        <v>2623</v>
      </c>
      <c r="I103" t="s">
        <v>2622</v>
      </c>
      <c r="J103" t="s">
        <v>2622</v>
      </c>
      <c r="L103">
        <v>21.4</v>
      </c>
    </row>
    <row r="104" spans="2:12" x14ac:dyDescent="0.2">
      <c r="B104" t="s">
        <v>2621</v>
      </c>
      <c r="C104" s="28">
        <v>180</v>
      </c>
      <c r="D104" s="29">
        <f>22.9-F104</f>
        <v>1.6999999999999993</v>
      </c>
      <c r="E104" t="s">
        <v>2597</v>
      </c>
      <c r="F104" s="29">
        <v>21.2</v>
      </c>
      <c r="G104" s="28">
        <v>278</v>
      </c>
      <c r="H104" s="31" t="s">
        <v>2623</v>
      </c>
      <c r="I104" t="s">
        <v>2622</v>
      </c>
      <c r="J104" t="s">
        <v>2622</v>
      </c>
      <c r="L104">
        <v>21.2</v>
      </c>
    </row>
    <row r="105" spans="2:12" x14ac:dyDescent="0.2">
      <c r="B105" t="s">
        <v>2620</v>
      </c>
      <c r="C105" s="28">
        <v>365</v>
      </c>
      <c r="D105" s="29">
        <f>23.8-F105</f>
        <v>2.4000000000000021</v>
      </c>
      <c r="E105" t="s">
        <v>2597</v>
      </c>
      <c r="F105" s="29">
        <v>21.4</v>
      </c>
      <c r="G105" s="28">
        <v>137</v>
      </c>
      <c r="H105" s="31" t="s">
        <v>2623</v>
      </c>
      <c r="I105" t="s">
        <v>2622</v>
      </c>
      <c r="J105" t="s">
        <v>2622</v>
      </c>
      <c r="L105">
        <v>21.4</v>
      </c>
    </row>
    <row r="106" spans="2:12" x14ac:dyDescent="0.2">
      <c r="B106" t="s">
        <v>2621</v>
      </c>
      <c r="C106" s="28">
        <v>365</v>
      </c>
      <c r="D106" s="29">
        <f>25.2-F106</f>
        <v>4</v>
      </c>
      <c r="E106" t="s">
        <v>2597</v>
      </c>
      <c r="F106" s="29">
        <v>21.2</v>
      </c>
      <c r="G106" s="28">
        <v>278</v>
      </c>
      <c r="H106" s="31" t="s">
        <v>2623</v>
      </c>
      <c r="I106" t="s">
        <v>2622</v>
      </c>
      <c r="J106" t="s">
        <v>2622</v>
      </c>
      <c r="L106">
        <v>21.2</v>
      </c>
    </row>
    <row r="107" spans="2:12" x14ac:dyDescent="0.2">
      <c r="B107" t="s">
        <v>2624</v>
      </c>
      <c r="C107" s="28">
        <f>6*30</f>
        <v>180</v>
      </c>
      <c r="D107" s="29">
        <v>3.9</v>
      </c>
      <c r="E107" t="s">
        <v>2597</v>
      </c>
      <c r="F107">
        <v>19.7</v>
      </c>
      <c r="G107" s="28">
        <v>23</v>
      </c>
      <c r="H107" s="31" t="s">
        <v>2626</v>
      </c>
      <c r="I107" t="s">
        <v>2605</v>
      </c>
      <c r="J107" t="s">
        <v>2605</v>
      </c>
      <c r="L107">
        <v>19.7</v>
      </c>
    </row>
    <row r="108" spans="2:12" x14ac:dyDescent="0.2">
      <c r="B108" t="s">
        <v>2625</v>
      </c>
      <c r="C108" s="28">
        <f>6*30</f>
        <v>180</v>
      </c>
      <c r="D108" s="29">
        <v>4.8</v>
      </c>
      <c r="E108" t="s">
        <v>2597</v>
      </c>
      <c r="F108">
        <v>20.2</v>
      </c>
      <c r="G108" s="28">
        <v>20</v>
      </c>
      <c r="H108" s="31" t="s">
        <v>2626</v>
      </c>
      <c r="I108" t="s">
        <v>2605</v>
      </c>
      <c r="J108" t="s">
        <v>2605</v>
      </c>
      <c r="L108">
        <v>20.2</v>
      </c>
    </row>
    <row r="109" spans="2:12" x14ac:dyDescent="0.2">
      <c r="B109" t="s">
        <v>2624</v>
      </c>
      <c r="C109" s="28">
        <v>365</v>
      </c>
      <c r="D109" s="29">
        <v>9.3000000000000007</v>
      </c>
      <c r="E109" t="s">
        <v>2597</v>
      </c>
      <c r="F109">
        <v>19.7</v>
      </c>
      <c r="G109" s="28">
        <v>19</v>
      </c>
      <c r="H109" s="31" t="s">
        <v>2626</v>
      </c>
      <c r="I109" t="s">
        <v>2605</v>
      </c>
      <c r="J109" t="s">
        <v>2605</v>
      </c>
      <c r="L109">
        <v>19.7</v>
      </c>
    </row>
    <row r="110" spans="2:12" x14ac:dyDescent="0.2">
      <c r="B110" t="s">
        <v>2625</v>
      </c>
      <c r="C110" s="28">
        <v>365</v>
      </c>
      <c r="D110" s="29">
        <v>7.8</v>
      </c>
      <c r="E110" t="s">
        <v>2597</v>
      </c>
      <c r="F110">
        <v>20.2</v>
      </c>
      <c r="G110" s="28">
        <v>19</v>
      </c>
      <c r="H110" s="31" t="s">
        <v>2626</v>
      </c>
      <c r="I110" t="s">
        <v>2605</v>
      </c>
      <c r="J110" t="s">
        <v>2605</v>
      </c>
      <c r="L110">
        <v>20.2</v>
      </c>
    </row>
    <row r="111" spans="2:12" x14ac:dyDescent="0.2">
      <c r="B111" t="s">
        <v>2552</v>
      </c>
      <c r="C111" s="28">
        <f>12*7</f>
        <v>84</v>
      </c>
      <c r="D111" s="29">
        <v>0.3</v>
      </c>
      <c r="E111" t="s">
        <v>2555</v>
      </c>
      <c r="F111" s="29">
        <v>29.9</v>
      </c>
      <c r="G111" s="28">
        <v>84</v>
      </c>
      <c r="H111" t="s">
        <v>2556</v>
      </c>
      <c r="I111" t="s">
        <v>2605</v>
      </c>
      <c r="J111" t="s">
        <v>2605</v>
      </c>
    </row>
    <row r="112" spans="2:12" x14ac:dyDescent="0.2">
      <c r="B112" t="s">
        <v>2531</v>
      </c>
      <c r="C112" s="28">
        <f>12*7</f>
        <v>84</v>
      </c>
      <c r="D112" s="29">
        <v>-1.5</v>
      </c>
      <c r="E112" t="s">
        <v>2555</v>
      </c>
      <c r="G112" s="28">
        <v>82</v>
      </c>
      <c r="H112" t="s">
        <v>2556</v>
      </c>
      <c r="I112" t="s">
        <v>2605</v>
      </c>
      <c r="J112" t="s">
        <v>2605</v>
      </c>
    </row>
    <row r="113" spans="2:12" x14ac:dyDescent="0.2">
      <c r="B113" t="s">
        <v>2552</v>
      </c>
      <c r="C113" s="28">
        <f>26*7</f>
        <v>182</v>
      </c>
      <c r="D113" s="29">
        <v>2.1</v>
      </c>
      <c r="E113" t="s">
        <v>2555</v>
      </c>
      <c r="F113" s="29">
        <v>29.9</v>
      </c>
      <c r="G113" s="28">
        <v>76</v>
      </c>
      <c r="H113" t="s">
        <v>2556</v>
      </c>
      <c r="I113" t="s">
        <v>2605</v>
      </c>
      <c r="J113" t="s">
        <v>2605</v>
      </c>
    </row>
    <row r="114" spans="2:12" x14ac:dyDescent="0.2">
      <c r="B114" t="s">
        <v>2531</v>
      </c>
      <c r="C114" s="28">
        <f>26*7</f>
        <v>182</v>
      </c>
      <c r="D114" s="29">
        <v>-1.9</v>
      </c>
      <c r="E114" t="s">
        <v>2555</v>
      </c>
      <c r="G114" s="28">
        <v>77</v>
      </c>
      <c r="H114" t="s">
        <v>2556</v>
      </c>
      <c r="I114" t="s">
        <v>2605</v>
      </c>
      <c r="J114" t="s">
        <v>2605</v>
      </c>
    </row>
    <row r="115" spans="2:12" x14ac:dyDescent="0.2">
      <c r="B115" t="s">
        <v>2552</v>
      </c>
      <c r="C115" s="28">
        <f>39*7</f>
        <v>273</v>
      </c>
      <c r="D115" s="29">
        <v>-3.8</v>
      </c>
      <c r="E115" t="s">
        <v>2555</v>
      </c>
      <c r="G115" s="28">
        <v>63</v>
      </c>
      <c r="H115" t="s">
        <v>2556</v>
      </c>
      <c r="I115" t="s">
        <v>2605</v>
      </c>
      <c r="J115" t="s">
        <v>2605</v>
      </c>
    </row>
    <row r="116" spans="2:12" x14ac:dyDescent="0.2">
      <c r="B116" t="s">
        <v>2531</v>
      </c>
      <c r="C116" s="28">
        <f>39*7</f>
        <v>273</v>
      </c>
      <c r="D116" s="29">
        <v>-2.1</v>
      </c>
      <c r="E116" t="s">
        <v>2555</v>
      </c>
      <c r="F116" s="29">
        <v>29.9</v>
      </c>
      <c r="G116" s="28">
        <v>63</v>
      </c>
      <c r="H116" t="s">
        <v>2556</v>
      </c>
      <c r="I116" t="s">
        <v>2605</v>
      </c>
      <c r="J116" t="s">
        <v>2605</v>
      </c>
    </row>
    <row r="117" spans="2:12" x14ac:dyDescent="0.2">
      <c r="B117" t="s">
        <v>2552</v>
      </c>
      <c r="C117" s="28">
        <f>52*7</f>
        <v>364</v>
      </c>
      <c r="D117" s="29">
        <v>-5.6</v>
      </c>
      <c r="E117" t="s">
        <v>2555</v>
      </c>
      <c r="G117" s="28">
        <v>59</v>
      </c>
      <c r="H117" t="s">
        <v>2556</v>
      </c>
      <c r="I117" t="s">
        <v>2605</v>
      </c>
      <c r="J117" t="s">
        <v>2605</v>
      </c>
    </row>
    <row r="118" spans="2:12" x14ac:dyDescent="0.2">
      <c r="B118" t="s">
        <v>2531</v>
      </c>
      <c r="C118" s="28">
        <f>52*7</f>
        <v>364</v>
      </c>
      <c r="D118" s="29">
        <v>-1.2</v>
      </c>
      <c r="E118" t="s">
        <v>2555</v>
      </c>
      <c r="F118" s="29">
        <v>29.9</v>
      </c>
      <c r="G118" s="28">
        <v>61</v>
      </c>
      <c r="H118" t="s">
        <v>2556</v>
      </c>
      <c r="I118" t="s">
        <v>2605</v>
      </c>
      <c r="J118" t="s">
        <v>2605</v>
      </c>
    </row>
    <row r="119" spans="2:12" x14ac:dyDescent="0.2">
      <c r="B119" t="s">
        <v>2607</v>
      </c>
      <c r="C119" s="28">
        <f>78*7</f>
        <v>546</v>
      </c>
      <c r="D119" s="29">
        <v>7.7</v>
      </c>
      <c r="E119" t="s">
        <v>2555</v>
      </c>
      <c r="F119" s="29">
        <v>21.7</v>
      </c>
      <c r="G119" s="28">
        <v>631</v>
      </c>
      <c r="H119" s="31" t="s">
        <v>2610</v>
      </c>
      <c r="I119" t="s">
        <v>2605</v>
      </c>
      <c r="J119" t="s">
        <v>2605</v>
      </c>
      <c r="L119">
        <v>20.3</v>
      </c>
    </row>
    <row r="120" spans="2:12" x14ac:dyDescent="0.2">
      <c r="B120" t="s">
        <v>2608</v>
      </c>
      <c r="C120" s="28">
        <f>78*7</f>
        <v>546</v>
      </c>
      <c r="D120" s="29">
        <v>7.9</v>
      </c>
      <c r="E120" t="s">
        <v>2555</v>
      </c>
      <c r="F120" s="29">
        <v>21.3</v>
      </c>
      <c r="G120" s="28">
        <v>626</v>
      </c>
      <c r="H120" s="31" t="s">
        <v>2610</v>
      </c>
      <c r="I120" t="s">
        <v>2605</v>
      </c>
      <c r="J120" t="s">
        <v>2605</v>
      </c>
      <c r="L120">
        <v>20.399999999999999</v>
      </c>
    </row>
    <row r="121" spans="2:12" x14ac:dyDescent="0.2">
      <c r="B121" t="s">
        <v>2609</v>
      </c>
      <c r="C121" s="28">
        <f>78*7</f>
        <v>546</v>
      </c>
      <c r="D121" s="29">
        <v>8</v>
      </c>
      <c r="E121" t="s">
        <v>2555</v>
      </c>
      <c r="F121" s="29">
        <v>21.4</v>
      </c>
      <c r="G121" s="28">
        <v>644</v>
      </c>
      <c r="H121" s="31" t="s">
        <v>2610</v>
      </c>
      <c r="I121" t="s">
        <v>2605</v>
      </c>
      <c r="J121" t="s">
        <v>2605</v>
      </c>
      <c r="L121">
        <v>20.2</v>
      </c>
    </row>
    <row r="122" spans="2:12" x14ac:dyDescent="0.2">
      <c r="B122" t="s">
        <v>2607</v>
      </c>
      <c r="C122" s="28">
        <f>13*7</f>
        <v>91</v>
      </c>
      <c r="D122" s="29">
        <v>0.2</v>
      </c>
      <c r="E122" t="s">
        <v>2555</v>
      </c>
      <c r="F122" s="29">
        <v>21.7</v>
      </c>
      <c r="G122" s="28">
        <v>631</v>
      </c>
      <c r="H122" s="31" t="s">
        <v>2610</v>
      </c>
      <c r="I122" t="s">
        <v>2605</v>
      </c>
      <c r="J122" t="s">
        <v>2605</v>
      </c>
      <c r="L122">
        <v>20.3</v>
      </c>
    </row>
    <row r="123" spans="2:12" x14ac:dyDescent="0.2">
      <c r="B123" t="s">
        <v>2608</v>
      </c>
      <c r="C123" s="28">
        <f>13*7</f>
        <v>91</v>
      </c>
      <c r="D123" s="29">
        <v>1.2</v>
      </c>
      <c r="E123" t="s">
        <v>2555</v>
      </c>
      <c r="F123" s="29">
        <v>21.3</v>
      </c>
      <c r="G123" s="28">
        <v>626</v>
      </c>
      <c r="H123" s="31" t="s">
        <v>2610</v>
      </c>
      <c r="I123" t="s">
        <v>2605</v>
      </c>
      <c r="J123" t="s">
        <v>2605</v>
      </c>
      <c r="L123">
        <v>20.399999999999999</v>
      </c>
    </row>
    <row r="124" spans="2:12" x14ac:dyDescent="0.2">
      <c r="B124" t="s">
        <v>2609</v>
      </c>
      <c r="C124" s="28">
        <f>13*7</f>
        <v>91</v>
      </c>
      <c r="D124" s="29">
        <v>1.2</v>
      </c>
      <c r="E124" t="s">
        <v>2555</v>
      </c>
      <c r="F124" s="29">
        <v>21.4</v>
      </c>
      <c r="G124" s="28">
        <v>644</v>
      </c>
      <c r="H124" s="31" t="s">
        <v>2610</v>
      </c>
      <c r="I124" t="s">
        <v>2605</v>
      </c>
      <c r="J124" t="s">
        <v>2605</v>
      </c>
      <c r="L124">
        <v>20.2</v>
      </c>
    </row>
    <row r="125" spans="2:12" x14ac:dyDescent="0.2">
      <c r="B125" t="s">
        <v>2607</v>
      </c>
      <c r="C125" s="28">
        <f>26*7</f>
        <v>182</v>
      </c>
      <c r="D125" s="29">
        <v>0.8</v>
      </c>
      <c r="E125" t="s">
        <v>2555</v>
      </c>
      <c r="F125" s="29">
        <v>21.7</v>
      </c>
      <c r="G125" s="28">
        <v>631</v>
      </c>
      <c r="H125" s="31" t="s">
        <v>2610</v>
      </c>
      <c r="I125" t="s">
        <v>2605</v>
      </c>
      <c r="J125" t="s">
        <v>2605</v>
      </c>
      <c r="L125">
        <v>20.3</v>
      </c>
    </row>
    <row r="126" spans="2:12" x14ac:dyDescent="0.2">
      <c r="B126" t="s">
        <v>2608</v>
      </c>
      <c r="C126" s="28">
        <f>26*7</f>
        <v>182</v>
      </c>
      <c r="D126" s="29">
        <v>1.2</v>
      </c>
      <c r="E126" t="s">
        <v>2555</v>
      </c>
      <c r="F126" s="29">
        <v>21.3</v>
      </c>
      <c r="G126" s="28">
        <v>626</v>
      </c>
      <c r="H126" s="31" t="s">
        <v>2610</v>
      </c>
      <c r="I126" t="s">
        <v>2605</v>
      </c>
      <c r="J126" t="s">
        <v>2605</v>
      </c>
      <c r="L126">
        <v>20.399999999999999</v>
      </c>
    </row>
    <row r="127" spans="2:12" x14ac:dyDescent="0.2">
      <c r="B127" t="s">
        <v>2609</v>
      </c>
      <c r="C127" s="28">
        <f>26*7</f>
        <v>182</v>
      </c>
      <c r="D127" s="29">
        <v>1.5</v>
      </c>
      <c r="E127" t="s">
        <v>2555</v>
      </c>
      <c r="F127" s="29">
        <v>21.4</v>
      </c>
      <c r="G127" s="28">
        <v>644</v>
      </c>
      <c r="H127" s="31" t="s">
        <v>2610</v>
      </c>
      <c r="I127" t="s">
        <v>2605</v>
      </c>
      <c r="J127" t="s">
        <v>2605</v>
      </c>
      <c r="L127">
        <v>20.2</v>
      </c>
    </row>
    <row r="128" spans="2:12" x14ac:dyDescent="0.2">
      <c r="B128" t="s">
        <v>2607</v>
      </c>
      <c r="C128" s="28">
        <f>39*7</f>
        <v>273</v>
      </c>
      <c r="D128" s="29">
        <v>2.4</v>
      </c>
      <c r="E128" t="s">
        <v>2555</v>
      </c>
      <c r="F128" s="29">
        <v>21.7</v>
      </c>
      <c r="G128" s="28">
        <v>631</v>
      </c>
      <c r="H128" s="31" t="s">
        <v>2610</v>
      </c>
      <c r="I128" t="s">
        <v>2605</v>
      </c>
      <c r="J128" t="s">
        <v>2605</v>
      </c>
      <c r="L128">
        <v>20.3</v>
      </c>
    </row>
    <row r="129" spans="2:12" x14ac:dyDescent="0.2">
      <c r="B129" t="s">
        <v>2608</v>
      </c>
      <c r="C129" s="28">
        <f>39*7</f>
        <v>273</v>
      </c>
      <c r="D129" s="29">
        <v>3.1</v>
      </c>
      <c r="E129" t="s">
        <v>2555</v>
      </c>
      <c r="F129" s="29">
        <v>21.3</v>
      </c>
      <c r="G129" s="28">
        <v>626</v>
      </c>
      <c r="H129" s="31" t="s">
        <v>2610</v>
      </c>
      <c r="I129" t="s">
        <v>2605</v>
      </c>
      <c r="J129" t="s">
        <v>2605</v>
      </c>
      <c r="L129">
        <v>20.399999999999999</v>
      </c>
    </row>
    <row r="130" spans="2:12" x14ac:dyDescent="0.2">
      <c r="B130" t="s">
        <v>2609</v>
      </c>
      <c r="C130" s="28">
        <f>39*7</f>
        <v>273</v>
      </c>
      <c r="D130" s="29">
        <v>3</v>
      </c>
      <c r="E130" t="s">
        <v>2555</v>
      </c>
      <c r="F130" s="29">
        <v>21.4</v>
      </c>
      <c r="G130" s="28">
        <v>644</v>
      </c>
      <c r="H130" s="31" t="s">
        <v>2610</v>
      </c>
      <c r="I130" t="s">
        <v>2605</v>
      </c>
      <c r="J130" t="s">
        <v>2605</v>
      </c>
      <c r="L130">
        <v>20.2</v>
      </c>
    </row>
    <row r="131" spans="2:12" x14ac:dyDescent="0.2">
      <c r="B131" t="s">
        <v>2607</v>
      </c>
      <c r="C131" s="28">
        <v>365</v>
      </c>
      <c r="D131" s="29">
        <v>4.0999999999999996</v>
      </c>
      <c r="E131" t="s">
        <v>2555</v>
      </c>
      <c r="F131" s="29">
        <v>21.7</v>
      </c>
      <c r="G131" s="28">
        <v>631</v>
      </c>
      <c r="H131" s="31" t="s">
        <v>2610</v>
      </c>
      <c r="I131" t="s">
        <v>2605</v>
      </c>
      <c r="J131" t="s">
        <v>2605</v>
      </c>
      <c r="L131">
        <v>20.3</v>
      </c>
    </row>
    <row r="132" spans="2:12" x14ac:dyDescent="0.2">
      <c r="B132" t="s">
        <v>2608</v>
      </c>
      <c r="C132" s="28">
        <v>365</v>
      </c>
      <c r="D132" s="29">
        <v>4.3</v>
      </c>
      <c r="E132" t="s">
        <v>2555</v>
      </c>
      <c r="F132" s="29">
        <v>21.3</v>
      </c>
      <c r="G132" s="28">
        <v>626</v>
      </c>
      <c r="H132" s="31" t="s">
        <v>2610</v>
      </c>
      <c r="I132" t="s">
        <v>2605</v>
      </c>
      <c r="J132" t="s">
        <v>2605</v>
      </c>
      <c r="L132">
        <v>20.399999999999999</v>
      </c>
    </row>
    <row r="133" spans="2:12" x14ac:dyDescent="0.2">
      <c r="B133" t="s">
        <v>2609</v>
      </c>
      <c r="C133" s="28">
        <v>365</v>
      </c>
      <c r="D133" s="29">
        <v>4.0999999999999996</v>
      </c>
      <c r="E133" t="s">
        <v>2555</v>
      </c>
      <c r="F133" s="29">
        <v>21.4</v>
      </c>
      <c r="G133" s="28">
        <v>644</v>
      </c>
      <c r="H133" s="31" t="s">
        <v>2610</v>
      </c>
      <c r="I133" t="s">
        <v>2605</v>
      </c>
      <c r="J133" t="s">
        <v>2605</v>
      </c>
      <c r="L133">
        <v>20.2</v>
      </c>
    </row>
    <row r="134" spans="2:12" x14ac:dyDescent="0.2">
      <c r="B134" t="s">
        <v>2607</v>
      </c>
      <c r="C134" s="28">
        <f>65*7</f>
        <v>455</v>
      </c>
      <c r="D134" s="29">
        <v>6</v>
      </c>
      <c r="E134" t="s">
        <v>2555</v>
      </c>
      <c r="F134" s="29">
        <v>21.7</v>
      </c>
      <c r="G134" s="28">
        <v>631</v>
      </c>
      <c r="H134" s="31" t="s">
        <v>2610</v>
      </c>
      <c r="I134" t="s">
        <v>2605</v>
      </c>
      <c r="J134" t="s">
        <v>2605</v>
      </c>
      <c r="L134">
        <v>20.3</v>
      </c>
    </row>
    <row r="135" spans="2:12" x14ac:dyDescent="0.2">
      <c r="B135" t="s">
        <v>2608</v>
      </c>
      <c r="C135" s="28">
        <f>65*7</f>
        <v>455</v>
      </c>
      <c r="D135" s="29">
        <v>7</v>
      </c>
      <c r="E135" t="s">
        <v>2555</v>
      </c>
      <c r="F135" s="29">
        <v>21.3</v>
      </c>
      <c r="G135" s="28">
        <v>626</v>
      </c>
      <c r="H135" s="31" t="s">
        <v>2610</v>
      </c>
      <c r="I135" t="s">
        <v>2605</v>
      </c>
      <c r="J135" t="s">
        <v>2605</v>
      </c>
      <c r="L135">
        <v>20.399999999999999</v>
      </c>
    </row>
    <row r="136" spans="2:12" x14ac:dyDescent="0.2">
      <c r="B136" t="s">
        <v>2609</v>
      </c>
      <c r="C136" s="28">
        <f>65*7</f>
        <v>455</v>
      </c>
      <c r="D136" s="29">
        <v>6.6</v>
      </c>
      <c r="E136" t="s">
        <v>2555</v>
      </c>
      <c r="F136" s="29">
        <v>21.4</v>
      </c>
      <c r="G136" s="28">
        <v>644</v>
      </c>
      <c r="H136" s="31" t="s">
        <v>2610</v>
      </c>
      <c r="I136" t="s">
        <v>2605</v>
      </c>
      <c r="J136" t="s">
        <v>2605</v>
      </c>
      <c r="L136">
        <v>20.2</v>
      </c>
    </row>
    <row r="137" spans="2:12" x14ac:dyDescent="0.2">
      <c r="B137" t="s">
        <v>2615</v>
      </c>
      <c r="C137" s="28">
        <f>4*7</f>
        <v>28</v>
      </c>
      <c r="D137" s="29">
        <v>-0.7</v>
      </c>
      <c r="E137" t="s">
        <v>2555</v>
      </c>
      <c r="F137" s="29">
        <v>23.26</v>
      </c>
      <c r="G137" s="28">
        <v>129</v>
      </c>
      <c r="H137" s="31" t="s">
        <v>2619</v>
      </c>
      <c r="I137" t="s">
        <v>2605</v>
      </c>
      <c r="J137" t="s">
        <v>2605</v>
      </c>
      <c r="L137">
        <v>19.7</v>
      </c>
    </row>
    <row r="138" spans="2:12" x14ac:dyDescent="0.2">
      <c r="B138" t="s">
        <v>2616</v>
      </c>
      <c r="C138" s="28">
        <f>4*7</f>
        <v>28</v>
      </c>
      <c r="D138" s="29">
        <v>-0.8</v>
      </c>
      <c r="E138" t="s">
        <v>2555</v>
      </c>
      <c r="F138" s="29">
        <v>23.76</v>
      </c>
      <c r="G138" s="28">
        <v>129</v>
      </c>
      <c r="H138" s="31" t="s">
        <v>2619</v>
      </c>
      <c r="I138" t="s">
        <v>2605</v>
      </c>
      <c r="J138" t="s">
        <v>2605</v>
      </c>
      <c r="L138">
        <v>19.7</v>
      </c>
    </row>
    <row r="139" spans="2:12" x14ac:dyDescent="0.2">
      <c r="B139" t="s">
        <v>2617</v>
      </c>
      <c r="C139" s="28">
        <f>4*7</f>
        <v>28</v>
      </c>
      <c r="D139" s="29">
        <v>-1.2</v>
      </c>
      <c r="E139" t="s">
        <v>2555</v>
      </c>
      <c r="F139" s="29">
        <v>23</v>
      </c>
      <c r="G139" s="28">
        <v>130</v>
      </c>
      <c r="H139" s="31" t="s">
        <v>2619</v>
      </c>
      <c r="I139" t="s">
        <v>2605</v>
      </c>
      <c r="J139" t="s">
        <v>2605</v>
      </c>
      <c r="L139">
        <v>19.7</v>
      </c>
    </row>
    <row r="140" spans="2:12" x14ac:dyDescent="0.2">
      <c r="B140" t="s">
        <v>2618</v>
      </c>
      <c r="C140" s="28">
        <f>4*7</f>
        <v>28</v>
      </c>
      <c r="D140" s="29">
        <v>-1.2</v>
      </c>
      <c r="E140" t="s">
        <v>2555</v>
      </c>
      <c r="F140" s="29">
        <v>24.22</v>
      </c>
      <c r="G140" s="28">
        <v>130</v>
      </c>
      <c r="H140" s="31" t="s">
        <v>2619</v>
      </c>
      <c r="I140" t="s">
        <v>2605</v>
      </c>
      <c r="J140" t="s">
        <v>2605</v>
      </c>
      <c r="L140">
        <v>19.600000000000001</v>
      </c>
    </row>
    <row r="141" spans="2:12" x14ac:dyDescent="0.2">
      <c r="B141" t="s">
        <v>2615</v>
      </c>
      <c r="C141" s="28">
        <f>12*7</f>
        <v>84</v>
      </c>
      <c r="D141" s="29">
        <v>-0.7</v>
      </c>
      <c r="E141" t="s">
        <v>2555</v>
      </c>
      <c r="F141" s="29">
        <v>23.26</v>
      </c>
      <c r="G141" s="28">
        <v>129</v>
      </c>
      <c r="H141" s="31" t="s">
        <v>2619</v>
      </c>
      <c r="I141" t="s">
        <v>2605</v>
      </c>
      <c r="J141" t="s">
        <v>2605</v>
      </c>
      <c r="L141">
        <v>19.7</v>
      </c>
    </row>
    <row r="142" spans="2:12" x14ac:dyDescent="0.2">
      <c r="B142" t="s">
        <v>2616</v>
      </c>
      <c r="C142" s="28">
        <f>12*7</f>
        <v>84</v>
      </c>
      <c r="D142" s="29">
        <v>-0.8</v>
      </c>
      <c r="E142" t="s">
        <v>2555</v>
      </c>
      <c r="F142" s="29">
        <v>23.76</v>
      </c>
      <c r="G142" s="28">
        <v>129</v>
      </c>
      <c r="H142" s="31" t="s">
        <v>2619</v>
      </c>
      <c r="I142" t="s">
        <v>2605</v>
      </c>
      <c r="J142" t="s">
        <v>2605</v>
      </c>
      <c r="L142">
        <v>19.7</v>
      </c>
    </row>
    <row r="143" spans="2:12" x14ac:dyDescent="0.2">
      <c r="B143" t="s">
        <v>2617</v>
      </c>
      <c r="C143" s="28">
        <f>12*7</f>
        <v>84</v>
      </c>
      <c r="D143" s="29">
        <v>-0.6</v>
      </c>
      <c r="E143" t="s">
        <v>2555</v>
      </c>
      <c r="F143" s="29">
        <v>23</v>
      </c>
      <c r="G143" s="28">
        <v>130</v>
      </c>
      <c r="H143" s="31" t="s">
        <v>2619</v>
      </c>
      <c r="I143" t="s">
        <v>2605</v>
      </c>
      <c r="J143" t="s">
        <v>2605</v>
      </c>
      <c r="L143">
        <v>19.7</v>
      </c>
    </row>
    <row r="144" spans="2:12" x14ac:dyDescent="0.2">
      <c r="B144" t="s">
        <v>2618</v>
      </c>
      <c r="C144" s="28">
        <f>12*7</f>
        <v>84</v>
      </c>
      <c r="D144" s="29">
        <v>-0.5</v>
      </c>
      <c r="E144" t="s">
        <v>2555</v>
      </c>
      <c r="F144" s="29">
        <v>24.22</v>
      </c>
      <c r="G144" s="28">
        <v>130</v>
      </c>
      <c r="H144" s="31" t="s">
        <v>2619</v>
      </c>
      <c r="I144" t="s">
        <v>2605</v>
      </c>
      <c r="J144" t="s">
        <v>2605</v>
      </c>
      <c r="L144">
        <v>19.600000000000001</v>
      </c>
    </row>
    <row r="145" spans="2:12" x14ac:dyDescent="0.2">
      <c r="B145" t="s">
        <v>2615</v>
      </c>
      <c r="C145" s="28">
        <f>24*7</f>
        <v>168</v>
      </c>
      <c r="D145" s="29">
        <v>0.4</v>
      </c>
      <c r="E145" t="s">
        <v>2555</v>
      </c>
      <c r="F145" s="29">
        <v>23.26</v>
      </c>
      <c r="G145" s="28">
        <v>129</v>
      </c>
      <c r="H145" s="31" t="s">
        <v>2619</v>
      </c>
      <c r="I145" t="s">
        <v>2605</v>
      </c>
      <c r="J145" t="s">
        <v>2605</v>
      </c>
      <c r="L145">
        <v>19.7</v>
      </c>
    </row>
    <row r="146" spans="2:12" x14ac:dyDescent="0.2">
      <c r="B146" t="s">
        <v>2616</v>
      </c>
      <c r="C146" s="28">
        <f>24*7</f>
        <v>168</v>
      </c>
      <c r="D146" s="29">
        <v>-0.1</v>
      </c>
      <c r="E146" t="s">
        <v>2555</v>
      </c>
      <c r="F146" s="29">
        <v>23.76</v>
      </c>
      <c r="G146" s="28">
        <v>129</v>
      </c>
      <c r="H146" s="31" t="s">
        <v>2619</v>
      </c>
      <c r="I146" t="s">
        <v>2605</v>
      </c>
      <c r="J146" t="s">
        <v>2605</v>
      </c>
      <c r="L146">
        <v>19.7</v>
      </c>
    </row>
    <row r="147" spans="2:12" x14ac:dyDescent="0.2">
      <c r="B147" t="s">
        <v>2617</v>
      </c>
      <c r="C147" s="28">
        <f>24*7</f>
        <v>168</v>
      </c>
      <c r="D147" s="29">
        <v>-0.5</v>
      </c>
      <c r="E147" t="s">
        <v>2555</v>
      </c>
      <c r="F147" s="29">
        <v>23</v>
      </c>
      <c r="G147" s="28">
        <v>130</v>
      </c>
      <c r="H147" s="31" t="s">
        <v>2619</v>
      </c>
      <c r="I147" t="s">
        <v>2605</v>
      </c>
      <c r="J147" t="s">
        <v>2605</v>
      </c>
      <c r="L147">
        <v>19.7</v>
      </c>
    </row>
    <row r="148" spans="2:12" x14ac:dyDescent="0.2">
      <c r="B148" t="s">
        <v>2618</v>
      </c>
      <c r="C148" s="28">
        <f>24*7</f>
        <v>168</v>
      </c>
      <c r="D148" s="29">
        <v>0.1</v>
      </c>
      <c r="E148" t="s">
        <v>2555</v>
      </c>
      <c r="F148" s="29">
        <v>24.22</v>
      </c>
      <c r="G148" s="28">
        <v>130</v>
      </c>
      <c r="H148" s="31" t="s">
        <v>2619</v>
      </c>
      <c r="I148" t="s">
        <v>2605</v>
      </c>
      <c r="J148" t="s">
        <v>2605</v>
      </c>
      <c r="L148">
        <v>19.600000000000001</v>
      </c>
    </row>
    <row r="149" spans="2:12" x14ac:dyDescent="0.2">
      <c r="B149" t="s">
        <v>2558</v>
      </c>
      <c r="C149" s="28">
        <v>15</v>
      </c>
      <c r="D149" s="29">
        <v>-1.6519999999999999</v>
      </c>
      <c r="E149" t="s">
        <v>2555</v>
      </c>
      <c r="F149">
        <v>18.2</v>
      </c>
      <c r="G149" s="28">
        <v>23</v>
      </c>
      <c r="H149" t="s">
        <v>2593</v>
      </c>
    </row>
    <row r="150" spans="2:12" x14ac:dyDescent="0.2">
      <c r="B150" t="s">
        <v>2559</v>
      </c>
      <c r="C150" s="28">
        <v>15</v>
      </c>
      <c r="D150" s="29">
        <v>0.13</v>
      </c>
      <c r="E150" t="s">
        <v>2555</v>
      </c>
      <c r="F150" s="29">
        <v>17.3</v>
      </c>
      <c r="G150" s="28">
        <v>23</v>
      </c>
      <c r="H150" t="s">
        <v>2593</v>
      </c>
    </row>
    <row r="151" spans="2:12" x14ac:dyDescent="0.2">
      <c r="B151" t="s">
        <v>2558</v>
      </c>
      <c r="C151" s="28">
        <v>90</v>
      </c>
      <c r="D151" s="29">
        <v>-0.74099999999999999</v>
      </c>
      <c r="E151" t="s">
        <v>2555</v>
      </c>
      <c r="F151">
        <v>18.2</v>
      </c>
      <c r="G151" s="28">
        <v>23</v>
      </c>
      <c r="H151" t="s">
        <v>2593</v>
      </c>
    </row>
    <row r="152" spans="2:12" x14ac:dyDescent="0.2">
      <c r="B152" t="s">
        <v>2559</v>
      </c>
      <c r="C152" s="28">
        <v>90</v>
      </c>
      <c r="D152" s="29">
        <v>8.5000000000000006E-2</v>
      </c>
      <c r="E152" t="s">
        <v>2555</v>
      </c>
      <c r="F152" s="29">
        <v>17.3</v>
      </c>
      <c r="G152" s="28">
        <v>23</v>
      </c>
      <c r="H152" t="s">
        <v>2593</v>
      </c>
    </row>
    <row r="153" spans="2:12" x14ac:dyDescent="0.2">
      <c r="B153" t="s">
        <v>2560</v>
      </c>
      <c r="C153" s="28">
        <f>16*7</f>
        <v>112</v>
      </c>
      <c r="D153" s="29">
        <v>-2.5</v>
      </c>
      <c r="E153" t="s">
        <v>2555</v>
      </c>
      <c r="F153" s="29">
        <v>14.05</v>
      </c>
      <c r="G153" s="28">
        <v>17</v>
      </c>
      <c r="H153" t="s">
        <v>2562</v>
      </c>
    </row>
    <row r="154" spans="2:12" x14ac:dyDescent="0.2">
      <c r="B154" t="s">
        <v>2561</v>
      </c>
      <c r="C154" s="28">
        <f>16*7</f>
        <v>112</v>
      </c>
      <c r="D154" s="29">
        <v>0.5</v>
      </c>
      <c r="E154" t="s">
        <v>2555</v>
      </c>
      <c r="F154" s="29">
        <v>12.16</v>
      </c>
      <c r="G154" s="28">
        <v>15</v>
      </c>
      <c r="H154" t="s">
        <v>2562</v>
      </c>
    </row>
    <row r="155" spans="2:12" x14ac:dyDescent="0.2">
      <c r="B155" t="s">
        <v>2560</v>
      </c>
      <c r="C155" s="28">
        <f>32*7</f>
        <v>224</v>
      </c>
      <c r="D155" s="29">
        <v>-1.5</v>
      </c>
      <c r="E155" t="s">
        <v>2555</v>
      </c>
      <c r="F155" s="29">
        <v>14.05</v>
      </c>
      <c r="G155" s="28">
        <v>17</v>
      </c>
      <c r="H155" t="s">
        <v>2562</v>
      </c>
    </row>
    <row r="156" spans="2:12" x14ac:dyDescent="0.2">
      <c r="B156" t="s">
        <v>2561</v>
      </c>
      <c r="C156" s="28">
        <f>32*7</f>
        <v>224</v>
      </c>
      <c r="D156" s="29">
        <v>0</v>
      </c>
      <c r="E156" t="s">
        <v>2555</v>
      </c>
      <c r="F156" s="29">
        <v>12.16</v>
      </c>
      <c r="G156" s="28">
        <v>15</v>
      </c>
      <c r="H156" t="s">
        <v>2562</v>
      </c>
    </row>
    <row r="157" spans="2:12" x14ac:dyDescent="0.2">
      <c r="B157" t="s">
        <v>2566</v>
      </c>
      <c r="C157" s="28">
        <f>6*7</f>
        <v>42</v>
      </c>
      <c r="D157" s="29">
        <v>-6.2</v>
      </c>
      <c r="F157" s="29">
        <v>18.2</v>
      </c>
      <c r="G157" s="28">
        <v>18</v>
      </c>
      <c r="H157" t="s">
        <v>2565</v>
      </c>
    </row>
    <row r="158" spans="2:12" x14ac:dyDescent="0.2">
      <c r="B158" t="s">
        <v>2563</v>
      </c>
      <c r="C158" s="28">
        <f>6*7</f>
        <v>42</v>
      </c>
      <c r="D158" s="29">
        <v>-4.5</v>
      </c>
      <c r="F158" s="29">
        <v>18.7</v>
      </c>
      <c r="G158" s="28">
        <v>16</v>
      </c>
      <c r="H158" t="s">
        <v>2565</v>
      </c>
    </row>
    <row r="159" spans="2:12" x14ac:dyDescent="0.2">
      <c r="B159" t="s">
        <v>2567</v>
      </c>
      <c r="C159" s="28">
        <v>25</v>
      </c>
      <c r="D159" s="29">
        <v>0.91</v>
      </c>
      <c r="F159" s="29">
        <v>21.25</v>
      </c>
      <c r="H159" t="s">
        <v>2570</v>
      </c>
    </row>
    <row r="160" spans="2:12" x14ac:dyDescent="0.2">
      <c r="B160" t="s">
        <v>2568</v>
      </c>
      <c r="C160" s="28">
        <v>26</v>
      </c>
      <c r="D160" s="29">
        <v>-1.01</v>
      </c>
      <c r="F160" s="29">
        <v>21.44</v>
      </c>
      <c r="H160" t="s">
        <v>2570</v>
      </c>
    </row>
    <row r="161" spans="2:11" x14ac:dyDescent="0.2">
      <c r="B161" t="s">
        <v>2596</v>
      </c>
      <c r="C161" s="28">
        <f>96*7</f>
        <v>672</v>
      </c>
      <c r="D161" s="29">
        <v>11.7</v>
      </c>
      <c r="E161" t="s">
        <v>2597</v>
      </c>
      <c r="F161" s="29"/>
      <c r="G161" s="28">
        <v>26</v>
      </c>
    </row>
    <row r="163" spans="2:11" x14ac:dyDescent="0.2">
      <c r="B163" t="s">
        <v>2630</v>
      </c>
      <c r="C163" s="28">
        <f>30*6</f>
        <v>180</v>
      </c>
      <c r="D163" s="29">
        <v>-2.41</v>
      </c>
      <c r="E163" t="s">
        <v>2553</v>
      </c>
      <c r="F163" s="29">
        <v>15.3</v>
      </c>
      <c r="G163" s="28">
        <v>34</v>
      </c>
      <c r="H163" t="s">
        <v>2631</v>
      </c>
      <c r="I163" t="s">
        <v>2605</v>
      </c>
    </row>
    <row r="164" spans="2:11" x14ac:dyDescent="0.2">
      <c r="B164" t="s">
        <v>2629</v>
      </c>
      <c r="C164" s="28">
        <f>30*6</f>
        <v>180</v>
      </c>
      <c r="D164" s="29">
        <v>-2.2999999999999998</v>
      </c>
      <c r="E164" t="s">
        <v>2553</v>
      </c>
      <c r="F164" s="29">
        <v>14.5</v>
      </c>
      <c r="G164" s="28">
        <v>35</v>
      </c>
      <c r="H164" t="s">
        <v>2631</v>
      </c>
      <c r="I164" t="s">
        <v>2605</v>
      </c>
    </row>
    <row r="165" spans="2:11" x14ac:dyDescent="0.2">
      <c r="B165" t="s">
        <v>2628</v>
      </c>
      <c r="C165" s="28">
        <f>30*6</f>
        <v>180</v>
      </c>
      <c r="D165" s="29">
        <v>-0.3</v>
      </c>
      <c r="E165" t="s">
        <v>2553</v>
      </c>
      <c r="F165" s="29">
        <v>16.600000000000001</v>
      </c>
      <c r="G165" s="28">
        <v>37</v>
      </c>
      <c r="H165" t="s">
        <v>2631</v>
      </c>
      <c r="I165" t="s">
        <v>2605</v>
      </c>
    </row>
    <row r="166" spans="2:11" x14ac:dyDescent="0.2">
      <c r="B166" t="s">
        <v>2627</v>
      </c>
      <c r="C166" s="28">
        <f>30*6</f>
        <v>180</v>
      </c>
      <c r="D166" s="29">
        <v>-1.4</v>
      </c>
      <c r="E166" t="s">
        <v>2553</v>
      </c>
      <c r="F166" s="29">
        <v>15.6</v>
      </c>
      <c r="G166" s="28">
        <v>35</v>
      </c>
      <c r="H166" t="s">
        <v>2631</v>
      </c>
      <c r="I166" t="s">
        <v>2605</v>
      </c>
    </row>
    <row r="167" spans="2:11" x14ac:dyDescent="0.2">
      <c r="B167" t="s">
        <v>2567</v>
      </c>
      <c r="C167" s="28">
        <f>30*6</f>
        <v>180</v>
      </c>
      <c r="D167" s="29">
        <v>0.23</v>
      </c>
      <c r="E167" t="s">
        <v>2553</v>
      </c>
      <c r="F167" s="29">
        <v>13.7</v>
      </c>
      <c r="G167" s="28">
        <v>34</v>
      </c>
      <c r="H167" t="s">
        <v>2631</v>
      </c>
      <c r="I167" t="s">
        <v>2605</v>
      </c>
    </row>
    <row r="168" spans="2:11" x14ac:dyDescent="0.2">
      <c r="B168" t="s">
        <v>2633</v>
      </c>
      <c r="C168" s="28">
        <f>36*7</f>
        <v>252</v>
      </c>
      <c r="D168" s="29">
        <v>-1.89</v>
      </c>
      <c r="E168" t="s">
        <v>2632</v>
      </c>
      <c r="F168" s="29">
        <v>21.28</v>
      </c>
      <c r="G168" s="28">
        <v>408</v>
      </c>
      <c r="H168" s="11" t="s">
        <v>2634</v>
      </c>
      <c r="I168" t="s">
        <v>2605</v>
      </c>
      <c r="J168" t="s">
        <v>2605</v>
      </c>
    </row>
    <row r="169" spans="2:11" x14ac:dyDescent="0.2">
      <c r="B169" t="s">
        <v>2552</v>
      </c>
      <c r="C169" s="28">
        <f>36*7</f>
        <v>252</v>
      </c>
      <c r="D169" s="29">
        <v>0.26</v>
      </c>
      <c r="E169" t="s">
        <v>2632</v>
      </c>
      <c r="F169" s="29">
        <v>20.88</v>
      </c>
      <c r="G169" s="28">
        <v>410</v>
      </c>
      <c r="H169" s="11" t="s">
        <v>2634</v>
      </c>
      <c r="I169" t="s">
        <v>2605</v>
      </c>
      <c r="J169" t="s">
        <v>2605</v>
      </c>
    </row>
    <row r="170" spans="2:11" x14ac:dyDescent="0.2">
      <c r="B170" t="s">
        <v>2635</v>
      </c>
      <c r="C170" s="28">
        <f>6*30</f>
        <v>180</v>
      </c>
      <c r="D170" s="29">
        <v>1</v>
      </c>
      <c r="E170" t="s">
        <v>2637</v>
      </c>
      <c r="F170" s="29">
        <v>19.3</v>
      </c>
      <c r="G170" s="28">
        <v>64</v>
      </c>
      <c r="H170" t="s">
        <v>2638</v>
      </c>
      <c r="I170" t="s">
        <v>2622</v>
      </c>
      <c r="J170" t="s">
        <v>2622</v>
      </c>
    </row>
    <row r="171" spans="2:11" x14ac:dyDescent="0.2">
      <c r="B171" t="s">
        <v>2636</v>
      </c>
      <c r="C171" s="28">
        <f>6*30</f>
        <v>180</v>
      </c>
      <c r="D171" s="29">
        <v>0.1</v>
      </c>
      <c r="E171" t="s">
        <v>2637</v>
      </c>
      <c r="F171" s="29">
        <v>17.8</v>
      </c>
      <c r="G171" s="28">
        <v>32</v>
      </c>
      <c r="H171" t="s">
        <v>2638</v>
      </c>
      <c r="I171" t="s">
        <v>2622</v>
      </c>
      <c r="J171" t="s">
        <v>2622</v>
      </c>
    </row>
    <row r="172" spans="2:11" x14ac:dyDescent="0.2">
      <c r="B172" t="s">
        <v>2635</v>
      </c>
      <c r="C172" s="28">
        <v>365</v>
      </c>
      <c r="D172" s="29">
        <v>2.4</v>
      </c>
      <c r="E172" t="s">
        <v>2637</v>
      </c>
      <c r="F172" s="29">
        <v>19.3</v>
      </c>
      <c r="G172" s="28">
        <v>64</v>
      </c>
      <c r="H172" t="s">
        <v>2638</v>
      </c>
      <c r="I172" t="s">
        <v>2622</v>
      </c>
      <c r="J172" t="s">
        <v>2622</v>
      </c>
    </row>
    <row r="173" spans="2:11" x14ac:dyDescent="0.2">
      <c r="B173" t="s">
        <v>2636</v>
      </c>
      <c r="C173" s="28">
        <v>365</v>
      </c>
      <c r="D173" s="29">
        <v>2.2000000000000002</v>
      </c>
      <c r="E173" t="s">
        <v>2637</v>
      </c>
      <c r="F173" s="29">
        <v>17.8</v>
      </c>
      <c r="G173" s="28">
        <v>32</v>
      </c>
      <c r="H173" t="s">
        <v>2638</v>
      </c>
      <c r="I173" t="s">
        <v>2622</v>
      </c>
      <c r="J173" t="s">
        <v>2622</v>
      </c>
    </row>
    <row r="174" spans="2:11" x14ac:dyDescent="0.2">
      <c r="B174" t="s">
        <v>2642</v>
      </c>
      <c r="C174" s="28">
        <v>30</v>
      </c>
      <c r="D174" s="29">
        <v>0.2</v>
      </c>
      <c r="E174" t="s">
        <v>2637</v>
      </c>
      <c r="H174" t="s">
        <v>2640</v>
      </c>
      <c r="I174" t="s">
        <v>2605</v>
      </c>
      <c r="J174" t="s">
        <v>2605</v>
      </c>
      <c r="K174" t="s">
        <v>2641</v>
      </c>
    </row>
    <row r="175" spans="2:11" x14ac:dyDescent="0.2">
      <c r="B175" t="s">
        <v>2567</v>
      </c>
      <c r="C175" s="28">
        <v>30</v>
      </c>
      <c r="D175" s="29">
        <v>0.6</v>
      </c>
      <c r="E175" t="s">
        <v>2637</v>
      </c>
      <c r="H175" t="s">
        <v>2640</v>
      </c>
      <c r="I175" t="s">
        <v>2605</v>
      </c>
      <c r="J175" t="s">
        <v>2605</v>
      </c>
      <c r="K175" t="s">
        <v>2641</v>
      </c>
    </row>
    <row r="176" spans="2:11" x14ac:dyDescent="0.2">
      <c r="B176" t="s">
        <v>2642</v>
      </c>
      <c r="C176" s="28">
        <v>60</v>
      </c>
      <c r="D176" s="29">
        <v>0.3</v>
      </c>
      <c r="E176" t="s">
        <v>2637</v>
      </c>
      <c r="H176" t="s">
        <v>2640</v>
      </c>
      <c r="I176" t="s">
        <v>2605</v>
      </c>
      <c r="J176" t="s">
        <v>2605</v>
      </c>
      <c r="K176" t="s">
        <v>2641</v>
      </c>
    </row>
    <row r="177" spans="2:11" x14ac:dyDescent="0.2">
      <c r="B177" t="s">
        <v>2567</v>
      </c>
      <c r="C177" s="28">
        <v>60</v>
      </c>
      <c r="D177" s="29">
        <v>1.1000000000000001</v>
      </c>
      <c r="E177" t="s">
        <v>2637</v>
      </c>
      <c r="H177" t="s">
        <v>2640</v>
      </c>
      <c r="I177" t="s">
        <v>2605</v>
      </c>
      <c r="J177" t="s">
        <v>2605</v>
      </c>
      <c r="K177" t="s">
        <v>2641</v>
      </c>
    </row>
    <row r="178" spans="2:11" x14ac:dyDescent="0.2">
      <c r="B178" t="s">
        <v>2642</v>
      </c>
      <c r="C178" s="28">
        <v>90</v>
      </c>
      <c r="D178" s="29">
        <v>0.2</v>
      </c>
      <c r="E178" t="s">
        <v>2637</v>
      </c>
      <c r="H178" t="s">
        <v>2640</v>
      </c>
      <c r="I178" t="s">
        <v>2605</v>
      </c>
      <c r="J178" t="s">
        <v>2605</v>
      </c>
      <c r="K178" t="s">
        <v>2641</v>
      </c>
    </row>
    <row r="179" spans="2:11" x14ac:dyDescent="0.2">
      <c r="B179" t="s">
        <v>2567</v>
      </c>
      <c r="C179" s="28">
        <v>90</v>
      </c>
      <c r="D179" s="29">
        <v>0.9</v>
      </c>
      <c r="E179" t="s">
        <v>2637</v>
      </c>
      <c r="H179" t="s">
        <v>2640</v>
      </c>
      <c r="I179" t="s">
        <v>2605</v>
      </c>
      <c r="J179" t="s">
        <v>2605</v>
      </c>
      <c r="K179" t="s">
        <v>2641</v>
      </c>
    </row>
    <row r="180" spans="2:11" x14ac:dyDescent="0.2">
      <c r="B180" t="s">
        <v>2642</v>
      </c>
      <c r="C180" s="28">
        <v>120</v>
      </c>
      <c r="D180" s="29">
        <v>0.2</v>
      </c>
      <c r="E180" t="s">
        <v>2637</v>
      </c>
      <c r="H180" t="s">
        <v>2640</v>
      </c>
      <c r="I180" t="s">
        <v>2605</v>
      </c>
      <c r="J180" t="s">
        <v>2605</v>
      </c>
      <c r="K180" t="s">
        <v>2641</v>
      </c>
    </row>
    <row r="181" spans="2:11" x14ac:dyDescent="0.2">
      <c r="B181" t="s">
        <v>2567</v>
      </c>
      <c r="C181" s="28">
        <v>120</v>
      </c>
      <c r="D181" s="29">
        <v>0.7</v>
      </c>
      <c r="E181" t="s">
        <v>2637</v>
      </c>
      <c r="H181" t="s">
        <v>2640</v>
      </c>
      <c r="I181" t="s">
        <v>2605</v>
      </c>
      <c r="J181" t="s">
        <v>2605</v>
      </c>
      <c r="K181" t="s">
        <v>2641</v>
      </c>
    </row>
    <row r="182" spans="2:11" x14ac:dyDescent="0.2">
      <c r="B182" t="s">
        <v>2642</v>
      </c>
      <c r="C182" s="28">
        <v>150</v>
      </c>
      <c r="D182" s="29">
        <v>0.2</v>
      </c>
      <c r="E182" t="s">
        <v>2637</v>
      </c>
      <c r="H182" t="s">
        <v>2640</v>
      </c>
      <c r="I182" t="s">
        <v>2605</v>
      </c>
      <c r="J182" t="s">
        <v>2605</v>
      </c>
      <c r="K182" t="s">
        <v>2641</v>
      </c>
    </row>
    <row r="183" spans="2:11" x14ac:dyDescent="0.2">
      <c r="B183" t="s">
        <v>2567</v>
      </c>
      <c r="C183" s="28">
        <v>150</v>
      </c>
      <c r="D183" s="29">
        <v>0.4</v>
      </c>
      <c r="E183" t="s">
        <v>2637</v>
      </c>
      <c r="H183" t="s">
        <v>2640</v>
      </c>
      <c r="I183" t="s">
        <v>2605</v>
      </c>
      <c r="J183" t="s">
        <v>2605</v>
      </c>
      <c r="K183" t="s">
        <v>2641</v>
      </c>
    </row>
    <row r="184" spans="2:11" x14ac:dyDescent="0.2">
      <c r="B184" t="s">
        <v>2642</v>
      </c>
      <c r="C184" s="28">
        <v>180</v>
      </c>
      <c r="D184" s="29">
        <v>0.1</v>
      </c>
      <c r="E184" t="s">
        <v>2637</v>
      </c>
      <c r="H184" t="s">
        <v>2640</v>
      </c>
      <c r="I184" t="s">
        <v>2605</v>
      </c>
      <c r="J184" t="s">
        <v>2605</v>
      </c>
      <c r="K184" t="s">
        <v>2641</v>
      </c>
    </row>
    <row r="185" spans="2:11" x14ac:dyDescent="0.2">
      <c r="B185" t="s">
        <v>2567</v>
      </c>
      <c r="C185" s="28">
        <v>180</v>
      </c>
      <c r="D185" s="29">
        <v>0.2</v>
      </c>
      <c r="E185" t="s">
        <v>2637</v>
      </c>
      <c r="H185" t="s">
        <v>2640</v>
      </c>
      <c r="I185" t="s">
        <v>2605</v>
      </c>
      <c r="J185" t="s">
        <v>2605</v>
      </c>
      <c r="K185" t="s">
        <v>2641</v>
      </c>
    </row>
    <row r="186" spans="2:11" x14ac:dyDescent="0.2">
      <c r="B186" t="s">
        <v>2642</v>
      </c>
      <c r="C186" s="28">
        <v>210</v>
      </c>
      <c r="D186" s="29">
        <v>0.2</v>
      </c>
      <c r="E186" t="s">
        <v>2637</v>
      </c>
      <c r="H186" t="s">
        <v>2640</v>
      </c>
      <c r="I186" t="s">
        <v>2605</v>
      </c>
      <c r="J186" t="s">
        <v>2605</v>
      </c>
      <c r="K186" t="s">
        <v>2641</v>
      </c>
    </row>
    <row r="187" spans="2:11" x14ac:dyDescent="0.2">
      <c r="B187" t="s">
        <v>2567</v>
      </c>
      <c r="C187" s="28">
        <v>210</v>
      </c>
      <c r="D187" s="29">
        <v>0.6</v>
      </c>
      <c r="E187" t="s">
        <v>2637</v>
      </c>
      <c r="H187" t="s">
        <v>2640</v>
      </c>
      <c r="I187" t="s">
        <v>2605</v>
      </c>
      <c r="J187" t="s">
        <v>2605</v>
      </c>
      <c r="K187" t="s">
        <v>2641</v>
      </c>
    </row>
    <row r="188" spans="2:11" x14ac:dyDescent="0.2">
      <c r="B188" t="s">
        <v>2642</v>
      </c>
      <c r="C188" s="28">
        <f>30*8</f>
        <v>240</v>
      </c>
      <c r="D188" s="29">
        <v>0.2</v>
      </c>
      <c r="E188" t="s">
        <v>2637</v>
      </c>
      <c r="H188" t="s">
        <v>2640</v>
      </c>
      <c r="I188" t="s">
        <v>2605</v>
      </c>
      <c r="J188" t="s">
        <v>2605</v>
      </c>
      <c r="K188" t="s">
        <v>2641</v>
      </c>
    </row>
    <row r="189" spans="2:11" x14ac:dyDescent="0.2">
      <c r="B189" t="s">
        <v>2567</v>
      </c>
      <c r="C189" s="28">
        <v>240</v>
      </c>
      <c r="D189" s="29">
        <v>1</v>
      </c>
      <c r="E189" t="s">
        <v>2637</v>
      </c>
      <c r="H189" t="s">
        <v>2640</v>
      </c>
      <c r="I189" t="s">
        <v>2605</v>
      </c>
      <c r="J189" t="s">
        <v>2605</v>
      </c>
      <c r="K189" t="s">
        <v>2641</v>
      </c>
    </row>
    <row r="190" spans="2:11" x14ac:dyDescent="0.2">
      <c r="B190" t="s">
        <v>2642</v>
      </c>
      <c r="C190" s="28">
        <v>270</v>
      </c>
      <c r="D190" s="29">
        <v>0.2</v>
      </c>
      <c r="E190" t="s">
        <v>2637</v>
      </c>
      <c r="H190" t="s">
        <v>2640</v>
      </c>
      <c r="I190" t="s">
        <v>2605</v>
      </c>
      <c r="J190" t="s">
        <v>2605</v>
      </c>
      <c r="K190" t="s">
        <v>2641</v>
      </c>
    </row>
    <row r="191" spans="2:11" x14ac:dyDescent="0.2">
      <c r="B191" t="s">
        <v>2567</v>
      </c>
      <c r="C191" s="28">
        <v>270</v>
      </c>
      <c r="D191" s="29">
        <v>1.4</v>
      </c>
      <c r="E191" t="s">
        <v>2637</v>
      </c>
      <c r="H191" t="s">
        <v>2640</v>
      </c>
      <c r="I191" t="s">
        <v>2605</v>
      </c>
      <c r="J191" t="s">
        <v>2605</v>
      </c>
      <c r="K191" t="s">
        <v>2641</v>
      </c>
    </row>
    <row r="192" spans="2:11" x14ac:dyDescent="0.2">
      <c r="B192" t="s">
        <v>2642</v>
      </c>
      <c r="C192" s="28">
        <v>300</v>
      </c>
      <c r="D192" s="29">
        <v>0.4</v>
      </c>
      <c r="E192" t="s">
        <v>2637</v>
      </c>
      <c r="H192" t="s">
        <v>2640</v>
      </c>
      <c r="I192" t="s">
        <v>2605</v>
      </c>
      <c r="J192" t="s">
        <v>2605</v>
      </c>
      <c r="K192" t="s">
        <v>2641</v>
      </c>
    </row>
    <row r="193" spans="2:11" x14ac:dyDescent="0.2">
      <c r="B193" t="s">
        <v>2567</v>
      </c>
      <c r="C193" s="28">
        <v>300</v>
      </c>
      <c r="D193" s="29">
        <v>1.7</v>
      </c>
      <c r="E193" t="s">
        <v>2637</v>
      </c>
      <c r="H193" t="s">
        <v>2640</v>
      </c>
      <c r="I193" t="s">
        <v>2605</v>
      </c>
      <c r="J193" t="s">
        <v>2605</v>
      </c>
      <c r="K193" t="s">
        <v>2641</v>
      </c>
    </row>
    <row r="194" spans="2:11" x14ac:dyDescent="0.2">
      <c r="B194" t="s">
        <v>2642</v>
      </c>
      <c r="C194" s="28">
        <f>11*30</f>
        <v>330</v>
      </c>
      <c r="D194" s="29">
        <v>0.7</v>
      </c>
      <c r="E194" t="s">
        <v>2637</v>
      </c>
      <c r="H194" t="s">
        <v>2640</v>
      </c>
      <c r="I194" t="s">
        <v>2605</v>
      </c>
      <c r="J194" t="s">
        <v>2605</v>
      </c>
      <c r="K194" t="s">
        <v>2641</v>
      </c>
    </row>
    <row r="195" spans="2:11" x14ac:dyDescent="0.2">
      <c r="B195" t="s">
        <v>2567</v>
      </c>
      <c r="C195" s="28">
        <f>11*30</f>
        <v>330</v>
      </c>
      <c r="D195" s="29">
        <v>2.2000000000000002</v>
      </c>
      <c r="E195" t="s">
        <v>2637</v>
      </c>
      <c r="H195" t="s">
        <v>2640</v>
      </c>
      <c r="I195" t="s">
        <v>2605</v>
      </c>
      <c r="J195" t="s">
        <v>2605</v>
      </c>
      <c r="K195" t="s">
        <v>2641</v>
      </c>
    </row>
    <row r="196" spans="2:11" x14ac:dyDescent="0.2">
      <c r="B196" t="s">
        <v>2642</v>
      </c>
      <c r="C196" s="28">
        <v>360</v>
      </c>
      <c r="D196" s="29">
        <v>1</v>
      </c>
      <c r="E196" t="s">
        <v>2637</v>
      </c>
      <c r="H196" t="s">
        <v>2640</v>
      </c>
      <c r="I196" t="s">
        <v>2605</v>
      </c>
      <c r="J196" t="s">
        <v>2605</v>
      </c>
      <c r="K196" t="s">
        <v>2641</v>
      </c>
    </row>
    <row r="197" spans="2:11" x14ac:dyDescent="0.2">
      <c r="B197" t="s">
        <v>2567</v>
      </c>
      <c r="C197" s="28">
        <v>360</v>
      </c>
      <c r="D197" s="29">
        <v>2.7</v>
      </c>
      <c r="E197" t="s">
        <v>2637</v>
      </c>
      <c r="H197" t="s">
        <v>2640</v>
      </c>
      <c r="I197" t="s">
        <v>2605</v>
      </c>
      <c r="J197" t="s">
        <v>2605</v>
      </c>
      <c r="K197" t="s">
        <v>2641</v>
      </c>
    </row>
    <row r="198" spans="2:11" x14ac:dyDescent="0.2">
      <c r="B198" t="s">
        <v>2642</v>
      </c>
      <c r="C198" s="28">
        <f>13*30</f>
        <v>390</v>
      </c>
      <c r="D198" s="29">
        <v>1</v>
      </c>
      <c r="E198" t="s">
        <v>2637</v>
      </c>
      <c r="H198" t="s">
        <v>2640</v>
      </c>
      <c r="I198" t="s">
        <v>2605</v>
      </c>
      <c r="J198" t="s">
        <v>2605</v>
      </c>
      <c r="K198" t="s">
        <v>2641</v>
      </c>
    </row>
    <row r="199" spans="2:11" x14ac:dyDescent="0.2">
      <c r="B199" t="s">
        <v>2567</v>
      </c>
      <c r="C199" s="28">
        <f>13*30</f>
        <v>390</v>
      </c>
      <c r="D199" s="29">
        <v>3</v>
      </c>
      <c r="E199" t="s">
        <v>2637</v>
      </c>
      <c r="H199" t="s">
        <v>2640</v>
      </c>
      <c r="I199" t="s">
        <v>2605</v>
      </c>
      <c r="J199" t="s">
        <v>2605</v>
      </c>
      <c r="K199" t="s">
        <v>2641</v>
      </c>
    </row>
    <row r="200" spans="2:11" x14ac:dyDescent="0.2">
      <c r="B200" t="s">
        <v>2642</v>
      </c>
      <c r="C200" s="28">
        <f>14*30</f>
        <v>420</v>
      </c>
      <c r="D200" s="29">
        <v>1</v>
      </c>
      <c r="E200" t="s">
        <v>2637</v>
      </c>
      <c r="H200" t="s">
        <v>2640</v>
      </c>
      <c r="I200" t="s">
        <v>2605</v>
      </c>
      <c r="J200" t="s">
        <v>2605</v>
      </c>
      <c r="K200" t="s">
        <v>2641</v>
      </c>
    </row>
    <row r="201" spans="2:11" x14ac:dyDescent="0.2">
      <c r="B201" t="s">
        <v>2567</v>
      </c>
      <c r="C201" s="28">
        <f>14*30</f>
        <v>420</v>
      </c>
      <c r="D201" s="29">
        <v>3.2</v>
      </c>
      <c r="E201" t="s">
        <v>2637</v>
      </c>
      <c r="H201" t="s">
        <v>2640</v>
      </c>
      <c r="I201" t="s">
        <v>2605</v>
      </c>
      <c r="J201" t="s">
        <v>2605</v>
      </c>
      <c r="K201" t="s">
        <v>2641</v>
      </c>
    </row>
    <row r="202" spans="2:11" x14ac:dyDescent="0.2">
      <c r="B202" t="s">
        <v>2646</v>
      </c>
      <c r="C202" s="28">
        <f>16*7</f>
        <v>112</v>
      </c>
      <c r="D202" s="29">
        <v>-4.08</v>
      </c>
      <c r="E202" t="s">
        <v>2637</v>
      </c>
      <c r="F202">
        <v>29.38</v>
      </c>
      <c r="G202" s="28">
        <v>43</v>
      </c>
      <c r="H202" t="s">
        <v>2648</v>
      </c>
      <c r="I202" t="s">
        <v>2622</v>
      </c>
      <c r="J202" t="s">
        <v>2622</v>
      </c>
    </row>
    <row r="203" spans="2:11" x14ac:dyDescent="0.2">
      <c r="B203" t="s">
        <v>2647</v>
      </c>
      <c r="C203" s="28">
        <f>16*7</f>
        <v>112</v>
      </c>
      <c r="D203" s="29">
        <v>-1.97</v>
      </c>
      <c r="E203" t="s">
        <v>2637</v>
      </c>
      <c r="F203">
        <v>30.15</v>
      </c>
      <c r="G203" s="28">
        <v>44</v>
      </c>
      <c r="H203" t="s">
        <v>2648</v>
      </c>
      <c r="I203" t="s">
        <v>2622</v>
      </c>
      <c r="J203" t="s">
        <v>2622</v>
      </c>
    </row>
    <row r="204" spans="2:11" x14ac:dyDescent="0.2">
      <c r="B204" t="s">
        <v>2646</v>
      </c>
      <c r="C204" s="28">
        <f>28*7</f>
        <v>196</v>
      </c>
      <c r="D204" s="29">
        <v>-3.1</v>
      </c>
      <c r="E204" t="s">
        <v>2637</v>
      </c>
      <c r="F204">
        <v>29.38</v>
      </c>
      <c r="G204" s="28">
        <v>43</v>
      </c>
      <c r="H204" t="s">
        <v>2648</v>
      </c>
      <c r="I204" t="s">
        <v>2622</v>
      </c>
      <c r="J204" t="s">
        <v>2622</v>
      </c>
    </row>
    <row r="205" spans="2:11" x14ac:dyDescent="0.2">
      <c r="B205" t="s">
        <v>2647</v>
      </c>
      <c r="C205" s="28">
        <f>28*7</f>
        <v>196</v>
      </c>
      <c r="D205" s="29">
        <v>1.1000000000000001</v>
      </c>
      <c r="E205" t="s">
        <v>2637</v>
      </c>
      <c r="F205">
        <v>30.15</v>
      </c>
      <c r="G205" s="28">
        <v>44</v>
      </c>
      <c r="H205" t="s">
        <v>2648</v>
      </c>
      <c r="I205" t="s">
        <v>2622</v>
      </c>
      <c r="J205" t="s">
        <v>2622</v>
      </c>
    </row>
    <row r="206" spans="2:11" x14ac:dyDescent="0.2">
      <c r="B206" t="s">
        <v>2649</v>
      </c>
      <c r="C206" s="28">
        <f>4*7</f>
        <v>28</v>
      </c>
      <c r="D206" s="29">
        <v>-0.7</v>
      </c>
      <c r="E206" t="s">
        <v>2637</v>
      </c>
      <c r="G206" s="28">
        <v>72</v>
      </c>
      <c r="I206" t="s">
        <v>2605</v>
      </c>
      <c r="J206" t="s">
        <v>2605</v>
      </c>
    </row>
    <row r="207" spans="2:11" x14ac:dyDescent="0.2">
      <c r="B207" t="s">
        <v>2650</v>
      </c>
      <c r="C207" s="28">
        <f>4*7</f>
        <v>28</v>
      </c>
      <c r="D207" s="29">
        <v>-0.2</v>
      </c>
      <c r="E207" t="s">
        <v>2637</v>
      </c>
      <c r="G207" s="28">
        <v>100</v>
      </c>
      <c r="I207" t="s">
        <v>2605</v>
      </c>
      <c r="J207" t="s">
        <v>2605</v>
      </c>
    </row>
    <row r="208" spans="2:11" x14ac:dyDescent="0.2">
      <c r="B208" t="s">
        <v>2651</v>
      </c>
      <c r="C208" s="28">
        <f>4*7</f>
        <v>28</v>
      </c>
      <c r="D208" s="29">
        <v>-0.7</v>
      </c>
      <c r="E208" t="s">
        <v>2637</v>
      </c>
      <c r="G208" s="28">
        <v>69</v>
      </c>
      <c r="I208" t="s">
        <v>2605</v>
      </c>
      <c r="J208" t="s">
        <v>2605</v>
      </c>
    </row>
    <row r="209" spans="2:10" x14ac:dyDescent="0.2">
      <c r="B209" t="s">
        <v>2647</v>
      </c>
      <c r="C209" s="28">
        <v>28</v>
      </c>
      <c r="D209" s="29">
        <v>-0.7</v>
      </c>
      <c r="E209" t="s">
        <v>2637</v>
      </c>
      <c r="G209" s="28">
        <v>68</v>
      </c>
      <c r="I209" t="s">
        <v>2605</v>
      </c>
      <c r="J209" t="s">
        <v>2605</v>
      </c>
    </row>
    <row r="210" spans="2:10" x14ac:dyDescent="0.2">
      <c r="B210" t="s">
        <v>2552</v>
      </c>
      <c r="C210" s="28">
        <f>4*7</f>
        <v>28</v>
      </c>
      <c r="D210" s="29">
        <v>-0.9</v>
      </c>
      <c r="E210" t="s">
        <v>2637</v>
      </c>
      <c r="G210" s="28">
        <v>96</v>
      </c>
      <c r="I210" t="s">
        <v>2605</v>
      </c>
      <c r="J210" t="s">
        <v>2605</v>
      </c>
    </row>
    <row r="211" spans="2:10" x14ac:dyDescent="0.2">
      <c r="B211" t="s">
        <v>2649</v>
      </c>
      <c r="C211" s="28">
        <f>8*7</f>
        <v>56</v>
      </c>
      <c r="D211" s="29">
        <v>-1.1000000000000001</v>
      </c>
      <c r="E211" t="s">
        <v>2637</v>
      </c>
      <c r="G211" s="28">
        <v>69</v>
      </c>
      <c r="I211" t="s">
        <v>2605</v>
      </c>
      <c r="J211" t="s">
        <v>2605</v>
      </c>
    </row>
    <row r="212" spans="2:10" x14ac:dyDescent="0.2">
      <c r="B212" t="s">
        <v>2650</v>
      </c>
      <c r="C212" s="28">
        <f>8*7</f>
        <v>56</v>
      </c>
      <c r="D212" s="29">
        <v>-1.4</v>
      </c>
      <c r="E212" t="s">
        <v>2637</v>
      </c>
      <c r="G212" s="28">
        <v>98</v>
      </c>
      <c r="I212" t="s">
        <v>2605</v>
      </c>
      <c r="J212" t="s">
        <v>2605</v>
      </c>
    </row>
    <row r="213" spans="2:10" x14ac:dyDescent="0.2">
      <c r="B213" t="s">
        <v>2651</v>
      </c>
      <c r="C213" s="28">
        <f>8*7</f>
        <v>56</v>
      </c>
      <c r="D213" s="29">
        <v>-1.3</v>
      </c>
      <c r="E213" t="s">
        <v>2637</v>
      </c>
      <c r="G213" s="28">
        <v>66</v>
      </c>
      <c r="I213" t="s">
        <v>2605</v>
      </c>
      <c r="J213" t="s">
        <v>2605</v>
      </c>
    </row>
    <row r="214" spans="2:10" x14ac:dyDescent="0.2">
      <c r="B214" t="s">
        <v>2647</v>
      </c>
      <c r="C214" s="28">
        <f>8*7</f>
        <v>56</v>
      </c>
      <c r="D214" s="29">
        <v>-1.2</v>
      </c>
      <c r="E214" t="s">
        <v>2637</v>
      </c>
      <c r="G214" s="28">
        <v>59</v>
      </c>
      <c r="I214" t="s">
        <v>2605</v>
      </c>
      <c r="J214" t="s">
        <v>2605</v>
      </c>
    </row>
    <row r="215" spans="2:10" x14ac:dyDescent="0.2">
      <c r="B215" t="s">
        <v>2552</v>
      </c>
      <c r="C215" s="28">
        <f>8*7</f>
        <v>56</v>
      </c>
      <c r="D215" s="29">
        <v>-0.7</v>
      </c>
      <c r="E215" t="s">
        <v>2637</v>
      </c>
      <c r="G215" s="28">
        <v>95</v>
      </c>
      <c r="I215" t="s">
        <v>2605</v>
      </c>
      <c r="J215" t="s">
        <v>2605</v>
      </c>
    </row>
    <row r="216" spans="2:10" x14ac:dyDescent="0.2">
      <c r="B216" t="s">
        <v>2649</v>
      </c>
      <c r="C216" s="28">
        <f>12*7</f>
        <v>84</v>
      </c>
      <c r="D216" s="29">
        <v>-0.5</v>
      </c>
      <c r="E216" t="s">
        <v>2637</v>
      </c>
      <c r="G216" s="28">
        <v>68</v>
      </c>
      <c r="I216" t="s">
        <v>2605</v>
      </c>
      <c r="J216" t="s">
        <v>2605</v>
      </c>
    </row>
    <row r="217" spans="2:10" x14ac:dyDescent="0.2">
      <c r="B217" t="s">
        <v>2650</v>
      </c>
      <c r="C217" s="28">
        <f>12*7</f>
        <v>84</v>
      </c>
      <c r="D217" s="29">
        <v>-1.1000000000000001</v>
      </c>
      <c r="E217" t="s">
        <v>2637</v>
      </c>
      <c r="G217" s="28">
        <v>95</v>
      </c>
      <c r="I217" t="s">
        <v>2605</v>
      </c>
      <c r="J217" t="s">
        <v>2605</v>
      </c>
    </row>
    <row r="218" spans="2:10" x14ac:dyDescent="0.2">
      <c r="B218" t="s">
        <v>2651</v>
      </c>
      <c r="C218" s="28">
        <f>12*7</f>
        <v>84</v>
      </c>
      <c r="D218" s="29">
        <v>-1.3</v>
      </c>
      <c r="E218" t="s">
        <v>2637</v>
      </c>
      <c r="G218" s="28">
        <v>65</v>
      </c>
      <c r="I218" t="s">
        <v>2605</v>
      </c>
      <c r="J218" t="s">
        <v>2605</v>
      </c>
    </row>
    <row r="219" spans="2:10" x14ac:dyDescent="0.2">
      <c r="B219" t="s">
        <v>2647</v>
      </c>
      <c r="C219" s="28">
        <f>12*7</f>
        <v>84</v>
      </c>
      <c r="D219" s="29">
        <v>-3.2</v>
      </c>
      <c r="E219" t="s">
        <v>2637</v>
      </c>
      <c r="G219" s="28">
        <v>61</v>
      </c>
      <c r="I219" t="s">
        <v>2605</v>
      </c>
      <c r="J219" t="s">
        <v>2605</v>
      </c>
    </row>
    <row r="220" spans="2:10" x14ac:dyDescent="0.2">
      <c r="B220" t="s">
        <v>2552</v>
      </c>
      <c r="C220" s="28">
        <f>12*7</f>
        <v>84</v>
      </c>
      <c r="D220" s="29">
        <v>-0.6</v>
      </c>
      <c r="E220" t="s">
        <v>2637</v>
      </c>
      <c r="G220" s="28">
        <v>92</v>
      </c>
      <c r="I220" t="s">
        <v>2605</v>
      </c>
      <c r="J220" t="s">
        <v>2605</v>
      </c>
    </row>
    <row r="221" spans="2:10" x14ac:dyDescent="0.2">
      <c r="B221" t="s">
        <v>2649</v>
      </c>
      <c r="C221" s="28">
        <f>18*7</f>
        <v>126</v>
      </c>
      <c r="D221" s="29">
        <v>-0.5</v>
      </c>
      <c r="E221" t="s">
        <v>2637</v>
      </c>
      <c r="G221" s="28">
        <v>65</v>
      </c>
      <c r="I221" t="s">
        <v>2605</v>
      </c>
      <c r="J221" t="s">
        <v>2605</v>
      </c>
    </row>
    <row r="222" spans="2:10" x14ac:dyDescent="0.2">
      <c r="B222" t="s">
        <v>2650</v>
      </c>
      <c r="C222" s="28">
        <f>18*7</f>
        <v>126</v>
      </c>
      <c r="D222" s="29">
        <v>-0.7</v>
      </c>
      <c r="E222" t="s">
        <v>2637</v>
      </c>
      <c r="G222" s="28">
        <v>92</v>
      </c>
      <c r="I222" t="s">
        <v>2605</v>
      </c>
      <c r="J222" t="s">
        <v>2605</v>
      </c>
    </row>
    <row r="223" spans="2:10" x14ac:dyDescent="0.2">
      <c r="B223" t="s">
        <v>2651</v>
      </c>
      <c r="C223" s="28">
        <f>18*7</f>
        <v>126</v>
      </c>
      <c r="D223" s="29">
        <v>-1.4</v>
      </c>
      <c r="E223" t="s">
        <v>2637</v>
      </c>
      <c r="G223" s="28">
        <v>63</v>
      </c>
      <c r="I223" t="s">
        <v>2605</v>
      </c>
      <c r="J223" t="s">
        <v>2605</v>
      </c>
    </row>
    <row r="224" spans="2:10" x14ac:dyDescent="0.2">
      <c r="B224" t="s">
        <v>2647</v>
      </c>
      <c r="C224" s="28">
        <f>18*7</f>
        <v>126</v>
      </c>
      <c r="D224" s="29">
        <v>-2.5</v>
      </c>
      <c r="E224" t="s">
        <v>2637</v>
      </c>
      <c r="G224" s="28">
        <v>60</v>
      </c>
      <c r="I224" t="s">
        <v>2605</v>
      </c>
      <c r="J224" t="s">
        <v>2605</v>
      </c>
    </row>
    <row r="225" spans="2:10" x14ac:dyDescent="0.2">
      <c r="B225" t="s">
        <v>2552</v>
      </c>
      <c r="C225" s="28">
        <f>18*7</f>
        <v>126</v>
      </c>
      <c r="D225" s="29">
        <v>-0.7</v>
      </c>
      <c r="E225" t="s">
        <v>2637</v>
      </c>
      <c r="G225" s="28">
        <v>91</v>
      </c>
      <c r="I225" t="s">
        <v>2605</v>
      </c>
      <c r="J225" t="s">
        <v>2605</v>
      </c>
    </row>
    <row r="226" spans="2:10" x14ac:dyDescent="0.2">
      <c r="B226" t="s">
        <v>2649</v>
      </c>
      <c r="C226" s="28">
        <f>24*7</f>
        <v>168</v>
      </c>
      <c r="D226" s="29">
        <v>-0.7</v>
      </c>
      <c r="E226" t="s">
        <v>2637</v>
      </c>
      <c r="G226" s="28">
        <v>63</v>
      </c>
      <c r="I226" t="s">
        <v>2605</v>
      </c>
      <c r="J226" t="s">
        <v>2605</v>
      </c>
    </row>
    <row r="227" spans="2:10" x14ac:dyDescent="0.2">
      <c r="B227" t="s">
        <v>2650</v>
      </c>
      <c r="C227" s="28">
        <f>24*7</f>
        <v>168</v>
      </c>
      <c r="D227" s="29">
        <v>-1.3</v>
      </c>
      <c r="E227" t="s">
        <v>2637</v>
      </c>
      <c r="G227" s="28">
        <v>90</v>
      </c>
      <c r="I227" t="s">
        <v>2605</v>
      </c>
      <c r="J227" t="s">
        <v>2605</v>
      </c>
    </row>
    <row r="228" spans="2:10" x14ac:dyDescent="0.2">
      <c r="B228" t="s">
        <v>2651</v>
      </c>
      <c r="C228" s="28">
        <f>24*7</f>
        <v>168</v>
      </c>
      <c r="D228" s="29">
        <v>-1.4</v>
      </c>
      <c r="E228" t="s">
        <v>2637</v>
      </c>
      <c r="G228" s="28">
        <v>62</v>
      </c>
      <c r="I228" t="s">
        <v>2605</v>
      </c>
      <c r="J228" t="s">
        <v>2605</v>
      </c>
    </row>
    <row r="229" spans="2:10" x14ac:dyDescent="0.2">
      <c r="B229" t="s">
        <v>2647</v>
      </c>
      <c r="C229" s="28">
        <f>24*7</f>
        <v>168</v>
      </c>
      <c r="D229" s="29">
        <v>-2.6</v>
      </c>
      <c r="E229" t="s">
        <v>2637</v>
      </c>
      <c r="G229" s="28">
        <v>59</v>
      </c>
      <c r="I229" t="s">
        <v>2605</v>
      </c>
      <c r="J229" t="s">
        <v>2605</v>
      </c>
    </row>
    <row r="230" spans="2:10" x14ac:dyDescent="0.2">
      <c r="B230" t="s">
        <v>2552</v>
      </c>
      <c r="C230" s="28">
        <f>24*7</f>
        <v>168</v>
      </c>
      <c r="D230" s="29">
        <v>-0.3</v>
      </c>
      <c r="E230" t="s">
        <v>2637</v>
      </c>
      <c r="G230" s="28">
        <v>88</v>
      </c>
      <c r="I230" t="s">
        <v>2605</v>
      </c>
      <c r="J230" t="s">
        <v>2605</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opLeftCell="A33" zoomScale="205" zoomScaleNormal="205" workbookViewId="0">
      <selection activeCell="B62" sqref="B62"/>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c r="C62" s="25"/>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10"/>
  <sheetViews>
    <sheetView zoomScale="145" zoomScaleNormal="145" workbookViewId="0">
      <selection activeCell="C11" sqref="C11"/>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row r="7" spans="1:3" x14ac:dyDescent="0.2">
      <c r="C7" t="s">
        <v>2643</v>
      </c>
    </row>
    <row r="8" spans="1:3" x14ac:dyDescent="0.2">
      <c r="C8" t="s">
        <v>2644</v>
      </c>
    </row>
    <row r="10" spans="1:3" x14ac:dyDescent="0.2">
      <c r="C10" t="s">
        <v>2645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2024-11-21T15:10:52Z</dcterms:modified>
</cp:coreProperties>
</file>