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ED8F42C-DBA6-4BFD-B488-1103890AB6F0}" xr6:coauthVersionLast="47" xr6:coauthVersionMax="47" xr10:uidLastSave="{00000000-0000-0000-0000-000000000000}"/>
  <bookViews>
    <workbookView xWindow="-26445" yWindow="555" windowWidth="26490" windowHeight="19650" activeTab="1" xr2:uid="{8C0804A9-C900-4A81-947D-A70B5E5E16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T14" i="2"/>
  <c r="G11" i="2"/>
  <c r="G10" i="2"/>
  <c r="G9" i="2"/>
  <c r="I10" i="2"/>
  <c r="J10" i="2" s="1"/>
  <c r="I9" i="2"/>
  <c r="J9" i="2" s="1"/>
  <c r="I11" i="2"/>
  <c r="J11" i="2" s="1"/>
  <c r="I12" i="2"/>
  <c r="I13" i="2" s="1"/>
  <c r="I19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7" i="2"/>
  <c r="D12" i="2"/>
  <c r="D6" i="2"/>
  <c r="H12" i="2"/>
  <c r="H7" i="2"/>
  <c r="H6" i="2"/>
  <c r="H8" i="2" s="1"/>
  <c r="H13" i="2" s="1"/>
  <c r="K7" i="1"/>
  <c r="K4" i="1"/>
  <c r="G12" i="2" l="1"/>
  <c r="G13" i="2" s="1"/>
  <c r="I6" i="2"/>
  <c r="J6" i="2" s="1"/>
  <c r="J8" i="2" s="1"/>
  <c r="O10" i="2"/>
  <c r="P10" i="2" s="1"/>
  <c r="Q10" i="2" s="1"/>
  <c r="R10" i="2" s="1"/>
  <c r="S10" i="2" s="1"/>
  <c r="T10" i="2" s="1"/>
  <c r="O11" i="2"/>
  <c r="P11" i="2" s="1"/>
  <c r="I8" i="2"/>
  <c r="O9" i="2"/>
  <c r="G6" i="2"/>
  <c r="O6" i="2" s="1"/>
  <c r="J12" i="2"/>
  <c r="J13" i="2" s="1"/>
  <c r="J19" i="2" s="1"/>
  <c r="O19" i="2" s="1"/>
  <c r="D8" i="2"/>
  <c r="D13" i="2" s="1"/>
  <c r="Q11" i="2" l="1"/>
  <c r="R11" i="2" s="1"/>
  <c r="P6" i="2"/>
  <c r="O7" i="2"/>
  <c r="O8" i="2" s="1"/>
  <c r="O12" i="2"/>
  <c r="P9" i="2"/>
  <c r="Q9" i="2" s="1"/>
  <c r="O13" i="2" l="1"/>
  <c r="Q6" i="2"/>
  <c r="P7" i="2"/>
  <c r="P8" i="2" s="1"/>
  <c r="Q12" i="2"/>
  <c r="R9" i="2"/>
  <c r="S9" i="2" s="1"/>
  <c r="R12" i="2"/>
  <c r="S11" i="2"/>
  <c r="T11" i="2" s="1"/>
  <c r="P12" i="2"/>
  <c r="P13" i="2" l="1"/>
  <c r="P19" i="2" s="1"/>
  <c r="T9" i="2"/>
  <c r="T12" i="2" s="1"/>
  <c r="S12" i="2"/>
  <c r="Q7" i="2"/>
  <c r="Q8" i="2" s="1"/>
  <c r="Q13" i="2" s="1"/>
  <c r="Q19" i="2" s="1"/>
  <c r="R6" i="2"/>
  <c r="R7" i="2" l="1"/>
  <c r="S6" i="2"/>
  <c r="R8" i="2"/>
  <c r="R13" i="2" s="1"/>
  <c r="R19" i="2" s="1"/>
  <c r="T6" i="2" l="1"/>
  <c r="S7" i="2"/>
  <c r="S8" i="2" s="1"/>
  <c r="S13" i="2" s="1"/>
  <c r="S19" i="2" s="1"/>
  <c r="T7" i="2" l="1"/>
  <c r="T8" i="2"/>
  <c r="T13" i="2" s="1"/>
  <c r="T19" i="2" s="1"/>
</calcChain>
</file>

<file path=xl/sharedStrings.xml><?xml version="1.0" encoding="utf-8"?>
<sst xmlns="http://schemas.openxmlformats.org/spreadsheetml/2006/main" count="35" uniqueCount="30">
  <si>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</si>
  <si>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</si>
  <si>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</si>
  <si>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</si>
  <si>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</si>
  <si>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</si>
  <si>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</si>
  <si>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</si>
  <si>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</si>
  <si>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</si>
  <si>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</si>
  <si>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</si>
  <si>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</si>
  <si>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</si>
  <si>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</si>
  <si>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</si>
  <si>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Screening</t>
  </si>
  <si>
    <t>Services</t>
  </si>
  <si>
    <t>Galleri</t>
  </si>
  <si>
    <t>AD</t>
  </si>
  <si>
    <t>PIC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</si>
  <si>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</si>
  <si>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</si>
  <si>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</si>
  <si>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</si>
  <si>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</si>
  <si>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</si>
  <si>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</si>
  <si>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Screening - RP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</si>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</sst>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4C1907-54E4-4F7E-8B24-196A6F2CFF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0</xdr:row>
      <xdr:rowOff>30307</xdr:rowOff>
    </xdr:from>
    <xdr:to>
      <xdr:col>8</xdr:col>
      <xdr:colOff>17318</xdr:colOff>
      <xdr:row>32</xdr:row>
      <xdr:rowOff>30307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05EC0A-8BA2-EA94-4305-F442F91EC4A4}"/>
            </a:ext>
          </a:extLst>
        </xdr:cNvPr>
        <xdr:cNvCxnSpPr/>
      </xdr:nvCxnSpPr>
      <xdr:spPr>
        <a:xfrm>
          <a:off x="5221432" y="30307"/>
          <a:ext cx="0" cy="4645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6A22-7EA8-4E40-85FC-BA184E266A78}">
  <dimension ref="C2:L10"/>
  <sheetViews>
    <sheetView topLeftCell="B1" zoomScale="205" zoomScaleNormal="205" workbookViewId="0">
      <selection activeCell="E4" sqref="E4"/>
    </sheetView>
  </sheetViews>
  <sheetFormatPr defaultRowHeight="12.75" x14ac:dyDescent="0.2"/>
  <sheetData>
    <row r="2" spans="3:12" x14ac:dyDescent="0.2">
      <c r="C2" s="8" t="s">
        <v>18</v>
      </c>
      <c r="J2" t="s">
        <v>0</v>
      </c>
      <c r="K2" s="1">
        <v>11</v>
      </c>
    </row>
    <row r="3" spans="3:12" x14ac:dyDescent="0.2">
      <c r="J3" t="s">
        <v>1</v>
      </c>
      <c r="K3" s="2">
        <v>31.049147999999999</v>
      </c>
      <c r="L3" s="3" t="s">
        <v>6</v>
      </c>
    </row>
    <row r="4" spans="3:12" x14ac:dyDescent="0.2">
      <c r="J4" t="s">
        <v>2</v>
      </c>
      <c r="K4" s="2">
        <f>+K2*K3</f>
        <v>341.54062799999997</v>
      </c>
    </row>
    <row r="5" spans="3:12" x14ac:dyDescent="0.2">
      <c r="J5" t="s">
        <v>3</v>
      </c>
      <c r="K5" s="2">
        <v>958.84500000000003</v>
      </c>
      <c r="L5" s="3" t="s">
        <v>6</v>
      </c>
    </row>
    <row r="6" spans="3:12" x14ac:dyDescent="0.2">
      <c r="J6" t="s">
        <v>4</v>
      </c>
      <c r="K6" s="2">
        <v>0</v>
      </c>
      <c r="L6" s="3" t="s">
        <v>6</v>
      </c>
    </row>
    <row r="7" spans="3:12" x14ac:dyDescent="0.2">
      <c r="J7" t="s">
        <v>5</v>
      </c>
      <c r="K7" s="2">
        <f>+K4-K5+K6</f>
        <v>-617.30437200000006</v>
      </c>
    </row>
    <row r="9" spans="3:12" x14ac:dyDescent="0.2">
      <c r="J9" t="s">
        <v>20</v>
      </c>
      <c r="K9" s="2">
        <v>12274.286</v>
      </c>
    </row>
    <row r="10" spans="3:12" x14ac:dyDescent="0.2">
      <c r="J10" t="s">
        <v>19</v>
      </c>
      <c r="K10" s="2">
        <v>9580.5759999999991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6F8E-FCC3-44AB-BA66-1DB49A472020}">
  <dimension ref="A1:Z19"/>
  <sheetViews>
    <sheetView tabSelected="1" zoomScale="175" zoomScaleNormal="17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O15" sqref="O15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2" max="25" width="8.42578125" customWidth="1"/>
  </cols>
  <sheetData>
    <row r="1" spans="1:26" x14ac:dyDescent="0.2">
      <c r="A1" s="9" t="s">
        <v>7</v>
      </c>
    </row>
    <row r="2" spans="1:2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M2">
        <v>2022</v>
      </c>
      <c r="N2">
        <f>+M2+1</f>
        <v>2023</v>
      </c>
      <c r="O2">
        <f>+N2+1</f>
        <v>2024</v>
      </c>
      <c r="P2">
        <f>+O2+1</f>
        <v>2025</v>
      </c>
      <c r="Q2">
        <f>+P2+1</f>
        <v>2026</v>
      </c>
      <c r="R2">
        <f>+Q2+1</f>
        <v>2027</v>
      </c>
      <c r="S2">
        <f>+R2+1</f>
        <v>2028</v>
      </c>
      <c r="T2">
        <f>+S2+1</f>
        <v>2029</v>
      </c>
      <c r="U2">
        <f>+T2+1</f>
        <v>2030</v>
      </c>
      <c r="V2">
        <f>+U2+1</f>
        <v>2031</v>
      </c>
      <c r="W2">
        <f>+V2+1</f>
        <v>2032</v>
      </c>
      <c r="X2">
        <f>+W2+1</f>
        <v>2033</v>
      </c>
      <c r="Y2">
        <f>+X2+1</f>
        <v>2034</v>
      </c>
      <c r="Z2">
        <f>+Y2+1</f>
        <v>2035</v>
      </c>
    </row>
    <row r="3" spans="1:26" s="4" customFormat="1" x14ac:dyDescent="0.2">
      <c r="B3" s="4" t="s">
        <v>16</v>
      </c>
      <c r="C3" s="5"/>
      <c r="D3" s="5">
        <v>20.027000000000001</v>
      </c>
      <c r="E3" s="5"/>
      <c r="F3" s="5"/>
      <c r="G3" s="5"/>
      <c r="H3" s="5">
        <v>28.055</v>
      </c>
      <c r="I3" s="5"/>
      <c r="J3" s="5"/>
    </row>
    <row r="4" spans="1:26" s="4" customFormat="1" x14ac:dyDescent="0.2">
      <c r="B4" s="4" t="s">
        <v>28</v>
      </c>
      <c r="C4" s="5"/>
      <c r="D4" s="5">
        <v>0</v>
      </c>
      <c r="E4" s="5"/>
      <c r="F4" s="5"/>
      <c r="G4" s="5"/>
      <c r="H4" s="5">
        <v>0.108</v>
      </c>
      <c r="I4" s="5"/>
      <c r="J4" s="5"/>
    </row>
    <row r="5" spans="1:26" s="4" customFormat="1" x14ac:dyDescent="0.2">
      <c r="B5" s="4" t="s">
        <v>17</v>
      </c>
      <c r="C5" s="5"/>
      <c r="D5" s="5">
        <v>2.387</v>
      </c>
      <c r="E5" s="5"/>
      <c r="F5" s="5"/>
      <c r="G5" s="5"/>
      <c r="H5" s="5">
        <v>3.8069999999999999</v>
      </c>
      <c r="I5" s="5"/>
      <c r="J5" s="5"/>
    </row>
    <row r="6" spans="1:26" s="6" customFormat="1" x14ac:dyDescent="0.2">
      <c r="B6" s="6" t="s">
        <v>8</v>
      </c>
      <c r="C6" s="7"/>
      <c r="D6" s="7">
        <f>SUM(D3:D5)</f>
        <v>22.414000000000001</v>
      </c>
      <c r="E6" s="7"/>
      <c r="F6" s="7"/>
      <c r="G6" s="7">
        <f>+H6-3</f>
        <v>28.97</v>
      </c>
      <c r="H6" s="7">
        <f>SUM(H3:H5)</f>
        <v>31.97</v>
      </c>
      <c r="I6" s="7">
        <f>+H6+3</f>
        <v>34.97</v>
      </c>
      <c r="J6" s="7">
        <f>+I6+3</f>
        <v>37.97</v>
      </c>
      <c r="O6" s="6">
        <f>SUM(G6:J6)</f>
        <v>133.88</v>
      </c>
      <c r="P6" s="6">
        <f>+O6*1.5</f>
        <v>200.82</v>
      </c>
      <c r="Q6" s="6">
        <f>+P6*1.5</f>
        <v>301.23</v>
      </c>
      <c r="R6" s="6">
        <f>+Q6*1.5</f>
        <v>451.84500000000003</v>
      </c>
      <c r="S6" s="6">
        <f>+R6*1.5</f>
        <v>677.76750000000004</v>
      </c>
      <c r="T6" s="6">
        <f>+S6*1.5</f>
        <v>1016.6512500000001</v>
      </c>
    </row>
    <row r="7" spans="1:26" x14ac:dyDescent="0.2">
      <c r="B7" s="4" t="s">
        <v>21</v>
      </c>
      <c r="D7" s="5">
        <f>11.125+2.095</f>
        <v>13.22</v>
      </c>
      <c r="H7" s="5">
        <f>15.789+0.621</f>
        <v>16.41</v>
      </c>
      <c r="O7" s="4">
        <f>+O6*0.5</f>
        <v>66.94</v>
      </c>
      <c r="P7" s="4">
        <f>+P6*0.5</f>
        <v>100.41</v>
      </c>
      <c r="Q7" s="4">
        <f t="shared" ref="Q7:T7" si="0">+Q6*0.5</f>
        <v>150.61500000000001</v>
      </c>
      <c r="R7" s="4">
        <f t="shared" si="0"/>
        <v>225.92250000000001</v>
      </c>
      <c r="S7" s="4">
        <f t="shared" si="0"/>
        <v>338.88375000000002</v>
      </c>
      <c r="T7" s="4">
        <f t="shared" si="0"/>
        <v>508.32562500000006</v>
      </c>
    </row>
    <row r="8" spans="1:26" x14ac:dyDescent="0.2">
      <c r="B8" s="4" t="s">
        <v>22</v>
      </c>
      <c r="D8" s="5">
        <f>+D6-D7</f>
        <v>9.1940000000000008</v>
      </c>
      <c r="H8" s="5">
        <f>+H6-H7</f>
        <v>15.559999999999999</v>
      </c>
      <c r="I8" s="5">
        <f>+I6*0.5</f>
        <v>17.484999999999999</v>
      </c>
      <c r="J8" s="5">
        <f>+J6*0.5</f>
        <v>18.984999999999999</v>
      </c>
      <c r="O8" s="4">
        <f>+O6-O7</f>
        <v>66.94</v>
      </c>
      <c r="P8" s="4">
        <f>+P6-P7</f>
        <v>100.41</v>
      </c>
      <c r="Q8" s="4">
        <f>+Q6-Q7</f>
        <v>150.61500000000001</v>
      </c>
      <c r="R8" s="4">
        <f>+R6-R7</f>
        <v>225.92250000000001</v>
      </c>
      <c r="S8" s="4">
        <f>+S6-S7</f>
        <v>338.88375000000002</v>
      </c>
      <c r="T8" s="4">
        <f>+T6-T7</f>
        <v>508.32562500000006</v>
      </c>
    </row>
    <row r="9" spans="1:26" x14ac:dyDescent="0.2">
      <c r="B9" s="4" t="s">
        <v>23</v>
      </c>
      <c r="D9" s="5">
        <v>40.737000000000002</v>
      </c>
      <c r="G9" s="5">
        <f>+H9</f>
        <v>40.988999999999997</v>
      </c>
      <c r="H9" s="5">
        <v>40.988999999999997</v>
      </c>
      <c r="I9" s="5">
        <f>+H9-2</f>
        <v>38.988999999999997</v>
      </c>
      <c r="J9" s="5">
        <f>+I9-2</f>
        <v>36.988999999999997</v>
      </c>
      <c r="O9" s="4">
        <f>SUM(G9:J9)</f>
        <v>157.95599999999999</v>
      </c>
      <c r="P9" s="4">
        <f>+O9*0.85</f>
        <v>134.26259999999999</v>
      </c>
      <c r="Q9" s="4">
        <f>+P9*1.1</f>
        <v>147.68886000000001</v>
      </c>
      <c r="R9" s="4">
        <f>+Q9*1.1</f>
        <v>162.45774600000001</v>
      </c>
      <c r="S9" s="4">
        <f>+R9*1.1</f>
        <v>178.70352060000002</v>
      </c>
      <c r="T9" s="4">
        <f>+S9*1.1</f>
        <v>196.57387266000003</v>
      </c>
    </row>
    <row r="10" spans="1:26" x14ac:dyDescent="0.2">
      <c r="B10" s="4" t="s">
        <v>24</v>
      </c>
      <c r="D10" s="5">
        <v>88.71</v>
      </c>
      <c r="G10" s="5">
        <f>+H10</f>
        <v>94.195999999999998</v>
      </c>
      <c r="H10" s="5">
        <v>94.195999999999998</v>
      </c>
      <c r="I10" s="5">
        <f>+H10</f>
        <v>94.195999999999998</v>
      </c>
      <c r="J10" s="5">
        <f>+I10</f>
        <v>94.195999999999998</v>
      </c>
      <c r="O10" s="4">
        <f>SUM(G10:J10)</f>
        <v>376.78399999999999</v>
      </c>
      <c r="P10" s="4">
        <f>+O10*0.5</f>
        <v>188.392</v>
      </c>
      <c r="Q10" s="4">
        <f>+P10*0.5</f>
        <v>94.195999999999998</v>
      </c>
      <c r="R10" s="4">
        <f t="shared" ref="R10:T10" si="1">+Q10*0.5</f>
        <v>47.097999999999999</v>
      </c>
      <c r="S10" s="4">
        <f t="shared" si="1"/>
        <v>23.548999999999999</v>
      </c>
      <c r="T10" s="4">
        <f t="shared" si="1"/>
        <v>11.7745</v>
      </c>
    </row>
    <row r="11" spans="1:26" x14ac:dyDescent="0.2">
      <c r="B11" s="4" t="s">
        <v>25</v>
      </c>
      <c r="D11" s="5">
        <v>50.642000000000003</v>
      </c>
      <c r="G11" s="5">
        <f>+H11</f>
        <v>67.257999999999996</v>
      </c>
      <c r="H11" s="5">
        <v>67.257999999999996</v>
      </c>
      <c r="I11" s="5">
        <f>+H11-3</f>
        <v>64.257999999999996</v>
      </c>
      <c r="J11" s="5">
        <f>+I11-3</f>
        <v>61.257999999999996</v>
      </c>
      <c r="O11" s="4">
        <f>SUM(G11:J11)</f>
        <v>260.03199999999998</v>
      </c>
      <c r="P11" s="4">
        <f>+O11*0.5</f>
        <v>130.01599999999999</v>
      </c>
      <c r="Q11" s="4">
        <f>+P11*0.9</f>
        <v>117.01439999999999</v>
      </c>
      <c r="R11" s="4">
        <f>+Q11*0.9</f>
        <v>105.31296</v>
      </c>
      <c r="S11" s="4">
        <f>+R11</f>
        <v>105.31296</v>
      </c>
      <c r="T11" s="4">
        <f>+S11</f>
        <v>105.31296</v>
      </c>
    </row>
    <row r="12" spans="1:26" x14ac:dyDescent="0.2">
      <c r="B12" s="4" t="s">
        <v>26</v>
      </c>
      <c r="D12" s="5">
        <f>SUM(D9:D11)</f>
        <v>180.089</v>
      </c>
      <c r="G12" s="5">
        <f t="shared" ref="G12" si="2">SUM(G9:G11)</f>
        <v>202.44299999999998</v>
      </c>
      <c r="H12" s="5">
        <f>SUM(H9:H11)</f>
        <v>202.44299999999998</v>
      </c>
      <c r="I12" s="5">
        <f>SUM(I9:I11)</f>
        <v>197.44299999999998</v>
      </c>
      <c r="J12" s="5">
        <f>SUM(J9:J11)</f>
        <v>192.44299999999998</v>
      </c>
      <c r="O12" s="4">
        <f>SUM(O9:O11)</f>
        <v>794.77199999999993</v>
      </c>
      <c r="P12" s="4">
        <f t="shared" ref="P12:Q12" si="3">SUM(P9:P11)</f>
        <v>452.67059999999992</v>
      </c>
      <c r="Q12" s="4">
        <f t="shared" si="3"/>
        <v>358.89926000000003</v>
      </c>
      <c r="R12" s="4">
        <f>SUM(R9:R11)</f>
        <v>314.86870599999997</v>
      </c>
      <c r="S12" s="4">
        <f>SUM(S9:S11)</f>
        <v>307.5654806</v>
      </c>
      <c r="T12" s="4">
        <f>SUM(T9:T11)</f>
        <v>313.66133266000003</v>
      </c>
    </row>
    <row r="13" spans="1:26" x14ac:dyDescent="0.2">
      <c r="B13" s="4" t="s">
        <v>27</v>
      </c>
      <c r="D13" s="5">
        <f>+D8-D12</f>
        <v>-170.89500000000001</v>
      </c>
      <c r="G13" s="5">
        <f t="shared" ref="G13" si="4">+G8-G12</f>
        <v>-202.44299999999998</v>
      </c>
      <c r="H13" s="5">
        <f>+H8-H12</f>
        <v>-186.88299999999998</v>
      </c>
      <c r="I13" s="5">
        <f>+I9-I12</f>
        <v>-158.45399999999998</v>
      </c>
      <c r="J13" s="5">
        <f>+J9-J12</f>
        <v>-155.45399999999998</v>
      </c>
      <c r="O13" s="4">
        <f>+O8-O12</f>
        <v>-727.83199999999988</v>
      </c>
      <c r="P13" s="4">
        <f>+P8-P12</f>
        <v>-352.26059999999995</v>
      </c>
      <c r="Q13" s="4">
        <f>+Q8-Q12</f>
        <v>-208.28426000000002</v>
      </c>
      <c r="R13" s="4">
        <f>+R8-R12</f>
        <v>-88.946205999999961</v>
      </c>
      <c r="S13" s="4">
        <f>+S8-S12</f>
        <v>31.31826940000002</v>
      </c>
      <c r="T13" s="4">
        <f>+T8-T12</f>
        <v>194.66429234000003</v>
      </c>
    </row>
    <row r="14" spans="1:26" x14ac:dyDescent="0.2">
      <c r="B14" s="4" t="s">
        <v>29</v>
      </c>
      <c r="D14" s="5"/>
      <c r="G14" s="5"/>
      <c r="H14" s="5"/>
      <c r="I14" s="5"/>
      <c r="J14" s="5"/>
      <c r="O14" s="4"/>
      <c r="P14" s="4"/>
      <c r="Q14" s="4"/>
      <c r="R14" s="4"/>
      <c r="S14" s="4"/>
      <c r="T14" s="4">
        <f>+T13*0.2</f>
        <v>38.932858468000006</v>
      </c>
    </row>
    <row r="15" spans="1:26" x14ac:dyDescent="0.2">
      <c r="B15" s="4"/>
      <c r="D15" s="5"/>
      <c r="G15" s="5"/>
      <c r="H15" s="5"/>
      <c r="I15" s="5"/>
      <c r="J15" s="5"/>
      <c r="O15" s="4"/>
      <c r="P15" s="4"/>
      <c r="Q15" s="4"/>
      <c r="R15" s="4"/>
      <c r="S15" s="4"/>
      <c r="T15" s="4">
        <f>+T13-T14</f>
        <v>155.73143387200003</v>
      </c>
    </row>
    <row r="16" spans="1:26" x14ac:dyDescent="0.2">
      <c r="B16" s="4"/>
      <c r="D16" s="5"/>
      <c r="G16" s="5"/>
      <c r="H16" s="5"/>
      <c r="I16" s="5"/>
      <c r="J16" s="5"/>
      <c r="O16" s="4"/>
      <c r="P16" s="4"/>
      <c r="Q16" s="4"/>
      <c r="R16" s="4"/>
      <c r="S16" s="4"/>
      <c r="T16" s="4"/>
      <c r="X16" s="1"/>
    </row>
    <row r="17" spans="2:20" x14ac:dyDescent="0.2">
      <c r="B17" t="s">
        <v>1</v>
      </c>
      <c r="D17" s="5">
        <v>31.049147999999999</v>
      </c>
      <c r="E17" s="5"/>
      <c r="F17" s="5"/>
      <c r="G17" s="5"/>
      <c r="H17" s="5">
        <v>31.049147999999999</v>
      </c>
    </row>
    <row r="19" spans="2:20" x14ac:dyDescent="0.2">
      <c r="B19" s="4" t="s">
        <v>3</v>
      </c>
      <c r="H19" s="5">
        <v>959</v>
      </c>
      <c r="I19" s="5">
        <f>+H19+I13</f>
        <v>800.54600000000005</v>
      </c>
      <c r="J19" s="5">
        <f>+I19+J13</f>
        <v>645.0920000000001</v>
      </c>
      <c r="O19" s="4">
        <f>+J19</f>
        <v>645.0920000000001</v>
      </c>
      <c r="P19" s="4">
        <f>+O19+P13</f>
        <v>292.83140000000014</v>
      </c>
      <c r="Q19" s="4">
        <f>+P19+Q13</f>
        <v>84.547140000000127</v>
      </c>
      <c r="R19" s="4">
        <f>+Q19+R13</f>
        <v>-4.3990659999998343</v>
      </c>
      <c r="S19" s="4">
        <f>+R19+S13</f>
        <v>26.919203400000185</v>
      </c>
      <c r="T19" s="4">
        <f>+S19+T13</f>
        <v>221.58349574000022</v>
      </c>
    </row>
  </sheetData>
  <hyperlinks>
    <hyperlink ref="A1" location="Main!A1" display="Main" xr:uid="{3408B3B9-468F-4ADE-937F-16C39015363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2024-09-03T12:50:01Z</dcterms:created>
  <dcterms:modified xsi:type="dcterms:W3CDTF">2024-09-03T13:16:29Z</dcterms:modified>
</cp:coreProperties>
</file>