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8654B63-72A2-49F3-9929-3EB0658FE8C9}" xr6:coauthVersionLast="47" xr6:coauthVersionMax="47" xr10:uidLastSave="{00000000-0000-0000-0000-000000000000}"/>
  <bookViews>
    <workbookView xWindow="-35220" yWindow="1860" windowWidth="33195" windowHeight="17940" activeTab="2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2" l="1"/>
  <c r="G18" i="2"/>
  <c r="E18" i="2"/>
  <c r="H18" i="2"/>
  <c r="F17" i="2"/>
  <c r="H17" i="2"/>
  <c r="E17" i="2" s="1"/>
  <c r="G17" i="2" s="1"/>
  <c r="F7" i="1"/>
  <c r="H7" i="1"/>
  <c r="E7" i="1" s="1"/>
  <c r="G7" i="1" l="1"/>
  <c r="F5" i="1"/>
  <c r="H5" i="1"/>
  <c r="E5" i="1" s="1"/>
  <c r="F4" i="1"/>
  <c r="H4" i="1"/>
  <c r="E4" i="1" s="1"/>
  <c r="G4" i="1" s="1"/>
  <c r="G5" i="1" l="1"/>
  <c r="F10" i="1" l="1"/>
  <c r="H10" i="1"/>
  <c r="E10" i="1" s="1"/>
  <c r="H12" i="1"/>
  <c r="E12" i="1" s="1"/>
  <c r="G10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<sst xmlns="http://schemas.openxmlformats.org/spreadsheetml/2006/main" count="212" uniqueCount="133">
  <si>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</si>
  <si>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</si>
  <si>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</si>
  <si>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</si>
  <si>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</si>
  <si>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</si>
  <si>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</si>
  <si>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</si>
  <si>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</si>
  <si>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</si>
  <si>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</si>
  <si>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</si>
  <si>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</si>
  <si>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</si>
  <si>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</si>
  <si>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</si>
  <si>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</si>
  <si>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</si>
  <si>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</si>
  <si>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</si>
  <si>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</si>
  <si>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</si>
  <si>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</si>
  <si>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</si>
  <si>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</si>
  <si>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</si>
  <si>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</si>
  <si>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</si>
  <si>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</si>
  <si>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</si>
  <si>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</si>
  <si>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</si>
  <si>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</si>
  <si>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</si>
  <si>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</si>
  <si>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</si>
  <si>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</si>
  <si>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</si>
  <si>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</si>
  <si>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</si>
  <si>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</si>
  <si>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</si>
  <si>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</si>
  <si>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</si>
  <si>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</si>
  <si>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</si>
  <si>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</si>
  <si>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</si>
  <si>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</si>
  <si>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</si>
  <si>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</si>
  <si>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</si>
  <si>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</si>
  <si>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</si>
  <si>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</si>
  <si>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</si>
  <si>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</si>
  <si>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</si>
  <si>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</si>
  <si>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</si>
  <si>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</si>
  <si>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</si>
  <si>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</si>
  <si>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</si>
  <si>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</si>
  <si>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</si>
  <si>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</si>
  <si>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</si>
  <si>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</si>
  <si>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</si>
  <si>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</si>
  <si>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</si>
  <si>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</si>
  <si>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</si>
  <si>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</si>
  <si>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</si>
  <si>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</si>
  <si>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</si>
  <si>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</si>
  <si>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</si>
  <si>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</si>
  <si>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</si>
  <si>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</si>
  <si>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</si>
  <si>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</si>
  <si>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</si>
  <si>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</si>
  <si>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</si>
  <si>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</si>
  <si>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</si>
  <si>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</si>
  <si>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</si>
  <si>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</si>
  <si>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</si>
  <si>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</si>
  <si>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</si>
  <si>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</si>
  <si>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</si>
  <si>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</si>
  <si>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</si>
  <si>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</si>
  <si>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</si>
  <si>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</si>
  <si>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</si>
  <si>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</si>
  <si>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</si>
  <si>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</si>
  <si>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</si>
  <si>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</si>
  <si>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</si>
  <si>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</si>
  <si>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</si>
  <si>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</si>
  <si>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</si>
  <si>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</si>
  <si>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</si>
  <si>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</si>
  <si>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</si>
  <si>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</si>
  <si>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</si>
  <si>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</si>
  <si>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</si>
  <si>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</si>
  <si>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</si>
  <si>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</si>
  <si>
    <t>IonQ</t>
  </si>
  <si>
    <t>Rigetti</t>
  </si>
  <si>
    <t>IONQ</t>
  </si>
  <si>
    <t>QBTS</t>
  </si>
  <si>
    <t>D-Wave</t>
  </si>
  <si>
    <t>RGTI</t>
  </si>
  <si>
    <t>IBM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</si>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</sst>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4800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5" Type="http://schemas.openxmlformats.org/officeDocument/2006/relationships/hyperlink" Target="TSM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3" sqref="B33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9.42578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169</v>
      </c>
      <c r="E4" s="6">
        <f>+D4*H4/5</f>
        <v>876467.8</v>
      </c>
      <c r="F4" s="6">
        <f>+[2]Main!$J$7-[2]Main!$J$8</f>
        <v>36949</v>
      </c>
      <c r="G4" s="6">
        <f>+E4-F4</f>
        <v>839518.8</v>
      </c>
      <c r="H4" s="6">
        <f>+[2]Main!$J$4</f>
        <v>25931</v>
      </c>
      <c r="I4" s="3" t="s">
        <v>122</v>
      </c>
      <c r="J4" s="10">
        <v>45532</v>
      </c>
    </row>
    <row r="5" spans="1:11" x14ac:dyDescent="0.2">
      <c r="A5" t="s">
        <v>46</v>
      </c>
      <c r="B5" s="1" t="s">
        <v>11</v>
      </c>
      <c r="C5" t="s">
        <v>22</v>
      </c>
      <c r="D5" s="4">
        <v>964</v>
      </c>
      <c r="E5" s="6">
        <f>+D5*H5/FX!C2</f>
        <v>781904.41038473567</v>
      </c>
      <c r="F5" s="6">
        <f>+[2]Main!$J$7-[2]Main!$J$8</f>
        <v>36949</v>
      </c>
      <c r="G5" s="6">
        <f>+E5-F5</f>
        <v>744955.41038473567</v>
      </c>
      <c r="H5" s="6">
        <f>+[2]Main!$J$4</f>
        <v>25931</v>
      </c>
      <c r="I5" s="3" t="s">
        <v>122</v>
      </c>
      <c r="J5" s="10">
        <v>45532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s="1" t="s">
        <v>24</v>
      </c>
      <c r="C7" t="s">
        <v>26</v>
      </c>
      <c r="D7" s="4">
        <v>154</v>
      </c>
      <c r="E7" s="6">
        <f>+D7*H7</f>
        <v>739200</v>
      </c>
      <c r="F7" s="6">
        <f>+[3]Main!$J$5-[3]Main!$J$6</f>
        <v>-61604</v>
      </c>
      <c r="G7" s="6">
        <f>+E7-F7</f>
        <v>800804</v>
      </c>
      <c r="H7" s="6">
        <f>+[3]Main!$J$3</f>
        <v>4800</v>
      </c>
      <c r="I7" s="3" t="s">
        <v>123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8</v>
      </c>
      <c r="C10" t="s">
        <v>8</v>
      </c>
      <c r="D10" s="4">
        <v>130</v>
      </c>
      <c r="E10" s="6">
        <f>+D10*H10</f>
        <v>210340</v>
      </c>
      <c r="F10" s="6">
        <f>+[4]Main!$M$5-[4]Main!$M$6</f>
        <v>3388</v>
      </c>
      <c r="G10" s="6">
        <f>+E10-F10</f>
        <v>206952</v>
      </c>
      <c r="H10" s="6">
        <f>+[4]Main!$M$3</f>
        <v>1618</v>
      </c>
      <c r="I10" s="3" t="s">
        <v>118</v>
      </c>
      <c r="J10" s="10">
        <v>45507</v>
      </c>
      <c r="K10">
        <v>1969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+[5]Main!$K$5-[5]Main!$K$6</f>
        <v>1153</v>
      </c>
      <c r="G11" s="6">
        <f>+E11-F11</f>
        <v>153442.76542208</v>
      </c>
      <c r="H11" s="6">
        <f>+[5]Main!$K$3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21</v>
      </c>
      <c r="E12" s="6">
        <f>+D12*H12</f>
        <v>89607</v>
      </c>
      <c r="F12" s="6">
        <f>+[6]Main!$L$5-[6]Main!$L$6</f>
        <v>-17932</v>
      </c>
      <c r="G12" s="6">
        <f>+E12-F12</f>
        <v>107539</v>
      </c>
      <c r="H12" s="6">
        <f>+[6]Main!$L$3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3" x14ac:dyDescent="0.2">
      <c r="A17" t="s">
        <v>46</v>
      </c>
      <c r="B17" t="s">
        <v>15</v>
      </c>
      <c r="C17" t="s">
        <v>16</v>
      </c>
    </row>
    <row r="18" spans="1:3" x14ac:dyDescent="0.2">
      <c r="A18" t="s">
        <v>46</v>
      </c>
      <c r="B18" t="s">
        <v>49</v>
      </c>
      <c r="C18" t="s">
        <v>50</v>
      </c>
    </row>
    <row r="19" spans="1:3" x14ac:dyDescent="0.2">
      <c r="A19" t="s">
        <v>46</v>
      </c>
      <c r="B19" t="s">
        <v>53</v>
      </c>
      <c r="C19" t="s">
        <v>54</v>
      </c>
    </row>
    <row r="20" spans="1:3" x14ac:dyDescent="0.2">
      <c r="A20" t="s">
        <v>46</v>
      </c>
      <c r="B20" t="s">
        <v>55</v>
      </c>
      <c r="C20" t="s">
        <v>56</v>
      </c>
    </row>
    <row r="21" spans="1:3" x14ac:dyDescent="0.2">
      <c r="A21" t="s">
        <v>46</v>
      </c>
      <c r="B21" t="s">
        <v>57</v>
      </c>
      <c r="C21" t="s">
        <v>58</v>
      </c>
    </row>
    <row r="22" spans="1:3" x14ac:dyDescent="0.2">
      <c r="A22" t="s">
        <v>46</v>
      </c>
      <c r="B22" t="s">
        <v>61</v>
      </c>
      <c r="C22" t="s">
        <v>62</v>
      </c>
    </row>
    <row r="23" spans="1:3" x14ac:dyDescent="0.2">
      <c r="A23" t="s">
        <v>46</v>
      </c>
      <c r="B23" t="s">
        <v>70</v>
      </c>
      <c r="C23" t="s">
        <v>71</v>
      </c>
    </row>
    <row r="24" spans="1:3" x14ac:dyDescent="0.2">
      <c r="A24" t="s">
        <v>46</v>
      </c>
      <c r="B24" t="s">
        <v>79</v>
      </c>
      <c r="C24" t="s">
        <v>80</v>
      </c>
    </row>
    <row r="25" spans="1:3" x14ac:dyDescent="0.2">
      <c r="A25" t="s">
        <v>46</v>
      </c>
      <c r="B25" t="s">
        <v>81</v>
      </c>
      <c r="C25" t="s">
        <v>82</v>
      </c>
    </row>
    <row r="26" spans="1:3" x14ac:dyDescent="0.2">
      <c r="A26" t="s">
        <v>46</v>
      </c>
      <c r="B26" t="s">
        <v>83</v>
      </c>
      <c r="C26" t="s">
        <v>84</v>
      </c>
    </row>
    <row r="27" spans="1:3" x14ac:dyDescent="0.2">
      <c r="A27" t="s">
        <v>46</v>
      </c>
      <c r="B27" t="s">
        <v>89</v>
      </c>
      <c r="C27" t="s">
        <v>90</v>
      </c>
    </row>
    <row r="28" spans="1:3" x14ac:dyDescent="0.2">
      <c r="A28" t="s">
        <v>46</v>
      </c>
      <c r="B28" t="s">
        <v>93</v>
      </c>
      <c r="C28" t="s">
        <v>94</v>
      </c>
    </row>
    <row r="29" spans="1:3" x14ac:dyDescent="0.2">
      <c r="A29" t="s">
        <v>46</v>
      </c>
      <c r="B29" t="s">
        <v>99</v>
      </c>
      <c r="C29" t="s">
        <v>100</v>
      </c>
    </row>
    <row r="30" spans="1:3" x14ac:dyDescent="0.2">
      <c r="A30" t="s">
        <v>46</v>
      </c>
      <c r="B30" t="s">
        <v>105</v>
      </c>
      <c r="C30" t="s">
        <v>106</v>
      </c>
    </row>
    <row r="31" spans="1:3" x14ac:dyDescent="0.2">
      <c r="A31" t="s">
        <v>46</v>
      </c>
      <c r="B31" t="s">
        <v>109</v>
      </c>
      <c r="C31" t="s">
        <v>110</v>
      </c>
    </row>
    <row r="32" spans="1:3" x14ac:dyDescent="0.2">
      <c r="A32" t="s">
        <v>46</v>
      </c>
      <c r="B32" t="s">
        <v>111</v>
      </c>
      <c r="C32" t="s">
        <v>112</v>
      </c>
    </row>
    <row r="37" spans="2:2" x14ac:dyDescent="0.2">
      <c r="B37" t="s">
        <v>63</v>
      </c>
    </row>
    <row r="38" spans="2:2" x14ac:dyDescent="0.2">
      <c r="B38" t="s">
        <v>107</v>
      </c>
    </row>
    <row r="39" spans="2:2" x14ac:dyDescent="0.2">
      <c r="B39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10" r:id="rId4" xr:uid="{0B4AADBB-7802-4155-9477-7B8867856D77}"/>
    <hyperlink ref="B4" r:id="rId5" xr:uid="{D5C26AF1-ADC4-4E03-9D8B-12F3C24C324B}"/>
    <hyperlink ref="B5" r:id="rId6" xr:uid="{DD4F0CC9-D485-4053-9B41-DE6F39511946}"/>
    <hyperlink ref="B7" r:id="rId7" xr:uid="{05815C98-BE17-4CF3-942D-C5BFAB80DA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ColWidth="8.85546875" defaultRowHeight="12.75" x14ac:dyDescent="0.2"/>
  <cols>
    <col min="1" max="1" width="2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+[7]Main!$O$5-[7]Main!$O$6</f>
        <v>56718</v>
      </c>
      <c r="G3" s="6">
        <f>+E3-F3</f>
        <v>2558353.94</v>
      </c>
      <c r="H3" s="6">
        <f>+[7]Main!$O$3</f>
        <v>15847</v>
      </c>
      <c r="I3" s="3" t="s">
        <v>119</v>
      </c>
      <c r="J3" s="5">
        <v>45050</v>
      </c>
      <c r="K3" s="2">
        <f>[7]Model!$BU$39</f>
        <v>162.69801432678935</v>
      </c>
      <c r="L3" s="7">
        <f>+K3/D3-1</f>
        <v>-1.4070934875837215E-2</v>
      </c>
      <c r="M3" s="8">
        <f>+[7]Model!$BU$36</f>
        <v>7.4999999999999997E-2</v>
      </c>
      <c r="N3" s="8">
        <f>+[7]Model!$BU$37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125</v>
      </c>
      <c r="C17" t="s">
        <v>127</v>
      </c>
      <c r="D17" s="4">
        <v>7</v>
      </c>
      <c r="E17" s="6">
        <f>+D17*H17</f>
        <v>1446.277</v>
      </c>
      <c r="F17" s="6">
        <f>+[8]Main!$J$5-[8]Main!$J$6</f>
        <v>455.93000000000006</v>
      </c>
      <c r="G17" s="6">
        <f>+E17-F17</f>
        <v>990.34699999999998</v>
      </c>
      <c r="H17" s="6">
        <f>+[8]Main!$J$3</f>
        <v>206.61099999999999</v>
      </c>
      <c r="I17" s="3" t="s">
        <v>132</v>
      </c>
      <c r="J17" s="5">
        <v>45534</v>
      </c>
    </row>
    <row r="18" spans="2:10" x14ac:dyDescent="0.2">
      <c r="B18" t="s">
        <v>126</v>
      </c>
      <c r="C18" t="s">
        <v>130</v>
      </c>
      <c r="D18" s="3">
        <v>0.87</v>
      </c>
      <c r="E18" s="6">
        <f>+D18*H18</f>
        <v>166.38183803999999</v>
      </c>
      <c r="F18" s="6">
        <f>+[9]Main!$L$5-[9]Main!$L$6</f>
        <v>84.07</v>
      </c>
      <c r="G18" s="6">
        <f>+E18-F18</f>
        <v>82.311838039999998</v>
      </c>
      <c r="H18" s="6">
        <f>+[9]Main!$L$3</f>
        <v>191.243492</v>
      </c>
      <c r="I18" s="3" t="s">
        <v>122</v>
      </c>
      <c r="J18" s="5">
        <v>45534</v>
      </c>
    </row>
    <row r="19" spans="2:10" x14ac:dyDescent="0.2">
      <c r="B19" t="s">
        <v>129</v>
      </c>
      <c r="C19" t="s">
        <v>128</v>
      </c>
    </row>
    <row r="20" spans="2:10" x14ac:dyDescent="0.2">
      <c r="B20" t="s">
        <v>131</v>
      </c>
      <c r="C20" t="s">
        <v>131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C3" sqref="C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124</v>
      </c>
      <c r="C2">
        <v>31.97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2024-08-30T19:07:02Z</dcterms:modified>
</cp:coreProperties>
</file>