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6F8001-5856-44B8-A9D1-8FF3E8B2937E}" xr6:coauthVersionLast="47" xr6:coauthVersionMax="47" xr10:uidLastSave="{00000000-0000-0000-0000-000000000000}"/>
  <bookViews>
    <workbookView xWindow="-26655" yWindow="975" windowWidth="26490" windowHeight="19650" xr2:uid="{471F73C5-A672-4509-93D9-A79A26407A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2" l="1"/>
  <c r="T19" i="2"/>
  <c r="S19" i="2"/>
  <c r="U13" i="2"/>
  <c r="T13" i="2"/>
  <c r="S13" i="2"/>
  <c r="U11" i="2"/>
  <c r="T11" i="2"/>
  <c r="S11" i="2"/>
  <c r="U9" i="2"/>
  <c r="T9" i="2"/>
  <c r="S9" i="2"/>
  <c r="U8" i="2"/>
  <c r="T8" i="2"/>
  <c r="S8" i="2"/>
  <c r="U5" i="2"/>
  <c r="T5" i="2"/>
  <c r="S5" i="2"/>
  <c r="G8" i="2"/>
  <c r="G5" i="2"/>
  <c r="K14" i="2"/>
  <c r="K5" i="2"/>
  <c r="H14" i="2"/>
  <c r="K8" i="2"/>
  <c r="J8" i="2"/>
  <c r="J9" i="2" s="1"/>
  <c r="J11" i="2" s="1"/>
  <c r="J13" i="2" s="1"/>
  <c r="I8" i="2"/>
  <c r="I9" i="2" s="1"/>
  <c r="I11" i="2" s="1"/>
  <c r="I13" i="2" s="1"/>
  <c r="H8" i="2"/>
  <c r="H9" i="2" s="1"/>
  <c r="H11" i="2" s="1"/>
  <c r="H13" i="2" s="1"/>
  <c r="L9" i="2"/>
  <c r="L11" i="2" s="1"/>
  <c r="L13" i="2" s="1"/>
  <c r="L14" i="2" s="1"/>
  <c r="L8" i="2"/>
  <c r="L5" i="2"/>
  <c r="H5" i="2"/>
  <c r="I7" i="1"/>
  <c r="I6" i="1"/>
  <c r="I5" i="1"/>
  <c r="I4" i="1"/>
  <c r="G9" i="2" l="1"/>
  <c r="G11" i="2" s="1"/>
  <c r="G13" i="2" s="1"/>
  <c r="G14" i="2" s="1"/>
  <c r="K9" i="2"/>
  <c r="K11" i="2" s="1"/>
  <c r="K13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<sst xmlns="http://schemas.openxmlformats.org/spreadsheetml/2006/main" count="43" uniqueCount="39">
  <si>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</si>
  <si>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</si>
  <si>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</si>
  <si>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</si>
  <si>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</si>
  <si>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</si>
  <si>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</si>
  <si>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Apligraf</t>
  </si>
  <si>
    <t>Dermagraft</t>
  </si>
  <si>
    <t>PuraPly</t>
  </si>
  <si>
    <t>Bioengineered living cell therapy that contains two living cell types, keratinocytes, and fibroblasts, that produce a broad spectrum of cytokines and growth factors</t>
  </si>
  <si>
    <t>VLUs; DFUs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</si>
  <si>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</si>
  <si>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</si>
  <si>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</si>
  <si>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</si>
  <si>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</si>
  <si>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</si>
  <si>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</si>
  <si>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</si>
  <si>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</si>
  <si>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</si>
  <si>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</si>
  <si>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</si>
  <si>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</si>
  <si>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</si>
  <si>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</si>
  <si>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</si>
  <si>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R&amp;D</t>
  </si>
  <si>
    <t>Operating Expenses</t>
  </si>
  <si>
    <t>Operating Income</t>
  </si>
  <si>
    <t>Interest Expense</t>
  </si>
  <si>
    <t>EPS</t>
  </si>
  <si>
    <t>Net Income</t>
  </si>
  <si>
    <t>Taxes</t>
  </si>
  <si>
    <t>Pretax Income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</si>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</sst>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23BE91-FE2C-47F1-AAC6-62FA96CC29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18585</xdr:colOff>
      <xdr:row>0</xdr:row>
      <xdr:rowOff>27878</xdr:rowOff>
    </xdr:from>
    <xdr:to>
      <xdr:col>12</xdr:col>
      <xdr:colOff>18585</xdr:colOff>
      <xdr:row>31</xdr:row>
      <xdr:rowOff>9294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43D25-9CC9-2A59-69BE-440D30E337A1}"/>
            </a:ext>
          </a:extLst>
        </xdr:cNvPr>
        <xdr:cNvCxnSpPr/>
      </xdr:nvCxnSpPr>
      <xdr:spPr>
        <a:xfrm>
          <a:off x="7647878" y="27878"/>
          <a:ext cx="0" cy="50226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943C-C785-4696-AD4D-F83710FD94AB}">
  <dimension ref="B2:J7"/>
  <sheetViews>
    <sheetView tabSelected="1" zoomScale="250" zoomScaleNormal="250" workbookViewId="0">
      <selection activeCell="I8" sqref="I8"/>
    </sheetView>
  </sheetViews>
  <sheetFormatPr defaultRowHeight="12.75" x14ac:dyDescent="0.2"/>
  <sheetData>
    <row r="2" spans="2:10" x14ac:dyDescent="0.2">
      <c r="B2" t="s">
        <v>7</v>
      </c>
      <c r="C2" t="s">
        <v>10</v>
      </c>
      <c r="D2" t="s">
        <v>11</v>
      </c>
      <c r="H2" t="s">
        <v>0</v>
      </c>
      <c r="I2">
        <v>2.86</v>
      </c>
    </row>
    <row r="3" spans="2:10" x14ac:dyDescent="0.2">
      <c r="B3" t="s">
        <v>8</v>
      </c>
      <c r="H3" t="s">
        <v>1</v>
      </c>
      <c r="I3" s="1">
        <v>132.57500200000001</v>
      </c>
      <c r="J3" s="2" t="s">
        <v>6</v>
      </c>
    </row>
    <row r="4" spans="2:10" x14ac:dyDescent="0.2">
      <c r="B4" t="s">
        <v>9</v>
      </c>
      <c r="H4" t="s">
        <v>2</v>
      </c>
      <c r="I4" s="1">
        <f>+I2*I3</f>
        <v>379.16450572000002</v>
      </c>
    </row>
    <row r="5" spans="2:10" x14ac:dyDescent="0.2">
      <c r="H5" t="s">
        <v>3</v>
      </c>
      <c r="I5" s="1">
        <f>89.902+0.575</f>
        <v>90.477000000000004</v>
      </c>
      <c r="J5" s="2" t="s">
        <v>6</v>
      </c>
    </row>
    <row r="6" spans="2:10" x14ac:dyDescent="0.2">
      <c r="H6" t="s">
        <v>4</v>
      </c>
      <c r="I6" s="1">
        <f>5.758+57.731</f>
        <v>63.489000000000004</v>
      </c>
      <c r="J6" s="2" t="s">
        <v>6</v>
      </c>
    </row>
    <row r="7" spans="2:10" x14ac:dyDescent="0.2">
      <c r="H7" t="s">
        <v>5</v>
      </c>
      <c r="I7" s="1">
        <f>+I4-I5+I6</f>
        <v>352.17650572000002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C08B-4E14-4D6D-9ABF-04BF1D80ACF2}">
  <dimension ref="A1:U19"/>
  <sheetViews>
    <sheetView zoomScale="175" zoomScaleNormal="17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U19" sqref="S19:U19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21" x14ac:dyDescent="0.2">
      <c r="A1" s="10" t="s">
        <v>12</v>
      </c>
    </row>
    <row r="2" spans="1:21" x14ac:dyDescent="0.2"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6</v>
      </c>
      <c r="M2" s="2" t="s">
        <v>23</v>
      </c>
      <c r="N2" s="2" t="s">
        <v>24</v>
      </c>
      <c r="S2">
        <v>2021</v>
      </c>
      <c r="T2">
        <v>2022</v>
      </c>
      <c r="U2">
        <v>2023</v>
      </c>
    </row>
    <row r="3" spans="1:21" s="6" customFormat="1" x14ac:dyDescent="0.2">
      <c r="B3" s="6" t="s">
        <v>13</v>
      </c>
      <c r="C3" s="7"/>
      <c r="D3" s="7"/>
      <c r="E3" s="7"/>
      <c r="F3" s="7"/>
      <c r="G3" s="8">
        <v>107.642</v>
      </c>
      <c r="H3" s="8">
        <v>117.316</v>
      </c>
      <c r="I3" s="7"/>
      <c r="J3" s="7"/>
      <c r="K3" s="9">
        <v>109.976</v>
      </c>
      <c r="L3" s="9">
        <v>130.23400000000001</v>
      </c>
      <c r="S3" s="9">
        <v>467.35899999999998</v>
      </c>
      <c r="T3" s="9">
        <v>450.89299999999997</v>
      </c>
      <c r="U3" s="9">
        <v>433.14</v>
      </c>
    </row>
    <row r="4" spans="1:21" x14ac:dyDescent="0.2">
      <c r="B4" t="s">
        <v>25</v>
      </c>
      <c r="G4" s="5">
        <v>26.606999999999999</v>
      </c>
      <c r="H4" s="5">
        <v>26.315999999999999</v>
      </c>
      <c r="K4" s="4">
        <v>28.696000000000002</v>
      </c>
      <c r="L4" s="4">
        <v>29.198</v>
      </c>
      <c r="S4" s="11">
        <v>114.199</v>
      </c>
      <c r="T4" s="11">
        <v>105.01900000000001</v>
      </c>
      <c r="U4" s="11">
        <v>106.48099999999999</v>
      </c>
    </row>
    <row r="5" spans="1:21" x14ac:dyDescent="0.2">
      <c r="B5" t="s">
        <v>26</v>
      </c>
      <c r="G5" s="5">
        <f>+G3-G4</f>
        <v>81.034999999999997</v>
      </c>
      <c r="H5" s="5">
        <f>+H3-H4</f>
        <v>91</v>
      </c>
      <c r="K5" s="4">
        <f>+K3-K4</f>
        <v>81.28</v>
      </c>
      <c r="L5" s="4">
        <f>+L3-L4</f>
        <v>101.036</v>
      </c>
      <c r="S5" s="4">
        <f>+S3-S4</f>
        <v>353.15999999999997</v>
      </c>
      <c r="T5" s="4">
        <f>+T3-T4</f>
        <v>345.87399999999997</v>
      </c>
      <c r="U5" s="4">
        <f>+U3-U4</f>
        <v>326.65899999999999</v>
      </c>
    </row>
    <row r="6" spans="1:21" x14ac:dyDescent="0.2">
      <c r="B6" t="s">
        <v>27</v>
      </c>
      <c r="G6" s="5">
        <v>73.834000000000003</v>
      </c>
      <c r="H6" s="5">
        <v>70.316999999999993</v>
      </c>
      <c r="K6" s="4">
        <v>72.322000000000003</v>
      </c>
      <c r="L6" s="4">
        <v>76.540000000000006</v>
      </c>
      <c r="S6" s="4">
        <v>250.2</v>
      </c>
      <c r="T6" s="4">
        <v>283.80799999999999</v>
      </c>
      <c r="U6" s="4">
        <v>269.75400000000002</v>
      </c>
    </row>
    <row r="7" spans="1:21" x14ac:dyDescent="0.2">
      <c r="B7" t="s">
        <v>28</v>
      </c>
      <c r="G7" s="5">
        <v>11.202</v>
      </c>
      <c r="H7" s="5">
        <v>10.938000000000001</v>
      </c>
      <c r="K7" s="4">
        <v>12.81</v>
      </c>
      <c r="L7" s="4">
        <v>15.587</v>
      </c>
      <c r="S7" s="4">
        <v>30.742000000000001</v>
      </c>
      <c r="T7" s="4">
        <v>39.762</v>
      </c>
      <c r="U7" s="4">
        <v>44.38</v>
      </c>
    </row>
    <row r="8" spans="1:21" x14ac:dyDescent="0.2">
      <c r="B8" t="s">
        <v>29</v>
      </c>
      <c r="G8" s="4">
        <f t="shared" ref="G8:K8" si="0">+G6+G7</f>
        <v>85.036000000000001</v>
      </c>
      <c r="H8" s="4">
        <f t="shared" si="0"/>
        <v>81.254999999999995</v>
      </c>
      <c r="I8" s="4">
        <f t="shared" si="0"/>
        <v>0</v>
      </c>
      <c r="J8" s="4">
        <f t="shared" si="0"/>
        <v>0</v>
      </c>
      <c r="K8" s="4">
        <f t="shared" si="0"/>
        <v>85.132000000000005</v>
      </c>
      <c r="L8" s="4">
        <f>+L6+L7</f>
        <v>92.12700000000001</v>
      </c>
      <c r="S8" s="4">
        <f>+S6+S7</f>
        <v>280.94200000000001</v>
      </c>
      <c r="T8" s="4">
        <f>+T6+T7</f>
        <v>323.57</v>
      </c>
      <c r="U8" s="4">
        <f>+U6+U7</f>
        <v>314.13400000000001</v>
      </c>
    </row>
    <row r="9" spans="1:21" x14ac:dyDescent="0.2">
      <c r="B9" t="s">
        <v>30</v>
      </c>
      <c r="G9" s="4">
        <f t="shared" ref="G9:K9" si="1">+G5-G8</f>
        <v>-4.0010000000000048</v>
      </c>
      <c r="H9" s="4">
        <f t="shared" si="1"/>
        <v>9.7450000000000045</v>
      </c>
      <c r="I9" s="4">
        <f t="shared" si="1"/>
        <v>0</v>
      </c>
      <c r="J9" s="4">
        <f t="shared" si="1"/>
        <v>0</v>
      </c>
      <c r="K9" s="4">
        <f t="shared" si="1"/>
        <v>-3.8520000000000039</v>
      </c>
      <c r="L9" s="4">
        <f>+L5-L8</f>
        <v>8.9089999999999918</v>
      </c>
      <c r="S9" s="4">
        <f>+S5-S8</f>
        <v>72.217999999999961</v>
      </c>
      <c r="T9" s="4">
        <f>+T5-T8</f>
        <v>22.303999999999974</v>
      </c>
      <c r="U9" s="4">
        <f>+U5-U8</f>
        <v>12.524999999999977</v>
      </c>
    </row>
    <row r="10" spans="1:21" x14ac:dyDescent="0.2">
      <c r="B10" t="s">
        <v>31</v>
      </c>
      <c r="G10" s="5">
        <v>-0.626</v>
      </c>
      <c r="H10" s="5">
        <v>-0.56599999999999995</v>
      </c>
      <c r="K10" s="4">
        <v>-0.49099999999999999</v>
      </c>
      <c r="L10" s="4">
        <v>-0.64800000000000002</v>
      </c>
    </row>
    <row r="11" spans="1:21" x14ac:dyDescent="0.2">
      <c r="B11" t="s">
        <v>35</v>
      </c>
      <c r="G11" s="4">
        <f t="shared" ref="G11:K11" si="2">+G9+G10</f>
        <v>-4.6270000000000051</v>
      </c>
      <c r="H11" s="4">
        <f t="shared" si="2"/>
        <v>9.1790000000000038</v>
      </c>
      <c r="I11" s="4">
        <f t="shared" si="2"/>
        <v>0</v>
      </c>
      <c r="J11" s="4">
        <f t="shared" si="2"/>
        <v>0</v>
      </c>
      <c r="K11" s="4">
        <f t="shared" si="2"/>
        <v>-4.3430000000000035</v>
      </c>
      <c r="L11" s="4">
        <f>+L9+L10</f>
        <v>8.2609999999999921</v>
      </c>
      <c r="S11" s="4">
        <f t="shared" ref="S11:U11" si="3">+S9+S10</f>
        <v>72.217999999999961</v>
      </c>
      <c r="T11" s="4">
        <f t="shared" si="3"/>
        <v>22.303999999999974</v>
      </c>
      <c r="U11" s="4">
        <f t="shared" si="3"/>
        <v>12.524999999999977</v>
      </c>
    </row>
    <row r="12" spans="1:21" x14ac:dyDescent="0.2">
      <c r="B12" t="s">
        <v>34</v>
      </c>
      <c r="G12" s="4">
        <v>-1.6579999999999999</v>
      </c>
      <c r="H12" s="4">
        <v>3.863</v>
      </c>
      <c r="I12" s="4">
        <v>0</v>
      </c>
      <c r="J12" s="4">
        <v>0</v>
      </c>
      <c r="K12" s="4">
        <v>-2.2429999999999999</v>
      </c>
      <c r="L12" s="4">
        <v>-2.5030000000000001</v>
      </c>
    </row>
    <row r="13" spans="1:21" x14ac:dyDescent="0.2">
      <c r="B13" t="s">
        <v>33</v>
      </c>
      <c r="G13" s="4">
        <f t="shared" ref="G13:K13" si="4">+G11-G12</f>
        <v>-2.9690000000000052</v>
      </c>
      <c r="H13" s="4">
        <f t="shared" si="4"/>
        <v>5.3160000000000043</v>
      </c>
      <c r="I13" s="4">
        <f t="shared" si="4"/>
        <v>0</v>
      </c>
      <c r="J13" s="4">
        <f t="shared" si="4"/>
        <v>0</v>
      </c>
      <c r="K13" s="4">
        <f t="shared" si="4"/>
        <v>-2.1000000000000036</v>
      </c>
      <c r="L13" s="4">
        <f>+L11-L12</f>
        <v>10.763999999999992</v>
      </c>
      <c r="S13" s="4">
        <f t="shared" ref="S13:U13" si="5">+S11-S12</f>
        <v>72.217999999999961</v>
      </c>
      <c r="T13" s="4">
        <f t="shared" si="5"/>
        <v>22.303999999999974</v>
      </c>
      <c r="U13" s="4">
        <f t="shared" si="5"/>
        <v>12.524999999999977</v>
      </c>
    </row>
    <row r="14" spans="1:21" x14ac:dyDescent="0.2">
      <c r="B14" t="s">
        <v>32</v>
      </c>
      <c r="G14" s="3">
        <f>+G13/G15</f>
        <v>-2.2649771518808735E-2</v>
      </c>
      <c r="H14" s="3">
        <f>+H13/H15</f>
        <v>3.9950096948123751E-2</v>
      </c>
      <c r="K14" s="3">
        <f>+K13/K15</f>
        <v>-1.5925861323666617E-2</v>
      </c>
      <c r="L14" s="3">
        <f>+L13/L15</f>
        <v>8.1192909396972657E-2</v>
      </c>
      <c r="S14" s="4">
        <v>133.66265899999999</v>
      </c>
      <c r="T14" s="4">
        <v>132.383152</v>
      </c>
      <c r="U14" s="4">
        <v>132.74672699999999</v>
      </c>
    </row>
    <row r="15" spans="1:21" x14ac:dyDescent="0.2">
      <c r="B15" t="s">
        <v>1</v>
      </c>
      <c r="G15" s="5">
        <v>131.083</v>
      </c>
      <c r="H15" s="5">
        <v>133.06601000000001</v>
      </c>
      <c r="K15" s="4">
        <v>131.86099999999999</v>
      </c>
      <c r="L15" s="4">
        <v>132.57315299999999</v>
      </c>
    </row>
    <row r="16" spans="1:21" x14ac:dyDescent="0.2">
      <c r="H16" s="5"/>
    </row>
    <row r="17" spans="2:21" x14ac:dyDescent="0.2">
      <c r="B17" t="s">
        <v>36</v>
      </c>
      <c r="S17">
        <v>61.978000000000002</v>
      </c>
      <c r="T17">
        <v>24.859000000000002</v>
      </c>
      <c r="U17">
        <v>30.917000000000002</v>
      </c>
    </row>
    <row r="18" spans="2:21" x14ac:dyDescent="0.2">
      <c r="B18" t="s">
        <v>37</v>
      </c>
      <c r="S18">
        <v>31.22</v>
      </c>
      <c r="T18">
        <v>33.898000000000003</v>
      </c>
      <c r="U18">
        <v>24.364000000000001</v>
      </c>
    </row>
    <row r="19" spans="2:21" x14ac:dyDescent="0.2">
      <c r="B19" t="s">
        <v>38</v>
      </c>
      <c r="S19">
        <f>+S17-S18</f>
        <v>30.758000000000003</v>
      </c>
      <c r="T19">
        <f>+T17-T18</f>
        <v>-9.0390000000000015</v>
      </c>
      <c r="U19">
        <f>+U17-U18</f>
        <v>6.5530000000000008</v>
      </c>
    </row>
  </sheetData>
  <hyperlinks>
    <hyperlink ref="A1" location="Main!A1" display="Main" xr:uid="{5BE44E35-8A92-49B7-A5CC-A078819E06A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2024-09-03T13:25:13Z</dcterms:created>
  <dcterms:modified xsi:type="dcterms:W3CDTF">2024-09-03T14:22:58Z</dcterms:modified>
</cp:coreProperties>
</file>