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BB72FD3-FF60-4778-BC20-3277EB8DF9FA}" xr6:coauthVersionLast="47" xr6:coauthVersionMax="47" xr10:uidLastSave="{00000000-0000-0000-0000-000000000000}"/>
  <bookViews>
    <workbookView xWindow="-25845" yWindow="915" windowWidth="25155" windowHeight="183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B136" i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6" i="4" l="1"/>
  <c r="T4" i="6"/>
  <c r="X4" i="6"/>
  <c r="W4" i="6"/>
  <c r="V4" i="6"/>
  <c r="U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B5" i="1" l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K22" i="6"/>
  <c r="F11" i="6"/>
  <c r="H11" i="6"/>
  <c r="H10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G5" i="1" l="1"/>
  <c r="I20" i="6" l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8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<sst xmlns="http://schemas.openxmlformats.org/spreadsheetml/2006/main" count="1585" uniqueCount="1101">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</sst>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1"/>
  <sheetViews>
    <sheetView tabSelected="1" zoomScale="175" zoomScaleNormal="175" workbookViewId="0">
      <pane xSplit="3" ySplit="3" topLeftCell="D144" activePane="bottomRight" state="frozen"/>
      <selection pane="topRight" activeCell="C1" sqref="C1"/>
      <selection pane="bottomLeft" activeCell="A4" sqref="A4"/>
      <selection pane="bottomRight" activeCell="D150" sqref="D15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RANDBETWEEN(1,B204)</f>
        <v>80</v>
      </c>
    </row>
    <row r="2" spans="1:30" x14ac:dyDescent="0.2">
      <c r="K2" s="9">
        <f>MIN(K4:K60)</f>
        <v>44921</v>
      </c>
      <c r="Q2" s="41" t="s">
        <v>318</v>
      </c>
      <c r="R2" s="41"/>
      <c r="S2" s="41"/>
      <c r="T2" s="41"/>
      <c r="U2" s="41"/>
      <c r="V2" s="41"/>
      <c r="W2" s="41" t="s">
        <v>317</v>
      </c>
      <c r="X2" s="41"/>
      <c r="Y2" s="41"/>
      <c r="Z2" s="41"/>
      <c r="AA2" s="41"/>
      <c r="AB2" s="41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2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2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tr">
        <f>+I6</f>
        <v>Q124</v>
      </c>
      <c r="J7" s="6">
        <f>+[3]Main!$J$3</f>
        <v>4471</v>
      </c>
      <c r="K7" s="9">
        <v>45460</v>
      </c>
      <c r="AC7" s="40" t="s">
        <v>1098</v>
      </c>
    </row>
    <row r="8" spans="1:30" x14ac:dyDescent="0.2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2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2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2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2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2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2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2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2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2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2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2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2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2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2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2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2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2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2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2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2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2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2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2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2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2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2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2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2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2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2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2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2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2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2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2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2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2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2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2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2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2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2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2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2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2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2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2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2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2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2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2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2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2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2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2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2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2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2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2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2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2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2">
      <c r="A88"/>
      <c r="B88" s="1">
        <f t="shared" si="6"/>
        <v>79</v>
      </c>
      <c r="C88" t="s">
        <v>609</v>
      </c>
      <c r="D88" t="s">
        <v>610</v>
      </c>
    </row>
    <row r="89" spans="1:11" x14ac:dyDescent="0.2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2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2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2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2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2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2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2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2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2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2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2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2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2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2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2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2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2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2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2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2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2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2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2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2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2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2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2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2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2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2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2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2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2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2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2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2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2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2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2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2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2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2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2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2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2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2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2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2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2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2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2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2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2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2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2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2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2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2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2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2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2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2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2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2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2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2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2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2">
      <c r="A157" s="1" t="s">
        <v>341</v>
      </c>
      <c r="B157" s="1">
        <f t="shared" si="9"/>
        <v>146</v>
      </c>
      <c r="C157" s="5" t="s">
        <v>219</v>
      </c>
      <c r="D157" s="1" t="s">
        <v>220</v>
      </c>
      <c r="E157" s="3">
        <v>10.61</v>
      </c>
      <c r="F157" s="6">
        <v>903</v>
      </c>
    </row>
    <row r="158" spans="1:11" x14ac:dyDescent="0.2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2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2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2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2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2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2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2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2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2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2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2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2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2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2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2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2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2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2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2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2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2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2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2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2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2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2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2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2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2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2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2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2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2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2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2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2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2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2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2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2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2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2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2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2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2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2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2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2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2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2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2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2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2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2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2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2">
      <c r="B214" s="1">
        <f t="shared" si="10"/>
        <v>202</v>
      </c>
      <c r="C214" s="1" t="s">
        <v>1010</v>
      </c>
      <c r="D214" t="s">
        <v>1011</v>
      </c>
    </row>
    <row r="215" spans="1:9" x14ac:dyDescent="0.2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2">
      <c r="B216" s="1">
        <f t="shared" si="10"/>
        <v>204</v>
      </c>
      <c r="C216" t="s">
        <v>1012</v>
      </c>
      <c r="D216" t="s">
        <v>1013</v>
      </c>
    </row>
    <row r="217" spans="1:9" x14ac:dyDescent="0.2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2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2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2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2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2">
      <c r="B222" s="1">
        <f t="shared" si="10"/>
        <v>210</v>
      </c>
      <c r="C222" t="s">
        <v>437</v>
      </c>
      <c r="D222" t="s">
        <v>436</v>
      </c>
    </row>
    <row r="223" spans="1:9" x14ac:dyDescent="0.2">
      <c r="B223" s="1">
        <f t="shared" si="10"/>
        <v>211</v>
      </c>
      <c r="C223" t="s">
        <v>438</v>
      </c>
      <c r="D223" t="s">
        <v>439</v>
      </c>
    </row>
    <row r="224" spans="1:9" x14ac:dyDescent="0.2">
      <c r="B224" s="1">
        <f t="shared" si="10"/>
        <v>212</v>
      </c>
      <c r="C224" s="1" t="s">
        <v>402</v>
      </c>
      <c r="D224" s="1" t="s">
        <v>403</v>
      </c>
    </row>
    <row r="225" spans="1:5" x14ac:dyDescent="0.2">
      <c r="B225" s="1">
        <f t="shared" si="10"/>
        <v>213</v>
      </c>
      <c r="C225" t="s">
        <v>755</v>
      </c>
      <c r="D225" t="s">
        <v>756</v>
      </c>
    </row>
    <row r="226" spans="1:5" x14ac:dyDescent="0.2">
      <c r="B226" s="1">
        <f t="shared" si="10"/>
        <v>214</v>
      </c>
      <c r="C226" t="s">
        <v>759</v>
      </c>
      <c r="D226" t="s">
        <v>760</v>
      </c>
    </row>
    <row r="227" spans="1:5" x14ac:dyDescent="0.2">
      <c r="B227" s="1">
        <f t="shared" si="10"/>
        <v>215</v>
      </c>
      <c r="C227" t="s">
        <v>763</v>
      </c>
      <c r="D227" t="s">
        <v>764</v>
      </c>
    </row>
    <row r="228" spans="1:5" x14ac:dyDescent="0.2">
      <c r="A228"/>
      <c r="B228" s="1">
        <f t="shared" si="10"/>
        <v>216</v>
      </c>
      <c r="C228" t="s">
        <v>765</v>
      </c>
      <c r="D228" t="s">
        <v>766</v>
      </c>
    </row>
    <row r="229" spans="1:5" x14ac:dyDescent="0.2">
      <c r="B229" s="1">
        <f t="shared" si="10"/>
        <v>217</v>
      </c>
      <c r="C229" t="s">
        <v>761</v>
      </c>
      <c r="D229" t="s">
        <v>762</v>
      </c>
    </row>
    <row r="230" spans="1:5" x14ac:dyDescent="0.2">
      <c r="B230" s="1">
        <f t="shared" si="10"/>
        <v>218</v>
      </c>
      <c r="C230" t="s">
        <v>757</v>
      </c>
      <c r="D230" t="s">
        <v>758</v>
      </c>
    </row>
    <row r="231" spans="1:5" x14ac:dyDescent="0.2">
      <c r="B231" s="1">
        <f t="shared" si="10"/>
        <v>219</v>
      </c>
      <c r="C231" t="s">
        <v>753</v>
      </c>
      <c r="D231" t="s">
        <v>754</v>
      </c>
    </row>
    <row r="232" spans="1:5" x14ac:dyDescent="0.2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2">
      <c r="B233" s="1">
        <f t="shared" si="10"/>
        <v>221</v>
      </c>
      <c r="C233" s="1" t="s">
        <v>509</v>
      </c>
      <c r="D233" s="1" t="s">
        <v>510</v>
      </c>
    </row>
    <row r="234" spans="1:5" x14ac:dyDescent="0.2">
      <c r="B234" s="1">
        <f t="shared" si="10"/>
        <v>222</v>
      </c>
      <c r="C234" t="s">
        <v>515</v>
      </c>
      <c r="D234" t="s">
        <v>516</v>
      </c>
    </row>
    <row r="235" spans="1:5" x14ac:dyDescent="0.2">
      <c r="B235" s="1">
        <f t="shared" si="10"/>
        <v>223</v>
      </c>
      <c r="C235" t="s">
        <v>745</v>
      </c>
      <c r="D235" t="s">
        <v>746</v>
      </c>
    </row>
    <row r="236" spans="1:5" x14ac:dyDescent="0.2">
      <c r="B236" s="1">
        <f t="shared" si="10"/>
        <v>224</v>
      </c>
      <c r="C236" t="s">
        <v>747</v>
      </c>
      <c r="D236" t="s">
        <v>748</v>
      </c>
    </row>
    <row r="237" spans="1:5" x14ac:dyDescent="0.2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2">
      <c r="B238" s="1">
        <f t="shared" si="13"/>
        <v>226</v>
      </c>
      <c r="C238" s="1" t="s">
        <v>526</v>
      </c>
      <c r="D238" s="1" t="s">
        <v>527</v>
      </c>
    </row>
    <row r="239" spans="1:5" x14ac:dyDescent="0.2">
      <c r="B239" s="1">
        <f t="shared" si="13"/>
        <v>227</v>
      </c>
      <c r="C239" t="s">
        <v>531</v>
      </c>
      <c r="D239" t="s">
        <v>532</v>
      </c>
    </row>
    <row r="240" spans="1:5" x14ac:dyDescent="0.2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2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2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2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2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2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2">
      <c r="B246" s="1">
        <f t="shared" si="13"/>
        <v>234</v>
      </c>
      <c r="C246" t="s">
        <v>805</v>
      </c>
      <c r="D246" t="s">
        <v>802</v>
      </c>
    </row>
    <row r="247" spans="1:5" x14ac:dyDescent="0.2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2">
      <c r="B248" s="1">
        <f t="shared" si="13"/>
        <v>236</v>
      </c>
      <c r="C248" t="s">
        <v>803</v>
      </c>
      <c r="D248" t="s">
        <v>804</v>
      </c>
    </row>
    <row r="249" spans="1:5" x14ac:dyDescent="0.2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2">
      <c r="B250" s="1">
        <f t="shared" si="13"/>
        <v>238</v>
      </c>
      <c r="C250" s="35" t="s">
        <v>551</v>
      </c>
      <c r="D250" s="35" t="s">
        <v>552</v>
      </c>
    </row>
    <row r="251" spans="1:5" x14ac:dyDescent="0.2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2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2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2">
      <c r="B254" s="1">
        <f t="shared" si="13"/>
        <v>242</v>
      </c>
      <c r="C254" t="s">
        <v>559</v>
      </c>
      <c r="D254" t="s">
        <v>560</v>
      </c>
    </row>
    <row r="255" spans="1:5" x14ac:dyDescent="0.2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2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2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2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2">
      <c r="B259" s="1">
        <f t="shared" si="13"/>
        <v>247</v>
      </c>
      <c r="C259" t="s">
        <v>1008</v>
      </c>
      <c r="D259" t="s">
        <v>1009</v>
      </c>
    </row>
    <row r="260" spans="1:5" x14ac:dyDescent="0.2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2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2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2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2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2">
      <c r="B265" s="1">
        <f t="shared" si="13"/>
        <v>253</v>
      </c>
      <c r="C265" s="35" t="s">
        <v>579</v>
      </c>
      <c r="D265" s="35" t="s">
        <v>580</v>
      </c>
      <c r="E265"/>
    </row>
    <row r="266" spans="1:5" x14ac:dyDescent="0.2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2">
      <c r="B267" s="1">
        <f t="shared" si="13"/>
        <v>255</v>
      </c>
      <c r="C267" t="s">
        <v>818</v>
      </c>
      <c r="D267" t="s">
        <v>819</v>
      </c>
    </row>
    <row r="268" spans="1:5" x14ac:dyDescent="0.2">
      <c r="B268" s="1">
        <f t="shared" si="13"/>
        <v>256</v>
      </c>
      <c r="C268" t="s">
        <v>816</v>
      </c>
      <c r="D268" t="s">
        <v>817</v>
      </c>
    </row>
    <row r="269" spans="1:5" x14ac:dyDescent="0.2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2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2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2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2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2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2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2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2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2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2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2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2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2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2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2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2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2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2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2">
      <c r="B288" s="1">
        <f t="shared" si="13"/>
        <v>276</v>
      </c>
      <c r="C288" t="s">
        <v>603</v>
      </c>
      <c r="D288" t="s">
        <v>604</v>
      </c>
    </row>
    <row r="289" spans="1:4" x14ac:dyDescent="0.2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2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2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2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2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2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2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2">
      <c r="B296" s="1">
        <f t="shared" si="13"/>
        <v>284</v>
      </c>
      <c r="C296" t="s">
        <v>685</v>
      </c>
      <c r="D296" t="s">
        <v>686</v>
      </c>
    </row>
    <row r="297" spans="1:4" x14ac:dyDescent="0.2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2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2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2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2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2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2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2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2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2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2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2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2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2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2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2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2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2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2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2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2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2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2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2">
      <c r="A320"/>
      <c r="B320" s="1">
        <f t="shared" si="14"/>
        <v>308</v>
      </c>
      <c r="C320" t="s">
        <v>848</v>
      </c>
      <c r="D320" t="s">
        <v>849</v>
      </c>
    </row>
    <row r="321" spans="1:5" x14ac:dyDescent="0.2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2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2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2">
      <c r="A324"/>
      <c r="B324" s="1">
        <f t="shared" si="14"/>
        <v>312</v>
      </c>
      <c r="C324" t="s">
        <v>856</v>
      </c>
      <c r="D324" t="s">
        <v>857</v>
      </c>
    </row>
    <row r="325" spans="1:5" x14ac:dyDescent="0.2">
      <c r="A325"/>
      <c r="B325" s="1">
        <f t="shared" si="14"/>
        <v>313</v>
      </c>
      <c r="C325" t="s">
        <v>858</v>
      </c>
      <c r="D325" t="s">
        <v>859</v>
      </c>
    </row>
    <row r="326" spans="1:5" x14ac:dyDescent="0.2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2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2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2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2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2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2">
      <c r="A332"/>
      <c r="B332" s="1">
        <f t="shared" si="14"/>
        <v>320</v>
      </c>
      <c r="C332" t="s">
        <v>872</v>
      </c>
      <c r="D332" t="s">
        <v>873</v>
      </c>
    </row>
    <row r="333" spans="1:5" x14ac:dyDescent="0.2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2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2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2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2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2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2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2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2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2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2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2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2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2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2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2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2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2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2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2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2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2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2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2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2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2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2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2">
      <c r="A360"/>
      <c r="B360" s="1">
        <f t="shared" si="15"/>
        <v>348</v>
      </c>
      <c r="C360" t="s">
        <v>928</v>
      </c>
      <c r="D360" t="s">
        <v>929</v>
      </c>
    </row>
    <row r="361" spans="1:4" x14ac:dyDescent="0.2">
      <c r="A361"/>
      <c r="B361" s="1">
        <f t="shared" si="15"/>
        <v>349</v>
      </c>
      <c r="C361" t="s">
        <v>930</v>
      </c>
      <c r="D361" t="s">
        <v>931</v>
      </c>
    </row>
    <row r="362" spans="1:4" x14ac:dyDescent="0.2">
      <c r="A362"/>
      <c r="B362" s="1">
        <f t="shared" si="15"/>
        <v>350</v>
      </c>
      <c r="C362" t="s">
        <v>932</v>
      </c>
      <c r="D362" t="s">
        <v>933</v>
      </c>
    </row>
    <row r="363" spans="1:4" x14ac:dyDescent="0.2">
      <c r="A363"/>
      <c r="B363" s="1">
        <f t="shared" ref="B363:B391" si="16">B362+1</f>
        <v>351</v>
      </c>
      <c r="C363" t="s">
        <v>934</v>
      </c>
      <c r="D363" t="s">
        <v>935</v>
      </c>
    </row>
    <row r="364" spans="1:4" x14ac:dyDescent="0.2">
      <c r="A364"/>
      <c r="B364" s="1">
        <f t="shared" si="16"/>
        <v>352</v>
      </c>
      <c r="C364" t="s">
        <v>936</v>
      </c>
      <c r="D364" t="s">
        <v>937</v>
      </c>
    </row>
    <row r="365" spans="1:4" x14ac:dyDescent="0.2">
      <c r="A365"/>
      <c r="B365" s="1">
        <f t="shared" si="16"/>
        <v>353</v>
      </c>
      <c r="C365" t="s">
        <v>938</v>
      </c>
      <c r="D365" t="s">
        <v>939</v>
      </c>
    </row>
    <row r="366" spans="1:4" x14ac:dyDescent="0.2">
      <c r="A366"/>
      <c r="B366" s="1">
        <f t="shared" si="16"/>
        <v>354</v>
      </c>
      <c r="C366" t="s">
        <v>940</v>
      </c>
      <c r="D366" t="s">
        <v>941</v>
      </c>
    </row>
    <row r="367" spans="1:4" x14ac:dyDescent="0.2">
      <c r="A367"/>
      <c r="B367" s="1">
        <f t="shared" si="16"/>
        <v>355</v>
      </c>
      <c r="C367" t="s">
        <v>942</v>
      </c>
      <c r="D367" t="s">
        <v>943</v>
      </c>
    </row>
    <row r="368" spans="1:4" x14ac:dyDescent="0.2">
      <c r="A368"/>
      <c r="B368" s="1">
        <f t="shared" si="16"/>
        <v>356</v>
      </c>
      <c r="C368" t="s">
        <v>944</v>
      </c>
      <c r="D368" t="s">
        <v>945</v>
      </c>
    </row>
    <row r="369" spans="1:4" x14ac:dyDescent="0.2">
      <c r="A369"/>
      <c r="B369" s="1">
        <f t="shared" si="16"/>
        <v>357</v>
      </c>
      <c r="C369" t="s">
        <v>946</v>
      </c>
      <c r="D369" t="s">
        <v>947</v>
      </c>
    </row>
    <row r="370" spans="1:4" x14ac:dyDescent="0.2">
      <c r="A370"/>
      <c r="B370" s="1">
        <f t="shared" si="16"/>
        <v>358</v>
      </c>
      <c r="C370" t="s">
        <v>948</v>
      </c>
      <c r="D370" t="s">
        <v>951</v>
      </c>
    </row>
    <row r="371" spans="1:4" x14ac:dyDescent="0.2">
      <c r="A371"/>
      <c r="B371" s="1">
        <f t="shared" si="16"/>
        <v>359</v>
      </c>
      <c r="C371" t="s">
        <v>949</v>
      </c>
      <c r="D371" t="s">
        <v>950</v>
      </c>
    </row>
    <row r="372" spans="1:4" x14ac:dyDescent="0.2">
      <c r="A372"/>
      <c r="B372" s="1">
        <f t="shared" si="16"/>
        <v>360</v>
      </c>
      <c r="C372" t="s">
        <v>952</v>
      </c>
      <c r="D372" t="s">
        <v>953</v>
      </c>
    </row>
    <row r="373" spans="1:4" x14ac:dyDescent="0.2">
      <c r="A373"/>
      <c r="B373" s="1">
        <f t="shared" si="16"/>
        <v>361</v>
      </c>
      <c r="C373" t="s">
        <v>954</v>
      </c>
      <c r="D373" t="s">
        <v>955</v>
      </c>
    </row>
    <row r="374" spans="1:4" x14ac:dyDescent="0.2">
      <c r="A374"/>
      <c r="B374" s="1">
        <f t="shared" si="16"/>
        <v>362</v>
      </c>
      <c r="C374" t="s">
        <v>956</v>
      </c>
      <c r="D374" t="s">
        <v>957</v>
      </c>
    </row>
    <row r="375" spans="1:4" x14ac:dyDescent="0.2">
      <c r="A375"/>
      <c r="B375" s="1">
        <f t="shared" si="16"/>
        <v>363</v>
      </c>
      <c r="C375" t="s">
        <v>958</v>
      </c>
      <c r="D375" t="s">
        <v>959</v>
      </c>
    </row>
    <row r="376" spans="1:4" x14ac:dyDescent="0.2">
      <c r="A376"/>
      <c r="B376" s="1">
        <f t="shared" si="16"/>
        <v>364</v>
      </c>
      <c r="C376" t="s">
        <v>960</v>
      </c>
      <c r="D376" t="s">
        <v>961</v>
      </c>
    </row>
    <row r="377" spans="1:4" x14ac:dyDescent="0.2">
      <c r="A377"/>
      <c r="B377" s="1">
        <f t="shared" si="16"/>
        <v>365</v>
      </c>
      <c r="C377" t="s">
        <v>962</v>
      </c>
      <c r="D377" t="s">
        <v>963</v>
      </c>
    </row>
    <row r="378" spans="1:4" x14ac:dyDescent="0.2">
      <c r="A378"/>
      <c r="B378" s="1">
        <f t="shared" si="16"/>
        <v>366</v>
      </c>
      <c r="C378" t="s">
        <v>964</v>
      </c>
      <c r="D378" t="s">
        <v>965</v>
      </c>
    </row>
    <row r="379" spans="1:4" x14ac:dyDescent="0.2">
      <c r="A379"/>
      <c r="B379" s="1">
        <f t="shared" si="16"/>
        <v>367</v>
      </c>
      <c r="C379" t="s">
        <v>966</v>
      </c>
      <c r="D379" t="s">
        <v>967</v>
      </c>
    </row>
    <row r="380" spans="1:4" x14ac:dyDescent="0.2">
      <c r="A380"/>
      <c r="B380" s="1">
        <f t="shared" si="16"/>
        <v>368</v>
      </c>
      <c r="C380" t="s">
        <v>968</v>
      </c>
      <c r="D380" t="s">
        <v>969</v>
      </c>
    </row>
    <row r="381" spans="1:4" x14ac:dyDescent="0.2">
      <c r="A381"/>
      <c r="B381" s="1">
        <f t="shared" si="16"/>
        <v>369</v>
      </c>
      <c r="C381" t="s">
        <v>970</v>
      </c>
      <c r="D381" t="s">
        <v>971</v>
      </c>
    </row>
    <row r="382" spans="1:4" x14ac:dyDescent="0.2">
      <c r="A382"/>
      <c r="B382" s="1">
        <f t="shared" si="16"/>
        <v>370</v>
      </c>
      <c r="C382" t="s">
        <v>972</v>
      </c>
      <c r="D382" t="s">
        <v>973</v>
      </c>
    </row>
    <row r="383" spans="1:4" x14ac:dyDescent="0.2">
      <c r="A383"/>
      <c r="B383" s="1">
        <f t="shared" si="16"/>
        <v>371</v>
      </c>
      <c r="C383" t="s">
        <v>974</v>
      </c>
      <c r="D383" t="s">
        <v>975</v>
      </c>
    </row>
    <row r="384" spans="1:4" x14ac:dyDescent="0.2">
      <c r="A384"/>
      <c r="B384" s="1">
        <f t="shared" si="16"/>
        <v>372</v>
      </c>
      <c r="C384" t="s">
        <v>976</v>
      </c>
      <c r="D384" t="s">
        <v>977</v>
      </c>
    </row>
    <row r="385" spans="1:4" x14ac:dyDescent="0.2">
      <c r="A385"/>
      <c r="B385" s="1">
        <f t="shared" si="16"/>
        <v>373</v>
      </c>
      <c r="C385" t="s">
        <v>978</v>
      </c>
      <c r="D385" t="s">
        <v>979</v>
      </c>
    </row>
    <row r="386" spans="1:4" x14ac:dyDescent="0.2">
      <c r="A386"/>
      <c r="B386" s="1">
        <f t="shared" si="16"/>
        <v>374</v>
      </c>
      <c r="C386" t="s">
        <v>980</v>
      </c>
      <c r="D386" t="s">
        <v>981</v>
      </c>
    </row>
    <row r="387" spans="1:4" x14ac:dyDescent="0.2">
      <c r="A387"/>
      <c r="B387" s="1">
        <f t="shared" si="16"/>
        <v>375</v>
      </c>
      <c r="C387" t="s">
        <v>982</v>
      </c>
      <c r="D387" t="s">
        <v>983</v>
      </c>
    </row>
    <row r="388" spans="1:4" x14ac:dyDescent="0.2">
      <c r="A388"/>
      <c r="B388" s="1">
        <f t="shared" si="16"/>
        <v>376</v>
      </c>
      <c r="C388" t="s">
        <v>984</v>
      </c>
      <c r="D388" t="s">
        <v>985</v>
      </c>
    </row>
    <row r="389" spans="1:4" x14ac:dyDescent="0.2">
      <c r="A389"/>
      <c r="B389" s="1">
        <f t="shared" si="16"/>
        <v>377</v>
      </c>
      <c r="C389" t="s">
        <v>986</v>
      </c>
      <c r="D389" t="s">
        <v>987</v>
      </c>
    </row>
    <row r="390" spans="1:4" x14ac:dyDescent="0.2">
      <c r="A390"/>
      <c r="B390" s="1">
        <f t="shared" si="16"/>
        <v>378</v>
      </c>
      <c r="C390" t="s">
        <v>988</v>
      </c>
      <c r="D390" t="s">
        <v>989</v>
      </c>
    </row>
    <row r="391" spans="1:4" x14ac:dyDescent="0.2">
      <c r="A391"/>
      <c r="B391" s="1">
        <f t="shared" si="16"/>
        <v>379</v>
      </c>
      <c r="C391" t="s">
        <v>990</v>
      </c>
      <c r="D391" t="s">
        <v>991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  <hyperlink ref="C157" r:id="rId92" xr:uid="{2B6C4E35-2657-4D1A-8D80-C54F892964F4}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3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  <c r="K2" s="28" t="s">
        <v>1071</v>
      </c>
      <c r="L2" s="28" t="s">
        <v>1072</v>
      </c>
      <c r="M2" s="28" t="s">
        <v>1073</v>
      </c>
      <c r="N2" s="28" t="s">
        <v>1074</v>
      </c>
      <c r="O2" s="28" t="s">
        <v>1075</v>
      </c>
      <c r="P2" s="28" t="s">
        <v>1076</v>
      </c>
      <c r="Q2" s="28" t="s">
        <v>1080</v>
      </c>
      <c r="R2" s="28" t="s">
        <v>1081</v>
      </c>
      <c r="S2" s="28" t="s">
        <v>1082</v>
      </c>
      <c r="T2" s="28" t="s">
        <v>1083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  <c r="I3" s="29">
        <v>980</v>
      </c>
      <c r="J3" s="29">
        <v>1409</v>
      </c>
      <c r="K3" s="29">
        <v>2206</v>
      </c>
      <c r="L3" s="29">
        <v>1807</v>
      </c>
      <c r="M3" s="29"/>
      <c r="N3" s="29"/>
      <c r="O3" s="29"/>
    </row>
    <row r="4" spans="1:71" x14ac:dyDescent="0.2">
      <c r="B4" t="s">
        <v>1077</v>
      </c>
      <c r="C4" t="s">
        <v>1078</v>
      </c>
      <c r="E4" s="30">
        <f>540/$C$37</f>
        <v>78.717201166180757</v>
      </c>
      <c r="F4" s="30">
        <f>992/$C$37</f>
        <v>144.60641399416909</v>
      </c>
      <c r="G4" s="31">
        <f>1425/$C$37</f>
        <v>207.72594752186589</v>
      </c>
      <c r="H4" s="31">
        <f>2325/$C$37</f>
        <v>338.92128279883383</v>
      </c>
      <c r="I4" s="31">
        <f>3122/$C$37</f>
        <v>455.10204081632651</v>
      </c>
      <c r="J4" s="31">
        <f>4365/$C$37</f>
        <v>636.29737609329447</v>
      </c>
      <c r="K4" s="31">
        <f>4755/$C$37</f>
        <v>693.14868804664718</v>
      </c>
      <c r="L4" s="31">
        <f>4836/$C$37</f>
        <v>704.95626822157431</v>
      </c>
      <c r="M4" s="31">
        <f>5432/$C$37</f>
        <v>791.83673469387747</v>
      </c>
      <c r="N4" s="31">
        <f>6188/$C$37</f>
        <v>902.0408163265306</v>
      </c>
      <c r="O4" s="31">
        <f>6662/$C$37</f>
        <v>971.13702623906704</v>
      </c>
      <c r="P4" s="31">
        <f>7435/$C$37</f>
        <v>1083.8192419825073</v>
      </c>
      <c r="Q4" s="31">
        <f>8892/$C$37</f>
        <v>1296.2099125364432</v>
      </c>
      <c r="R4" s="31">
        <f>10716/$C$37</f>
        <v>1562.0991253644313</v>
      </c>
      <c r="S4" s="31">
        <f>12035/$C$37</f>
        <v>1754.3731778425656</v>
      </c>
      <c r="T4" s="31">
        <f>14349/$C$37</f>
        <v>2091.690962099125</v>
      </c>
      <c r="U4" s="31">
        <f>16390/$C$37</f>
        <v>2389.2128279883382</v>
      </c>
      <c r="V4" s="31">
        <f>16976/$C$37</f>
        <v>2474.6355685131193</v>
      </c>
      <c r="W4" s="31">
        <f>19640/$C$37</f>
        <v>2862.9737609329445</v>
      </c>
      <c r="X4" s="31">
        <f>22101/C37</f>
        <v>3221.7201166180757</v>
      </c>
      <c r="Y4" s="31">
        <v>23912</v>
      </c>
      <c r="Z4" s="31">
        <v>30065</v>
      </c>
    </row>
    <row r="5" spans="1:71" x14ac:dyDescent="0.2">
      <c r="B5" t="s">
        <v>669</v>
      </c>
      <c r="C5" t="s">
        <v>29</v>
      </c>
      <c r="E5" s="28">
        <v>10</v>
      </c>
      <c r="F5" s="28">
        <v>70</v>
      </c>
      <c r="G5" s="28">
        <v>155</v>
      </c>
      <c r="H5">
        <v>365</v>
      </c>
      <c r="I5">
        <v>358</v>
      </c>
      <c r="J5">
        <v>418</v>
      </c>
      <c r="K5">
        <v>450</v>
      </c>
      <c r="L5">
        <v>390</v>
      </c>
      <c r="M5">
        <v>326</v>
      </c>
      <c r="N5">
        <v>401</v>
      </c>
      <c r="O5">
        <v>411</v>
      </c>
      <c r="P5">
        <v>262</v>
      </c>
      <c r="Q5">
        <v>268</v>
      </c>
      <c r="R5">
        <v>311</v>
      </c>
      <c r="S5">
        <v>277</v>
      </c>
      <c r="T5">
        <v>233</v>
      </c>
      <c r="U5">
        <v>219</v>
      </c>
      <c r="V5">
        <v>316</v>
      </c>
      <c r="W5">
        <v>221</v>
      </c>
      <c r="X5">
        <v>214</v>
      </c>
      <c r="Y5">
        <v>277</v>
      </c>
      <c r="Z5">
        <v>445</v>
      </c>
      <c r="AA5">
        <v>274</v>
      </c>
      <c r="AB5">
        <v>284</v>
      </c>
      <c r="AC5">
        <v>324</v>
      </c>
      <c r="AD5">
        <v>581</v>
      </c>
      <c r="AE5">
        <v>442</v>
      </c>
      <c r="AF5">
        <v>390</v>
      </c>
      <c r="AG5">
        <v>383</v>
      </c>
      <c r="AH5">
        <v>665</v>
      </c>
      <c r="AI5">
        <v>394</v>
      </c>
      <c r="AJ5">
        <v>383</v>
      </c>
      <c r="AK5">
        <v>409</v>
      </c>
      <c r="AL5">
        <v>590</v>
      </c>
      <c r="AM5">
        <v>356</v>
      </c>
      <c r="AN5">
        <v>359</v>
      </c>
      <c r="AO5">
        <v>427</v>
      </c>
      <c r="AP5">
        <v>625</v>
      </c>
      <c r="AQ5">
        <v>497</v>
      </c>
      <c r="AR5">
        <v>378</v>
      </c>
      <c r="AS5">
        <v>393</v>
      </c>
      <c r="AT5">
        <v>860</v>
      </c>
      <c r="AU5">
        <v>542</v>
      </c>
      <c r="AV5">
        <v>532</v>
      </c>
      <c r="AW5">
        <v>469</v>
      </c>
      <c r="AX5">
        <v>675</v>
      </c>
      <c r="AY5">
        <v>633</v>
      </c>
      <c r="AZ5">
        <v>660</v>
      </c>
      <c r="BA5">
        <v>608</v>
      </c>
      <c r="BB5">
        <v>1048</v>
      </c>
      <c r="BC5">
        <v>835</v>
      </c>
      <c r="BD5">
        <v>838</v>
      </c>
      <c r="BE5">
        <v>886</v>
      </c>
      <c r="BF5">
        <v>1320</v>
      </c>
      <c r="BG5">
        <v>693</v>
      </c>
      <c r="BH5">
        <v>1097</v>
      </c>
      <c r="BI5">
        <v>656</v>
      </c>
      <c r="BJ5">
        <v>1187</v>
      </c>
      <c r="BK5">
        <v>998</v>
      </c>
      <c r="BL5">
        <v>917</v>
      </c>
      <c r="BM5">
        <v>1234</v>
      </c>
      <c r="BN5">
        <v>1993</v>
      </c>
      <c r="BO5">
        <v>1528</v>
      </c>
      <c r="BP5">
        <v>1460</v>
      </c>
      <c r="BQ5">
        <v>1674</v>
      </c>
      <c r="BR5">
        <v>2294</v>
      </c>
      <c r="BS5">
        <v>1470</v>
      </c>
    </row>
    <row r="6" spans="1:71" x14ac:dyDescent="0.2">
      <c r="B6" t="s">
        <v>672</v>
      </c>
      <c r="C6" t="s">
        <v>29</v>
      </c>
      <c r="E6" s="28">
        <f t="shared" ref="E6:AJ6" si="0">E22+E7</f>
        <v>66</v>
      </c>
      <c r="F6" s="28">
        <f t="shared" si="0"/>
        <v>106</v>
      </c>
      <c r="G6" s="28">
        <f t="shared" si="0"/>
        <v>174</v>
      </c>
      <c r="H6" s="28">
        <f t="shared" si="0"/>
        <v>243</v>
      </c>
      <c r="I6" s="28">
        <f t="shared" si="0"/>
        <v>272</v>
      </c>
      <c r="J6" s="28">
        <f t="shared" si="0"/>
        <v>373</v>
      </c>
      <c r="K6" s="30">
        <f t="shared" si="0"/>
        <v>448.5</v>
      </c>
      <c r="L6" s="28">
        <f t="shared" si="0"/>
        <v>507</v>
      </c>
      <c r="M6" s="28">
        <f t="shared" si="0"/>
        <v>155</v>
      </c>
      <c r="N6" s="28">
        <f t="shared" si="0"/>
        <v>584</v>
      </c>
      <c r="O6" s="28">
        <f t="shared" si="0"/>
        <v>664</v>
      </c>
      <c r="P6" s="28">
        <f t="shared" si="0"/>
        <v>692</v>
      </c>
      <c r="Q6" s="28">
        <f t="shared" si="0"/>
        <v>776</v>
      </c>
      <c r="R6" s="28">
        <f t="shared" si="0"/>
        <v>758</v>
      </c>
      <c r="S6" s="28">
        <f t="shared" si="0"/>
        <v>888</v>
      </c>
      <c r="T6" s="28">
        <f t="shared" si="0"/>
        <v>905</v>
      </c>
      <c r="U6" s="28">
        <f t="shared" si="0"/>
        <v>996</v>
      </c>
      <c r="V6" s="28">
        <f t="shared" si="0"/>
        <v>1089</v>
      </c>
      <c r="W6" s="28">
        <f t="shared" si="0"/>
        <v>1165</v>
      </c>
      <c r="X6" s="28">
        <f t="shared" si="0"/>
        <v>1238</v>
      </c>
      <c r="Y6" s="28">
        <f t="shared" si="0"/>
        <v>1371</v>
      </c>
      <c r="Z6" s="28">
        <f t="shared" si="0"/>
        <v>1324</v>
      </c>
      <c r="AA6" s="28">
        <f t="shared" si="0"/>
        <v>1510</v>
      </c>
      <c r="AB6" s="28">
        <f t="shared" si="0"/>
        <v>1384</v>
      </c>
      <c r="AC6" s="28">
        <f t="shared" si="0"/>
        <v>1608</v>
      </c>
      <c r="AD6" s="28">
        <f t="shared" si="0"/>
        <v>1326</v>
      </c>
      <c r="AE6" s="28">
        <f t="shared" si="0"/>
        <v>1575</v>
      </c>
      <c r="AF6" s="28">
        <f t="shared" si="0"/>
        <v>1403</v>
      </c>
      <c r="AG6" s="28">
        <f t="shared" si="0"/>
        <v>1640</v>
      </c>
      <c r="AH6" s="28">
        <f t="shared" si="0"/>
        <v>1363</v>
      </c>
      <c r="AI6" s="28">
        <f t="shared" si="0"/>
        <v>1628</v>
      </c>
      <c r="AJ6" s="28">
        <f t="shared" si="0"/>
        <v>1442</v>
      </c>
      <c r="AK6" s="28">
        <f t="shared" ref="AK6:BO6" si="1">AK22+AK7</f>
        <v>1636</v>
      </c>
      <c r="AL6" s="28">
        <f t="shared" si="1"/>
        <v>1446</v>
      </c>
      <c r="AM6" s="28">
        <f t="shared" si="1"/>
        <v>1570</v>
      </c>
      <c r="AN6" s="28">
        <f t="shared" si="1"/>
        <v>1520</v>
      </c>
      <c r="AO6" s="28">
        <f t="shared" si="1"/>
        <v>1490</v>
      </c>
      <c r="AP6" s="28">
        <f t="shared" si="1"/>
        <v>1454</v>
      </c>
      <c r="AQ6" s="28">
        <f t="shared" si="1"/>
        <v>1641</v>
      </c>
      <c r="AR6" s="28">
        <f t="shared" si="1"/>
        <v>1502</v>
      </c>
      <c r="AS6" s="28">
        <f t="shared" si="1"/>
        <v>1495</v>
      </c>
      <c r="AT6" s="28">
        <f t="shared" si="1"/>
        <v>1352</v>
      </c>
      <c r="AU6" s="28">
        <f t="shared" si="1"/>
        <v>1534</v>
      </c>
      <c r="AV6" s="28">
        <f t="shared" si="1"/>
        <v>1556</v>
      </c>
      <c r="AW6" s="28">
        <f t="shared" si="1"/>
        <v>1523</v>
      </c>
      <c r="AX6" s="28">
        <f t="shared" si="1"/>
        <v>1443</v>
      </c>
      <c r="AY6" s="28">
        <f t="shared" si="1"/>
        <v>1484</v>
      </c>
      <c r="AZ6" s="28">
        <f t="shared" si="1"/>
        <v>1457</v>
      </c>
      <c r="BA6" s="28">
        <f t="shared" si="1"/>
        <v>1463</v>
      </c>
      <c r="BB6" s="28">
        <f t="shared" si="1"/>
        <v>1327</v>
      </c>
      <c r="BC6" s="28">
        <f t="shared" si="1"/>
        <v>1383</v>
      </c>
      <c r="BD6" s="28">
        <f t="shared" si="1"/>
        <v>1310</v>
      </c>
      <c r="BE6" s="28">
        <f t="shared" si="1"/>
        <v>1433</v>
      </c>
      <c r="BF6" s="28">
        <f t="shared" si="1"/>
        <v>1280</v>
      </c>
      <c r="BG6" s="28">
        <f t="shared" si="1"/>
        <v>1326</v>
      </c>
      <c r="BH6" s="28">
        <f t="shared" si="1"/>
        <v>1307</v>
      </c>
      <c r="BI6" s="28">
        <f t="shared" si="1"/>
        <v>1334</v>
      </c>
      <c r="BJ6" s="28">
        <f t="shared" si="1"/>
        <v>1296</v>
      </c>
      <c r="BK6" s="28">
        <f t="shared" si="1"/>
        <v>1298</v>
      </c>
      <c r="BL6" s="28">
        <f t="shared" si="1"/>
        <v>1306</v>
      </c>
      <c r="BM6" s="28">
        <f t="shared" si="1"/>
        <v>1354</v>
      </c>
      <c r="BN6" s="28">
        <f t="shared" si="1"/>
        <v>1196</v>
      </c>
      <c r="BO6" s="28">
        <f t="shared" si="1"/>
        <v>1109</v>
      </c>
    </row>
    <row r="7" spans="1:71" x14ac:dyDescent="0.2">
      <c r="B7" t="s">
        <v>670</v>
      </c>
      <c r="C7" t="s">
        <v>29</v>
      </c>
      <c r="E7" s="28">
        <v>42</v>
      </c>
      <c r="F7" s="28">
        <v>87</v>
      </c>
      <c r="G7" s="28">
        <v>144</v>
      </c>
      <c r="H7">
        <v>185</v>
      </c>
      <c r="I7">
        <v>200</v>
      </c>
      <c r="J7">
        <v>272</v>
      </c>
      <c r="K7">
        <v>334</v>
      </c>
      <c r="L7">
        <v>379</v>
      </c>
      <c r="N7">
        <v>411</v>
      </c>
      <c r="O7">
        <v>462</v>
      </c>
      <c r="P7">
        <v>491</v>
      </c>
      <c r="Q7">
        <v>558</v>
      </c>
      <c r="R7">
        <v>511</v>
      </c>
      <c r="S7">
        <v>600</v>
      </c>
      <c r="T7">
        <v>600</v>
      </c>
      <c r="U7">
        <v>675</v>
      </c>
      <c r="V7">
        <v>739</v>
      </c>
      <c r="W7">
        <v>779</v>
      </c>
      <c r="X7">
        <v>846</v>
      </c>
      <c r="Y7">
        <v>960</v>
      </c>
      <c r="Z7">
        <v>919</v>
      </c>
      <c r="AA7">
        <v>1058</v>
      </c>
      <c r="AB7">
        <v>975</v>
      </c>
      <c r="AC7">
        <v>1134</v>
      </c>
      <c r="AD7">
        <v>884</v>
      </c>
      <c r="AE7">
        <v>1072</v>
      </c>
      <c r="AF7">
        <v>927</v>
      </c>
      <c r="AG7">
        <v>1121</v>
      </c>
      <c r="AH7">
        <v>858</v>
      </c>
      <c r="AI7">
        <v>1058</v>
      </c>
      <c r="AJ7">
        <v>933</v>
      </c>
      <c r="AK7">
        <v>1082</v>
      </c>
      <c r="AL7">
        <v>884</v>
      </c>
      <c r="AM7">
        <v>1044</v>
      </c>
      <c r="AN7">
        <v>1014</v>
      </c>
      <c r="AO7">
        <v>921</v>
      </c>
      <c r="AP7">
        <v>906</v>
      </c>
      <c r="AQ7">
        <v>1064</v>
      </c>
      <c r="AR7">
        <v>1006</v>
      </c>
      <c r="AS7">
        <v>932</v>
      </c>
      <c r="AT7">
        <v>839</v>
      </c>
      <c r="AU7">
        <v>948</v>
      </c>
      <c r="AV7">
        <v>1012</v>
      </c>
      <c r="AW7">
        <v>938</v>
      </c>
      <c r="AX7">
        <v>880</v>
      </c>
      <c r="AY7">
        <v>949</v>
      </c>
      <c r="AZ7">
        <v>927</v>
      </c>
      <c r="BA7">
        <v>930</v>
      </c>
      <c r="BB7">
        <v>824</v>
      </c>
      <c r="BC7">
        <v>908</v>
      </c>
      <c r="BD7">
        <v>807</v>
      </c>
      <c r="BE7">
        <v>943</v>
      </c>
      <c r="BF7">
        <v>774</v>
      </c>
      <c r="BG7">
        <v>854</v>
      </c>
      <c r="BH7">
        <v>821</v>
      </c>
      <c r="BI7">
        <v>857</v>
      </c>
      <c r="BJ7">
        <v>809</v>
      </c>
      <c r="BK7">
        <v>784</v>
      </c>
      <c r="BL7">
        <v>852</v>
      </c>
      <c r="BM7">
        <v>878</v>
      </c>
      <c r="BN7">
        <v>779</v>
      </c>
      <c r="BO7">
        <v>756</v>
      </c>
      <c r="BP7">
        <v>717</v>
      </c>
      <c r="BQ7">
        <v>561</v>
      </c>
    </row>
    <row r="8" spans="1:71" x14ac:dyDescent="0.2">
      <c r="B8" t="s">
        <v>667</v>
      </c>
      <c r="C8" t="s">
        <v>15</v>
      </c>
      <c r="E8" s="30">
        <v>47</v>
      </c>
      <c r="F8" s="30">
        <v>72</v>
      </c>
      <c r="G8" s="30">
        <v>126</v>
      </c>
      <c r="H8" s="30">
        <v>171</v>
      </c>
      <c r="I8" s="30">
        <v>175</v>
      </c>
      <c r="J8" s="30">
        <v>217</v>
      </c>
      <c r="K8" s="30">
        <v>235</v>
      </c>
      <c r="L8" s="30">
        <v>290</v>
      </c>
      <c r="M8" s="30">
        <v>270</v>
      </c>
      <c r="N8" s="30">
        <v>296</v>
      </c>
      <c r="O8" s="30">
        <v>342</v>
      </c>
      <c r="P8" s="30">
        <v>327</v>
      </c>
      <c r="Q8" s="30">
        <v>382</v>
      </c>
      <c r="R8" s="30">
        <v>418</v>
      </c>
      <c r="S8" s="30">
        <v>479</v>
      </c>
      <c r="T8" s="30">
        <v>537</v>
      </c>
      <c r="U8" s="30">
        <v>693</v>
      </c>
      <c r="V8" s="30">
        <v>590</v>
      </c>
      <c r="W8" s="30">
        <v>597</v>
      </c>
      <c r="X8" s="30">
        <v>729</v>
      </c>
      <c r="Y8" s="30">
        <v>752</v>
      </c>
      <c r="Z8" s="30">
        <v>640</v>
      </c>
    </row>
    <row r="9" spans="1:71" x14ac:dyDescent="0.2">
      <c r="B9" t="s">
        <v>661</v>
      </c>
      <c r="C9" t="s">
        <v>20</v>
      </c>
      <c r="E9" s="30">
        <v>32.5</v>
      </c>
      <c r="F9" s="30">
        <v>61.3</v>
      </c>
      <c r="G9" s="30">
        <v>106.8</v>
      </c>
      <c r="H9" s="30">
        <v>161.4</v>
      </c>
      <c r="I9" s="30">
        <v>182.8</v>
      </c>
      <c r="J9" s="30">
        <v>228.8</v>
      </c>
      <c r="K9" s="30">
        <v>233</v>
      </c>
      <c r="L9" s="30">
        <v>310</v>
      </c>
      <c r="M9" s="30">
        <v>349</v>
      </c>
      <c r="N9" s="30">
        <v>424.1</v>
      </c>
      <c r="O9" s="30">
        <v>441.8</v>
      </c>
      <c r="P9" s="30">
        <v>519.5</v>
      </c>
      <c r="Q9" s="30">
        <v>513.20000000000005</v>
      </c>
      <c r="R9" s="30">
        <v>628.29999999999995</v>
      </c>
      <c r="S9" s="30">
        <v>605.1</v>
      </c>
      <c r="T9" s="30">
        <v>654.4</v>
      </c>
      <c r="U9" s="30">
        <v>716.4</v>
      </c>
      <c r="V9" s="30">
        <v>721.2</v>
      </c>
      <c r="W9" s="30">
        <v>709.3</v>
      </c>
      <c r="X9" s="30">
        <v>744.4</v>
      </c>
      <c r="Y9" s="30">
        <v>790.2</v>
      </c>
      <c r="Z9" s="30">
        <v>830.8</v>
      </c>
      <c r="AA9" s="30">
        <v>803.2</v>
      </c>
      <c r="AB9" s="30">
        <v>867.7</v>
      </c>
      <c r="AC9" s="30">
        <v>825.3</v>
      </c>
      <c r="AD9" s="30">
        <v>984.6</v>
      </c>
      <c r="AE9" s="30">
        <v>908.8</v>
      </c>
      <c r="AF9" s="30">
        <v>1003.4</v>
      </c>
      <c r="AG9" s="30">
        <v>1068.5999999999999</v>
      </c>
      <c r="AH9" s="30">
        <v>1180.7</v>
      </c>
      <c r="AI9" s="30">
        <v>1114.9000000000001</v>
      </c>
      <c r="AJ9" s="30">
        <v>1223.0999999999999</v>
      </c>
      <c r="AK9" s="30">
        <v>1235.8</v>
      </c>
      <c r="AL9" s="30">
        <v>1420.4</v>
      </c>
      <c r="AM9" s="30">
        <v>1328.2</v>
      </c>
      <c r="AN9" s="30">
        <v>1497.2</v>
      </c>
      <c r="AO9" s="30">
        <v>1375.8</v>
      </c>
      <c r="AP9" s="30">
        <v>883.2</v>
      </c>
      <c r="AQ9" s="30">
        <v>478.2</v>
      </c>
      <c r="AR9" s="30">
        <v>401.3</v>
      </c>
      <c r="AS9" s="30">
        <v>368</v>
      </c>
      <c r="AT9" s="30">
        <v>367.3</v>
      </c>
      <c r="AU9" s="30">
        <v>287</v>
      </c>
      <c r="AV9" s="30">
        <v>274.10000000000002</v>
      </c>
      <c r="AW9" s="30">
        <v>242.9</v>
      </c>
      <c r="AX9" s="30">
        <v>223.6</v>
      </c>
      <c r="AY9" s="30">
        <v>198.7</v>
      </c>
      <c r="AZ9" s="30">
        <v>236.5</v>
      </c>
      <c r="BA9" s="30">
        <v>313.5</v>
      </c>
      <c r="BB9" s="30">
        <v>181.8</v>
      </c>
      <c r="BC9" s="30">
        <v>174.6</v>
      </c>
      <c r="BD9" s="30">
        <v>206.6</v>
      </c>
      <c r="BE9" s="30">
        <v>183.2</v>
      </c>
      <c r="BF9" s="30">
        <v>192.8</v>
      </c>
      <c r="BG9" s="30">
        <v>169.6</v>
      </c>
      <c r="BH9" s="30">
        <v>181.9</v>
      </c>
      <c r="BI9" s="30">
        <v>172</v>
      </c>
      <c r="BJ9" s="30">
        <v>184.5</v>
      </c>
      <c r="BK9" s="30">
        <v>164.1</v>
      </c>
    </row>
    <row r="10" spans="1:71" x14ac:dyDescent="0.2">
      <c r="B10" t="s">
        <v>666</v>
      </c>
      <c r="C10" t="s">
        <v>15</v>
      </c>
      <c r="E10" s="28">
        <v>20</v>
      </c>
      <c r="F10" s="28">
        <v>101</v>
      </c>
      <c r="G10" s="28">
        <v>108</v>
      </c>
      <c r="H10" s="35">
        <f>AVERAGE(G10,I10)</f>
        <v>154</v>
      </c>
      <c r="I10">
        <v>200</v>
      </c>
      <c r="J10">
        <v>255</v>
      </c>
      <c r="K10">
        <v>299</v>
      </c>
      <c r="L10">
        <v>317</v>
      </c>
      <c r="M10">
        <v>371</v>
      </c>
      <c r="N10">
        <v>432</v>
      </c>
      <c r="O10">
        <v>511</v>
      </c>
      <c r="P10">
        <v>498</v>
      </c>
      <c r="Q10">
        <v>584</v>
      </c>
      <c r="R10">
        <v>629</v>
      </c>
      <c r="S10">
        <v>774</v>
      </c>
      <c r="T10">
        <v>765</v>
      </c>
      <c r="U10">
        <v>830</v>
      </c>
      <c r="V10">
        <v>937</v>
      </c>
      <c r="W10">
        <v>901</v>
      </c>
      <c r="X10">
        <v>1099</v>
      </c>
      <c r="Y10">
        <v>1253</v>
      </c>
      <c r="Z10">
        <v>1365</v>
      </c>
      <c r="AA10">
        <v>1433</v>
      </c>
      <c r="AB10">
        <v>1580</v>
      </c>
      <c r="AC10">
        <v>1645</v>
      </c>
      <c r="AD10">
        <v>1856</v>
      </c>
      <c r="AE10">
        <v>1986</v>
      </c>
      <c r="AF10">
        <v>2052</v>
      </c>
      <c r="AG10">
        <v>2083</v>
      </c>
      <c r="AH10">
        <v>2264</v>
      </c>
    </row>
    <row r="11" spans="1:71" x14ac:dyDescent="0.2">
      <c r="B11" t="s">
        <v>664</v>
      </c>
      <c r="C11" t="s">
        <v>15</v>
      </c>
      <c r="E11" s="28">
        <v>5</v>
      </c>
      <c r="F11" s="33">
        <f>AVERAGE(E11,G11)</f>
        <v>50</v>
      </c>
      <c r="G11" s="28">
        <v>95</v>
      </c>
      <c r="H11" s="34">
        <f>AVERAGE(G11,I11)</f>
        <v>147.5</v>
      </c>
      <c r="I11">
        <v>200</v>
      </c>
      <c r="J11">
        <v>232</v>
      </c>
      <c r="K11">
        <v>265</v>
      </c>
      <c r="L11">
        <v>264</v>
      </c>
      <c r="M11">
        <v>344</v>
      </c>
      <c r="N11">
        <v>395</v>
      </c>
      <c r="O11">
        <v>464</v>
      </c>
      <c r="P11">
        <v>495</v>
      </c>
      <c r="Q11">
        <v>512</v>
      </c>
      <c r="R11">
        <v>562</v>
      </c>
      <c r="S11">
        <v>568</v>
      </c>
      <c r="T11">
        <v>595</v>
      </c>
      <c r="U11">
        <v>556</v>
      </c>
      <c r="V11">
        <v>546</v>
      </c>
      <c r="W11">
        <v>548</v>
      </c>
      <c r="X11">
        <v>581</v>
      </c>
      <c r="Y11">
        <v>558</v>
      </c>
      <c r="Z11">
        <v>601</v>
      </c>
      <c r="AA11">
        <v>582</v>
      </c>
      <c r="AB11">
        <v>519</v>
      </c>
      <c r="AC11">
        <v>523</v>
      </c>
      <c r="AD11">
        <v>558</v>
      </c>
      <c r="AE11">
        <v>669</v>
      </c>
      <c r="AF11">
        <v>755</v>
      </c>
      <c r="AG11">
        <v>845</v>
      </c>
      <c r="AH11">
        <v>909</v>
      </c>
      <c r="AI11">
        <v>958</v>
      </c>
      <c r="AJ11">
        <v>786</v>
      </c>
      <c r="AK11">
        <v>679</v>
      </c>
      <c r="AL11">
        <v>698</v>
      </c>
      <c r="AM11">
        <v>741</v>
      </c>
      <c r="AN11">
        <v>677</v>
      </c>
      <c r="AO11">
        <v>690</v>
      </c>
      <c r="AP11">
        <v>568</v>
      </c>
      <c r="AQ11">
        <v>590</v>
      </c>
      <c r="AR11">
        <v>622</v>
      </c>
      <c r="AS11">
        <v>638</v>
      </c>
      <c r="AT11">
        <v>563</v>
      </c>
      <c r="AU11">
        <v>548</v>
      </c>
      <c r="AV11">
        <v>548</v>
      </c>
      <c r="AW11">
        <v>539</v>
      </c>
      <c r="AX11">
        <v>505</v>
      </c>
      <c r="AY11">
        <v>456</v>
      </c>
      <c r="AZ11">
        <v>270</v>
      </c>
      <c r="BA11">
        <v>245</v>
      </c>
    </row>
    <row r="12" spans="1:71" x14ac:dyDescent="0.2">
      <c r="B12" t="s">
        <v>675</v>
      </c>
      <c r="C12" t="s">
        <v>29</v>
      </c>
      <c r="E12" s="28">
        <v>47</v>
      </c>
      <c r="F12" s="28">
        <v>77</v>
      </c>
      <c r="G12" s="28">
        <v>107</v>
      </c>
      <c r="H12">
        <v>117</v>
      </c>
      <c r="I12">
        <v>148</v>
      </c>
      <c r="J12">
        <v>172</v>
      </c>
      <c r="K12">
        <v>197</v>
      </c>
      <c r="L12">
        <v>234</v>
      </c>
      <c r="M12">
        <v>232</v>
      </c>
      <c r="N12">
        <v>267</v>
      </c>
      <c r="O12">
        <v>278</v>
      </c>
      <c r="P12">
        <v>313</v>
      </c>
      <c r="Q12">
        <v>292</v>
      </c>
      <c r="R12">
        <v>337</v>
      </c>
      <c r="S12">
        <v>343</v>
      </c>
      <c r="T12">
        <v>387</v>
      </c>
      <c r="U12">
        <v>337</v>
      </c>
      <c r="V12">
        <v>398</v>
      </c>
      <c r="W12">
        <v>399</v>
      </c>
      <c r="X12">
        <v>381</v>
      </c>
      <c r="Y12">
        <v>362</v>
      </c>
      <c r="Z12">
        <v>412</v>
      </c>
      <c r="AA12">
        <v>427</v>
      </c>
      <c r="AB12">
        <v>442</v>
      </c>
      <c r="AC12">
        <v>390</v>
      </c>
      <c r="AD12">
        <v>453</v>
      </c>
      <c r="AE12">
        <v>412</v>
      </c>
      <c r="AF12">
        <v>418</v>
      </c>
      <c r="AG12">
        <v>385</v>
      </c>
      <c r="AH12">
        <v>375</v>
      </c>
      <c r="AI12">
        <v>377</v>
      </c>
      <c r="AJ12">
        <v>374</v>
      </c>
      <c r="AK12">
        <v>340</v>
      </c>
      <c r="AL12">
        <v>338</v>
      </c>
      <c r="AM12">
        <v>372</v>
      </c>
      <c r="AN12">
        <v>337</v>
      </c>
      <c r="AO12">
        <v>305</v>
      </c>
      <c r="AP12">
        <v>282</v>
      </c>
      <c r="AQ12">
        <v>310</v>
      </c>
      <c r="AR12">
        <v>308</v>
      </c>
      <c r="AS12">
        <v>281</v>
      </c>
      <c r="AT12">
        <v>305</v>
      </c>
      <c r="AU12">
        <v>275</v>
      </c>
      <c r="AV12">
        <v>280</v>
      </c>
      <c r="AW12">
        <v>255</v>
      </c>
      <c r="AX12">
        <v>247</v>
      </c>
      <c r="AY12">
        <v>250</v>
      </c>
      <c r="AZ12">
        <v>223</v>
      </c>
      <c r="BA12">
        <v>245</v>
      </c>
      <c r="BB12">
        <v>196</v>
      </c>
      <c r="BC12">
        <v>205</v>
      </c>
      <c r="BD12">
        <v>211</v>
      </c>
      <c r="BE12">
        <v>209</v>
      </c>
      <c r="BF12">
        <v>192</v>
      </c>
      <c r="BG12">
        <v>189</v>
      </c>
      <c r="BH12">
        <v>178</v>
      </c>
      <c r="BI12">
        <v>158</v>
      </c>
      <c r="BJ12">
        <v>147</v>
      </c>
      <c r="BK12">
        <v>161</v>
      </c>
      <c r="BL12">
        <v>167</v>
      </c>
    </row>
    <row r="13" spans="1:71" s="25" customFormat="1" x14ac:dyDescent="0.2">
      <c r="B13" s="25" t="s">
        <v>668</v>
      </c>
      <c r="C13" s="25" t="s">
        <v>29</v>
      </c>
      <c r="E13" s="26">
        <v>4</v>
      </c>
      <c r="F13" s="26">
        <v>50</v>
      </c>
      <c r="G13" s="26">
        <v>83</v>
      </c>
      <c r="H13" s="25">
        <v>110</v>
      </c>
      <c r="I13" s="25">
        <v>159</v>
      </c>
      <c r="J13" s="36">
        <v>214</v>
      </c>
      <c r="K13" s="36">
        <v>249</v>
      </c>
      <c r="L13" s="36">
        <v>314</v>
      </c>
      <c r="M13" s="36">
        <v>356</v>
      </c>
      <c r="N13" s="36">
        <v>483</v>
      </c>
      <c r="O13" s="25">
        <v>584</v>
      </c>
      <c r="P13" s="25">
        <v>881</v>
      </c>
      <c r="Q13" s="36">
        <v>1047</v>
      </c>
      <c r="R13" s="36">
        <v>1297</v>
      </c>
      <c r="S13" s="36">
        <v>1464</v>
      </c>
      <c r="T13" s="36">
        <v>1667</v>
      </c>
      <c r="U13" s="36">
        <v>1889</v>
      </c>
      <c r="V13" s="36">
        <v>2151</v>
      </c>
      <c r="W13" s="36">
        <v>2269</v>
      </c>
      <c r="X13" s="36">
        <v>2634</v>
      </c>
      <c r="Y13" s="36">
        <v>3070</v>
      </c>
      <c r="Z13" s="36">
        <v>3111</v>
      </c>
      <c r="AA13" s="36">
        <v>3284</v>
      </c>
      <c r="AB13" s="36">
        <v>3388</v>
      </c>
      <c r="AC13" s="36">
        <v>3715</v>
      </c>
      <c r="AD13" s="36">
        <v>3993</v>
      </c>
      <c r="AE13" s="36">
        <v>3899</v>
      </c>
      <c r="AF13" s="36">
        <v>4176</v>
      </c>
      <c r="AG13" s="36">
        <v>4534</v>
      </c>
      <c r="AH13" s="36">
        <v>4577</v>
      </c>
      <c r="AI13" s="36">
        <v>4809</v>
      </c>
      <c r="AJ13" s="36">
        <v>5252</v>
      </c>
      <c r="AK13" s="36">
        <v>5426</v>
      </c>
      <c r="AL13" s="36">
        <v>5450</v>
      </c>
    </row>
    <row r="14" spans="1:71" x14ac:dyDescent="0.2">
      <c r="B14" t="s">
        <v>653</v>
      </c>
      <c r="C14" t="s">
        <v>20</v>
      </c>
      <c r="E14" s="29">
        <v>19.3</v>
      </c>
      <c r="F14" s="29">
        <v>32.5</v>
      </c>
      <c r="G14" s="29">
        <v>61.3</v>
      </c>
      <c r="H14" s="29">
        <v>96.6</v>
      </c>
      <c r="I14" s="29">
        <v>138.69999999999999</v>
      </c>
      <c r="J14" s="29">
        <v>151.30000000000001</v>
      </c>
      <c r="K14" s="29">
        <v>172.5</v>
      </c>
      <c r="L14" s="29">
        <v>146.5</v>
      </c>
      <c r="M14" s="29">
        <v>220.1</v>
      </c>
      <c r="N14" s="29">
        <v>263.89999999999998</v>
      </c>
      <c r="O14" s="29">
        <v>307</v>
      </c>
      <c r="P14" s="29">
        <v>252.5</v>
      </c>
      <c r="Q14" s="29">
        <v>353.8</v>
      </c>
      <c r="R14" s="29">
        <v>340</v>
      </c>
      <c r="S14" s="29">
        <v>420.1</v>
      </c>
      <c r="T14" s="29">
        <v>443.5</v>
      </c>
      <c r="U14" s="29">
        <v>395.2</v>
      </c>
      <c r="V14" s="29">
        <v>454.5</v>
      </c>
      <c r="W14" s="29">
        <v>495.3</v>
      </c>
      <c r="X14" s="29">
        <v>403.2</v>
      </c>
      <c r="Y14" s="29">
        <v>569.1</v>
      </c>
      <c r="Z14" s="29">
        <v>593.1</v>
      </c>
      <c r="AA14" s="29">
        <v>647.4</v>
      </c>
      <c r="AB14" s="29">
        <v>488.1</v>
      </c>
      <c r="AC14" s="29">
        <v>606.20000000000005</v>
      </c>
      <c r="AD14" s="29">
        <v>679.9</v>
      </c>
      <c r="AE14" s="29">
        <v>707.8</v>
      </c>
      <c r="AF14" s="29">
        <v>527</v>
      </c>
    </row>
    <row r="15" spans="1:71" x14ac:dyDescent="0.2">
      <c r="B15" t="s">
        <v>665</v>
      </c>
      <c r="C15" t="s">
        <v>15</v>
      </c>
      <c r="E15" s="28">
        <v>10</v>
      </c>
      <c r="F15" s="28">
        <v>42</v>
      </c>
      <c r="G15" s="28">
        <v>56</v>
      </c>
      <c r="H15">
        <v>92</v>
      </c>
      <c r="I15">
        <v>116</v>
      </c>
      <c r="J15">
        <v>154</v>
      </c>
      <c r="K15">
        <v>184</v>
      </c>
      <c r="L15">
        <v>235</v>
      </c>
      <c r="M15">
        <v>261</v>
      </c>
      <c r="N15">
        <v>295</v>
      </c>
      <c r="O15">
        <v>349</v>
      </c>
      <c r="P15">
        <v>346</v>
      </c>
      <c r="Q15">
        <v>409</v>
      </c>
      <c r="R15">
        <v>450</v>
      </c>
      <c r="S15">
        <v>512</v>
      </c>
      <c r="T15">
        <v>522</v>
      </c>
      <c r="U15">
        <v>587</v>
      </c>
      <c r="V15">
        <v>620</v>
      </c>
      <c r="W15">
        <v>705</v>
      </c>
      <c r="X15">
        <v>703</v>
      </c>
      <c r="Y15">
        <v>784</v>
      </c>
      <c r="Z15">
        <v>831</v>
      </c>
      <c r="AA15">
        <v>921</v>
      </c>
      <c r="AB15">
        <v>875</v>
      </c>
      <c r="AC15">
        <v>1031</v>
      </c>
      <c r="AD15">
        <v>949</v>
      </c>
      <c r="AE15">
        <v>1031</v>
      </c>
      <c r="AF15">
        <v>1117</v>
      </c>
      <c r="AG15">
        <v>1125</v>
      </c>
      <c r="AH15">
        <v>1116</v>
      </c>
      <c r="AI15">
        <v>1066</v>
      </c>
      <c r="AJ15">
        <v>1062</v>
      </c>
      <c r="AK15">
        <v>1038</v>
      </c>
      <c r="AL15">
        <v>970</v>
      </c>
      <c r="AM15">
        <v>911</v>
      </c>
      <c r="AN15">
        <v>866</v>
      </c>
      <c r="AO15">
        <v>827</v>
      </c>
    </row>
    <row r="16" spans="1:71" x14ac:dyDescent="0.2">
      <c r="B16" t="s">
        <v>649</v>
      </c>
      <c r="C16" t="s">
        <v>20</v>
      </c>
      <c r="E16" s="30">
        <v>21</v>
      </c>
      <c r="F16" s="30">
        <v>29.7</v>
      </c>
      <c r="G16" s="30">
        <v>57.7</v>
      </c>
      <c r="H16" s="30">
        <v>84.5</v>
      </c>
      <c r="I16" s="30">
        <v>83.1</v>
      </c>
      <c r="J16" s="30">
        <v>109.4</v>
      </c>
      <c r="K16" s="30">
        <v>133.9</v>
      </c>
      <c r="L16" s="30">
        <v>157.19999999999999</v>
      </c>
      <c r="M16" s="30">
        <v>179.1</v>
      </c>
      <c r="N16" s="30">
        <v>188</v>
      </c>
      <c r="O16" s="30">
        <v>208.6</v>
      </c>
      <c r="P16" s="30">
        <v>234.4</v>
      </c>
      <c r="Q16" s="30">
        <v>281.60000000000002</v>
      </c>
      <c r="R16" s="30">
        <v>269</v>
      </c>
      <c r="S16" s="30">
        <v>341.3</v>
      </c>
      <c r="T16" s="30">
        <v>335.5</v>
      </c>
      <c r="U16" s="30">
        <v>404.1</v>
      </c>
      <c r="V16" s="30">
        <v>469.4</v>
      </c>
      <c r="W16" s="30">
        <v>588.5</v>
      </c>
      <c r="X16" s="30">
        <v>617.70000000000005</v>
      </c>
      <c r="Y16" s="30">
        <v>808</v>
      </c>
      <c r="Z16" s="30">
        <v>750.9</v>
      </c>
    </row>
    <row r="17" spans="2:101" x14ac:dyDescent="0.2">
      <c r="B17" t="s">
        <v>655</v>
      </c>
      <c r="C17" t="s">
        <v>20</v>
      </c>
      <c r="E17" s="29">
        <v>10.199999999999999</v>
      </c>
      <c r="F17" s="29">
        <v>18.3</v>
      </c>
      <c r="G17" s="29">
        <v>44.3</v>
      </c>
      <c r="H17" s="29">
        <v>73.7</v>
      </c>
      <c r="I17" s="29">
        <v>112.5</v>
      </c>
      <c r="J17" s="29">
        <v>143.6</v>
      </c>
      <c r="K17" s="29">
        <v>201.3</v>
      </c>
      <c r="L17" s="29">
        <v>243.6</v>
      </c>
      <c r="M17" s="29">
        <v>337</v>
      </c>
      <c r="N17" s="29">
        <v>372.9</v>
      </c>
      <c r="O17" s="29">
        <v>480.2</v>
      </c>
      <c r="P17" s="29">
        <v>527.70000000000005</v>
      </c>
      <c r="Q17" s="29">
        <v>649</v>
      </c>
      <c r="R17" s="29">
        <v>678.3</v>
      </c>
      <c r="S17" s="29">
        <v>779.8</v>
      </c>
      <c r="T17" s="29">
        <v>816.2</v>
      </c>
      <c r="U17" s="29">
        <v>924.7</v>
      </c>
      <c r="V17" s="29">
        <v>879.7</v>
      </c>
      <c r="W17" s="29">
        <v>1028.5</v>
      </c>
      <c r="X17" s="29">
        <v>1011.5</v>
      </c>
      <c r="Y17" s="29">
        <v>1208.0999999999999</v>
      </c>
      <c r="Z17" s="29">
        <v>1229.4000000000001</v>
      </c>
      <c r="AA17" s="29">
        <v>1229.8</v>
      </c>
      <c r="AB17" s="29">
        <v>1106.5999999999999</v>
      </c>
      <c r="AC17" s="29">
        <v>1502.4</v>
      </c>
      <c r="AD17" s="29">
        <v>1452.4</v>
      </c>
      <c r="AE17" s="29">
        <v>1535.6</v>
      </c>
      <c r="AF17" s="29">
        <v>1600.1</v>
      </c>
      <c r="AG17" s="29">
        <v>1883.7</v>
      </c>
      <c r="AH17" s="29">
        <v>1741.3</v>
      </c>
      <c r="AI17" s="29">
        <v>1911.9</v>
      </c>
      <c r="AJ17" s="29">
        <v>1850.4</v>
      </c>
      <c r="AK17" s="29">
        <v>1936.2</v>
      </c>
      <c r="AL17" s="29">
        <v>1977.1</v>
      </c>
    </row>
    <row r="18" spans="2:101" x14ac:dyDescent="0.2">
      <c r="B18" t="s">
        <v>660</v>
      </c>
      <c r="C18" t="s">
        <v>20</v>
      </c>
      <c r="E18" s="30">
        <v>11.6</v>
      </c>
      <c r="F18" s="30">
        <v>17.8</v>
      </c>
      <c r="G18" s="30">
        <v>40</v>
      </c>
      <c r="H18" s="30">
        <v>73.099999999999994</v>
      </c>
      <c r="I18" s="30">
        <v>93.9</v>
      </c>
      <c r="J18" s="30">
        <v>111.2</v>
      </c>
      <c r="K18" s="30">
        <v>122.3</v>
      </c>
      <c r="L18" s="30">
        <v>135.80000000000001</v>
      </c>
      <c r="M18" s="30">
        <v>130</v>
      </c>
      <c r="N18" s="30">
        <v>153</v>
      </c>
      <c r="O18" s="30">
        <v>157</v>
      </c>
      <c r="P18" s="30">
        <v>171.4</v>
      </c>
      <c r="Q18" s="30">
        <v>187.8</v>
      </c>
      <c r="R18" s="30">
        <v>207.1</v>
      </c>
      <c r="S18" s="30">
        <v>215</v>
      </c>
      <c r="T18" s="30">
        <v>244.1</v>
      </c>
      <c r="U18" s="30">
        <v>247.2</v>
      </c>
      <c r="V18" s="30">
        <v>275</v>
      </c>
      <c r="W18" s="30">
        <v>313.89999999999998</v>
      </c>
      <c r="X18" s="30">
        <v>318.7</v>
      </c>
      <c r="Y18" s="30">
        <v>335.3</v>
      </c>
      <c r="Z18" s="30">
        <v>385.3</v>
      </c>
      <c r="AA18" s="30">
        <v>461.9</v>
      </c>
      <c r="AB18" s="30">
        <v>523.6</v>
      </c>
      <c r="AC18" s="30">
        <v>527.4</v>
      </c>
      <c r="AD18" s="30">
        <v>551.79999999999995</v>
      </c>
      <c r="AE18" s="30">
        <v>560.29999999999995</v>
      </c>
      <c r="AF18" s="30">
        <v>569</v>
      </c>
      <c r="AG18" s="30">
        <v>579.9</v>
      </c>
      <c r="AH18" s="30">
        <v>613.4</v>
      </c>
      <c r="AI18" s="30">
        <v>629.70000000000005</v>
      </c>
      <c r="AJ18" s="30">
        <v>638.1</v>
      </c>
      <c r="AK18" s="30">
        <v>606.79999999999995</v>
      </c>
      <c r="AL18" s="30">
        <v>659.5</v>
      </c>
      <c r="AM18" s="30">
        <v>643.6</v>
      </c>
      <c r="AN18" s="30">
        <v>684.3</v>
      </c>
      <c r="AO18" s="30">
        <v>616.79999999999995</v>
      </c>
      <c r="AP18" s="30">
        <v>669.4</v>
      </c>
      <c r="AQ18" s="30">
        <v>690.5</v>
      </c>
      <c r="AR18" s="30">
        <v>726.2</v>
      </c>
      <c r="AS18" s="30">
        <v>632</v>
      </c>
      <c r="AT18" s="30">
        <v>711.6</v>
      </c>
      <c r="AU18" s="30">
        <v>723.4</v>
      </c>
      <c r="AV18" s="30">
        <v>725</v>
      </c>
      <c r="AW18" s="30">
        <v>573</v>
      </c>
      <c r="AX18" s="30">
        <v>664.3</v>
      </c>
      <c r="AY18" s="30">
        <v>628.5</v>
      </c>
      <c r="AZ18" s="30">
        <v>627.20000000000005</v>
      </c>
      <c r="BA18" s="30">
        <v>564.20000000000005</v>
      </c>
      <c r="BB18" s="30">
        <v>607.1</v>
      </c>
      <c r="BC18" s="30">
        <v>570.4</v>
      </c>
      <c r="BD18" s="30">
        <v>541.6</v>
      </c>
      <c r="BE18" s="30">
        <v>489.9</v>
      </c>
      <c r="BF18" s="30">
        <v>532.9</v>
      </c>
      <c r="BG18" s="30">
        <v>514.5</v>
      </c>
      <c r="BH18" s="30">
        <v>525.20000000000005</v>
      </c>
      <c r="BI18" s="30">
        <v>499.6</v>
      </c>
      <c r="BJ18" s="30">
        <v>555.9</v>
      </c>
      <c r="BK18" s="30">
        <v>520.5</v>
      </c>
      <c r="BL18" s="30">
        <v>556.9</v>
      </c>
      <c r="BM18" s="30">
        <v>499.2</v>
      </c>
      <c r="BN18" s="30">
        <v>577.79999999999995</v>
      </c>
      <c r="BO18" s="30">
        <v>508.2</v>
      </c>
      <c r="BP18" s="30">
        <v>530.70000000000005</v>
      </c>
      <c r="BQ18" s="30">
        <v>560.1</v>
      </c>
      <c r="BR18" s="30">
        <v>539.1</v>
      </c>
      <c r="BS18" s="30">
        <v>578</v>
      </c>
      <c r="BT18" s="30">
        <v>652.70000000000005</v>
      </c>
      <c r="BU18" s="30">
        <v>559</v>
      </c>
      <c r="BV18" s="30">
        <v>610.6</v>
      </c>
      <c r="BW18" s="30">
        <v>457</v>
      </c>
      <c r="BX18" s="30">
        <v>434.9</v>
      </c>
      <c r="BY18" s="30">
        <v>343.9</v>
      </c>
      <c r="BZ18" s="30">
        <v>227.7</v>
      </c>
      <c r="CA18" s="30">
        <v>119.4</v>
      </c>
      <c r="CB18" s="30">
        <v>236.6</v>
      </c>
      <c r="CC18" s="30">
        <v>58.2</v>
      </c>
    </row>
    <row r="19" spans="2:101" x14ac:dyDescent="0.2">
      <c r="B19" t="s">
        <v>657</v>
      </c>
      <c r="C19" t="s">
        <v>20</v>
      </c>
      <c r="E19" s="30">
        <v>13.7</v>
      </c>
      <c r="F19" s="30">
        <v>28.4</v>
      </c>
      <c r="G19" s="30">
        <v>33.6</v>
      </c>
      <c r="H19" s="30">
        <v>67.5</v>
      </c>
      <c r="I19" s="30">
        <v>87.7</v>
      </c>
      <c r="J19" s="30">
        <v>111.2</v>
      </c>
      <c r="K19" s="30">
        <v>117.5</v>
      </c>
      <c r="L19" s="30">
        <v>131</v>
      </c>
      <c r="M19" s="30">
        <v>147</v>
      </c>
      <c r="N19" s="30">
        <v>159</v>
      </c>
      <c r="O19" s="30">
        <v>177.1</v>
      </c>
      <c r="P19" s="30">
        <v>171.2</v>
      </c>
      <c r="Q19" s="30">
        <v>186.3</v>
      </c>
      <c r="R19" s="30">
        <v>196</v>
      </c>
      <c r="S19" s="30">
        <v>204.8</v>
      </c>
      <c r="T19" s="30">
        <v>183.6</v>
      </c>
      <c r="U19" s="30">
        <v>218.8</v>
      </c>
      <c r="V19" s="30">
        <v>198.4</v>
      </c>
      <c r="W19" s="30">
        <v>220.6</v>
      </c>
      <c r="X19" s="30">
        <v>198.3</v>
      </c>
      <c r="Y19" s="30">
        <v>241.8</v>
      </c>
      <c r="Z19" s="30">
        <v>240</v>
      </c>
      <c r="AA19" s="30">
        <v>245.1</v>
      </c>
      <c r="AB19" s="30">
        <v>239</v>
      </c>
      <c r="AC19" s="30">
        <v>256.7</v>
      </c>
      <c r="AD19" s="30">
        <v>252.7</v>
      </c>
      <c r="AE19" s="30">
        <v>284.2</v>
      </c>
      <c r="AF19" s="30">
        <v>240.5</v>
      </c>
      <c r="AG19" s="30">
        <v>268.7</v>
      </c>
      <c r="AH19" s="30">
        <v>253.4</v>
      </c>
      <c r="AI19" s="30">
        <v>270.39999999999998</v>
      </c>
      <c r="AJ19" s="30">
        <v>230.3</v>
      </c>
      <c r="AK19" s="30">
        <v>231.3</v>
      </c>
      <c r="AL19" s="30">
        <v>232.1</v>
      </c>
      <c r="AM19" s="30">
        <v>277.8</v>
      </c>
      <c r="AN19" s="30">
        <v>236.8</v>
      </c>
    </row>
    <row r="20" spans="2:101" x14ac:dyDescent="0.2">
      <c r="B20" t="s">
        <v>659</v>
      </c>
      <c r="C20" t="s">
        <v>20</v>
      </c>
      <c r="E20" s="30">
        <v>25.7</v>
      </c>
      <c r="F20" s="30">
        <v>36</v>
      </c>
      <c r="G20" s="30">
        <v>52</v>
      </c>
      <c r="H20" s="30">
        <v>62</v>
      </c>
      <c r="I20" s="30">
        <f>M20/1.34</f>
        <v>68.731343283582078</v>
      </c>
      <c r="J20" s="30">
        <v>72</v>
      </c>
      <c r="K20" s="30">
        <v>152.1</v>
      </c>
      <c r="L20" s="30">
        <v>87.1</v>
      </c>
      <c r="M20" s="30">
        <v>92.1</v>
      </c>
      <c r="N20" s="30">
        <v>82.7</v>
      </c>
      <c r="O20" s="30">
        <v>101.2</v>
      </c>
      <c r="P20" s="30">
        <v>109.2</v>
      </c>
      <c r="Q20" s="30">
        <v>103</v>
      </c>
      <c r="R20" s="30">
        <v>97.5</v>
      </c>
      <c r="S20" s="30">
        <v>114.6</v>
      </c>
      <c r="T20" s="30">
        <v>115.8</v>
      </c>
      <c r="U20" s="30">
        <v>120.5</v>
      </c>
      <c r="V20" s="30">
        <v>115.7</v>
      </c>
      <c r="W20" s="30">
        <v>106.9</v>
      </c>
      <c r="X20" s="30">
        <v>102.7</v>
      </c>
      <c r="Y20" s="30">
        <v>105.3</v>
      </c>
      <c r="Z20" s="30">
        <v>101.8</v>
      </c>
      <c r="AA20" s="30">
        <v>103.9</v>
      </c>
      <c r="AB20" s="30">
        <v>106.7</v>
      </c>
      <c r="AC20" s="30">
        <v>110.3</v>
      </c>
    </row>
    <row r="21" spans="2:101" x14ac:dyDescent="0.2">
      <c r="B21" t="s">
        <v>673</v>
      </c>
      <c r="C21" t="s">
        <v>674</v>
      </c>
      <c r="E21" s="28">
        <v>41</v>
      </c>
      <c r="F21" s="28">
        <v>47</v>
      </c>
      <c r="G21" s="28">
        <v>52</v>
      </c>
      <c r="H21">
        <v>60</v>
      </c>
      <c r="I21">
        <v>58</v>
      </c>
      <c r="J21">
        <v>60</v>
      </c>
      <c r="K21">
        <v>68</v>
      </c>
      <c r="L21">
        <v>75</v>
      </c>
      <c r="M21">
        <v>63</v>
      </c>
      <c r="N21">
        <v>69</v>
      </c>
      <c r="O21">
        <v>75</v>
      </c>
      <c r="P21">
        <v>82</v>
      </c>
      <c r="Q21">
        <v>73</v>
      </c>
      <c r="R21">
        <v>82</v>
      </c>
      <c r="S21">
        <v>90</v>
      </c>
      <c r="T21">
        <v>95</v>
      </c>
      <c r="U21">
        <v>85</v>
      </c>
      <c r="V21">
        <v>87</v>
      </c>
      <c r="W21">
        <v>89</v>
      </c>
      <c r="X21">
        <v>92</v>
      </c>
      <c r="Y21">
        <v>90</v>
      </c>
      <c r="Z21">
        <v>113</v>
      </c>
      <c r="AA21">
        <v>139</v>
      </c>
      <c r="AB21">
        <v>139</v>
      </c>
      <c r="AC21">
        <v>148</v>
      </c>
      <c r="AD21">
        <v>163</v>
      </c>
      <c r="AE21">
        <v>185</v>
      </c>
      <c r="AF21">
        <v>209</v>
      </c>
      <c r="AG21">
        <v>204</v>
      </c>
      <c r="AH21">
        <v>240</v>
      </c>
      <c r="AI21">
        <v>217</v>
      </c>
      <c r="AJ21">
        <v>256</v>
      </c>
      <c r="AK21">
        <v>255</v>
      </c>
      <c r="AL21">
        <v>278</v>
      </c>
      <c r="AM21">
        <v>284</v>
      </c>
      <c r="AN21">
        <v>313</v>
      </c>
      <c r="AO21">
        <v>299</v>
      </c>
      <c r="AP21">
        <v>224</v>
      </c>
      <c r="AQ21">
        <v>320</v>
      </c>
      <c r="AR21">
        <v>355</v>
      </c>
      <c r="AS21">
        <v>340</v>
      </c>
      <c r="AT21">
        <v>387</v>
      </c>
      <c r="AU21">
        <v>369</v>
      </c>
      <c r="AV21">
        <v>436</v>
      </c>
      <c r="AW21">
        <v>395</v>
      </c>
      <c r="AX21">
        <v>426</v>
      </c>
      <c r="AY21">
        <v>423</v>
      </c>
      <c r="AZ21">
        <v>441</v>
      </c>
    </row>
    <row r="22" spans="2:101" x14ac:dyDescent="0.2">
      <c r="B22" t="s">
        <v>671</v>
      </c>
      <c r="C22" t="s">
        <v>29</v>
      </c>
      <c r="E22" s="28">
        <v>24</v>
      </c>
      <c r="F22" s="28">
        <v>19</v>
      </c>
      <c r="G22" s="28">
        <v>30</v>
      </c>
      <c r="H22">
        <v>58</v>
      </c>
      <c r="I22">
        <v>72</v>
      </c>
      <c r="J22">
        <v>101</v>
      </c>
      <c r="K22" s="34">
        <f>AVERAGE(J22,L22)</f>
        <v>114.5</v>
      </c>
      <c r="L22">
        <v>128</v>
      </c>
      <c r="M22">
        <v>155</v>
      </c>
      <c r="N22">
        <v>173</v>
      </c>
      <c r="O22">
        <v>202</v>
      </c>
      <c r="P22">
        <v>201</v>
      </c>
      <c r="Q22">
        <v>218</v>
      </c>
      <c r="R22">
        <v>247</v>
      </c>
      <c r="S22">
        <v>288</v>
      </c>
      <c r="T22">
        <v>305</v>
      </c>
      <c r="U22">
        <v>321</v>
      </c>
      <c r="V22">
        <v>350</v>
      </c>
      <c r="W22">
        <v>386</v>
      </c>
      <c r="X22">
        <v>392</v>
      </c>
      <c r="Y22">
        <v>411</v>
      </c>
      <c r="Z22">
        <v>405</v>
      </c>
      <c r="AA22">
        <v>452</v>
      </c>
      <c r="AB22">
        <v>409</v>
      </c>
      <c r="AC22">
        <v>474</v>
      </c>
      <c r="AD22">
        <v>442</v>
      </c>
      <c r="AE22">
        <v>503</v>
      </c>
      <c r="AF22">
        <v>476</v>
      </c>
      <c r="AG22">
        <v>519</v>
      </c>
      <c r="AH22">
        <v>505</v>
      </c>
      <c r="AI22">
        <v>570</v>
      </c>
      <c r="AJ22">
        <v>509</v>
      </c>
      <c r="AK22">
        <v>554</v>
      </c>
      <c r="AL22">
        <v>562</v>
      </c>
      <c r="AM22">
        <v>526</v>
      </c>
      <c r="AN22">
        <v>506</v>
      </c>
      <c r="AO22">
        <v>569</v>
      </c>
      <c r="AP22">
        <v>548</v>
      </c>
      <c r="AQ22">
        <v>577</v>
      </c>
      <c r="AR22">
        <v>496</v>
      </c>
      <c r="AS22">
        <v>563</v>
      </c>
      <c r="AT22">
        <v>513</v>
      </c>
      <c r="AU22">
        <v>586</v>
      </c>
      <c r="AV22">
        <v>544</v>
      </c>
      <c r="AW22">
        <v>585</v>
      </c>
      <c r="AX22">
        <v>563</v>
      </c>
      <c r="AY22">
        <v>535</v>
      </c>
      <c r="AZ22">
        <v>530</v>
      </c>
      <c r="BA22">
        <v>533</v>
      </c>
      <c r="BB22">
        <v>503</v>
      </c>
      <c r="BC22">
        <v>475</v>
      </c>
      <c r="BD22">
        <v>503</v>
      </c>
      <c r="BE22">
        <v>490</v>
      </c>
      <c r="BF22">
        <v>506</v>
      </c>
      <c r="BG22">
        <v>472</v>
      </c>
      <c r="BH22">
        <v>486</v>
      </c>
      <c r="BI22">
        <v>477</v>
      </c>
      <c r="BJ22">
        <v>487</v>
      </c>
      <c r="BK22">
        <v>514</v>
      </c>
      <c r="BL22">
        <v>454</v>
      </c>
      <c r="BM22">
        <v>476</v>
      </c>
      <c r="BN22">
        <v>417</v>
      </c>
      <c r="BO22">
        <v>353</v>
      </c>
    </row>
    <row r="23" spans="2:101" x14ac:dyDescent="0.2">
      <c r="B23" t="s">
        <v>647</v>
      </c>
      <c r="C23" t="s">
        <v>20</v>
      </c>
      <c r="E23" s="29">
        <v>4.9000000000000004</v>
      </c>
      <c r="F23" s="29">
        <v>14.2</v>
      </c>
      <c r="G23" s="29">
        <v>34.299999999999997</v>
      </c>
      <c r="H23" s="29">
        <v>47.7</v>
      </c>
      <c r="I23" s="29">
        <v>66.3</v>
      </c>
      <c r="J23" s="29">
        <v>74</v>
      </c>
      <c r="K23" s="29">
        <v>87.4</v>
      </c>
      <c r="L23" s="29">
        <v>91.5</v>
      </c>
      <c r="M23" s="29">
        <v>109.9</v>
      </c>
      <c r="N23" s="29">
        <v>119.5</v>
      </c>
      <c r="O23" s="29">
        <v>156.30000000000001</v>
      </c>
      <c r="P23" s="29">
        <v>140</v>
      </c>
      <c r="Q23" s="29">
        <v>161.5</v>
      </c>
      <c r="R23" s="29">
        <v>149.30000000000001</v>
      </c>
      <c r="S23" s="29">
        <v>157.5</v>
      </c>
      <c r="T23" s="29">
        <v>168.5</v>
      </c>
      <c r="U23" s="29">
        <v>175.6</v>
      </c>
      <c r="V23" s="29">
        <v>154.30000000000001</v>
      </c>
    </row>
    <row r="24" spans="2:101" x14ac:dyDescent="0.2">
      <c r="B24" t="s">
        <v>663</v>
      </c>
      <c r="C24" t="s">
        <v>15</v>
      </c>
      <c r="E24" s="28">
        <v>21</v>
      </c>
      <c r="F24" s="28">
        <v>26</v>
      </c>
      <c r="G24" s="28">
        <v>27</v>
      </c>
      <c r="H24">
        <v>41</v>
      </c>
      <c r="I24">
        <v>49</v>
      </c>
      <c r="J24" s="31">
        <v>91.2</v>
      </c>
      <c r="K24" s="31">
        <v>90.8</v>
      </c>
      <c r="L24" s="31">
        <v>139</v>
      </c>
      <c r="M24" s="31">
        <v>131</v>
      </c>
      <c r="N24" s="31">
        <v>171</v>
      </c>
      <c r="O24">
        <v>209</v>
      </c>
      <c r="P24">
        <v>210</v>
      </c>
      <c r="Q24">
        <v>245</v>
      </c>
      <c r="R24">
        <v>332</v>
      </c>
      <c r="S24">
        <v>341</v>
      </c>
      <c r="T24">
        <v>379</v>
      </c>
      <c r="U24">
        <v>409</v>
      </c>
      <c r="V24">
        <v>421</v>
      </c>
      <c r="W24">
        <v>444</v>
      </c>
      <c r="X24">
        <v>456</v>
      </c>
      <c r="Y24">
        <v>464</v>
      </c>
      <c r="Z24">
        <v>539</v>
      </c>
      <c r="AA24">
        <v>545</v>
      </c>
      <c r="AB24">
        <v>598</v>
      </c>
      <c r="AC24">
        <v>577</v>
      </c>
      <c r="AD24">
        <v>642</v>
      </c>
      <c r="AE24">
        <v>624</v>
      </c>
      <c r="AF24">
        <v>692</v>
      </c>
      <c r="AG24">
        <v>681</v>
      </c>
      <c r="AH24">
        <v>777</v>
      </c>
      <c r="AI24">
        <v>776</v>
      </c>
      <c r="AJ24">
        <v>780</v>
      </c>
      <c r="AK24">
        <v>731</v>
      </c>
      <c r="AL24">
        <v>869</v>
      </c>
      <c r="AM24">
        <v>819</v>
      </c>
      <c r="AN24">
        <v>908</v>
      </c>
      <c r="AO24">
        <v>998</v>
      </c>
      <c r="AP24">
        <v>886</v>
      </c>
      <c r="AQ24">
        <v>978</v>
      </c>
      <c r="AR24">
        <v>886</v>
      </c>
      <c r="AS24">
        <v>1028</v>
      </c>
      <c r="AT24">
        <v>1102</v>
      </c>
      <c r="AU24">
        <v>1036</v>
      </c>
      <c r="AV24">
        <v>1138</v>
      </c>
      <c r="AW24">
        <v>1186</v>
      </c>
      <c r="AX24">
        <v>1130</v>
      </c>
      <c r="AY24">
        <v>1229</v>
      </c>
      <c r="AZ24">
        <v>1065</v>
      </c>
      <c r="BA24">
        <v>1285</v>
      </c>
      <c r="BB24">
        <v>1371</v>
      </c>
      <c r="BC24">
        <v>1408</v>
      </c>
      <c r="BD24">
        <v>1428</v>
      </c>
      <c r="BE24">
        <v>1521</v>
      </c>
      <c r="BF24">
        <v>1523</v>
      </c>
      <c r="BG24">
        <v>1591</v>
      </c>
      <c r="BH24">
        <v>1504</v>
      </c>
      <c r="BI24">
        <v>1600</v>
      </c>
      <c r="BJ24">
        <v>1672</v>
      </c>
      <c r="BK24">
        <v>1689</v>
      </c>
      <c r="BL24">
        <v>1712</v>
      </c>
      <c r="BM24">
        <v>1610</v>
      </c>
      <c r="BN24">
        <v>1804</v>
      </c>
      <c r="BO24">
        <v>1782</v>
      </c>
      <c r="BP24">
        <v>1672</v>
      </c>
      <c r="BQ24">
        <v>1600</v>
      </c>
      <c r="BR24">
        <v>1668</v>
      </c>
      <c r="BS24">
        <v>1613</v>
      </c>
      <c r="BT24">
        <v>1680</v>
      </c>
      <c r="BU24">
        <v>1779</v>
      </c>
      <c r="BV24">
        <v>1780</v>
      </c>
      <c r="BW24">
        <v>1783</v>
      </c>
      <c r="BX24">
        <v>1624</v>
      </c>
      <c r="BY24">
        <v>1672</v>
      </c>
      <c r="BZ24">
        <v>1530</v>
      </c>
      <c r="CA24">
        <v>1647</v>
      </c>
      <c r="CB24">
        <v>1466</v>
      </c>
      <c r="CC24">
        <v>1389</v>
      </c>
      <c r="CD24">
        <v>1320</v>
      </c>
      <c r="CE24">
        <v>1379</v>
      </c>
      <c r="CF24">
        <v>1238</v>
      </c>
      <c r="CG24">
        <v>1102</v>
      </c>
      <c r="CH24">
        <v>1107</v>
      </c>
      <c r="CI24">
        <v>1136</v>
      </c>
      <c r="CJ24">
        <v>1035</v>
      </c>
      <c r="CK24">
        <v>990</v>
      </c>
      <c r="CL24">
        <v>935</v>
      </c>
      <c r="CM24">
        <v>921</v>
      </c>
      <c r="CN24">
        <v>901</v>
      </c>
      <c r="CO24">
        <v>777</v>
      </c>
      <c r="CP24">
        <v>888</v>
      </c>
      <c r="CQ24">
        <v>761</v>
      </c>
      <c r="CR24">
        <v>764</v>
      </c>
      <c r="CS24">
        <v>663</v>
      </c>
      <c r="CT24">
        <v>647</v>
      </c>
      <c r="CU24">
        <v>558</v>
      </c>
      <c r="CV24">
        <v>475</v>
      </c>
      <c r="CW24">
        <v>487</v>
      </c>
    </row>
    <row r="25" spans="2:101" x14ac:dyDescent="0.2">
      <c r="B25" t="s">
        <v>651</v>
      </c>
      <c r="C25" t="s">
        <v>20</v>
      </c>
      <c r="E25" s="29">
        <v>9.9</v>
      </c>
      <c r="F25" s="29">
        <v>40.1</v>
      </c>
      <c r="G25" s="29">
        <v>46.6</v>
      </c>
      <c r="H25" s="29">
        <v>37.4</v>
      </c>
      <c r="I25" s="29">
        <v>57.4</v>
      </c>
      <c r="J25" s="29">
        <v>64.099999999999994</v>
      </c>
      <c r="K25" s="29">
        <v>84.4</v>
      </c>
      <c r="L25" s="29">
        <v>102.8</v>
      </c>
      <c r="M25" s="29">
        <v>109.7</v>
      </c>
      <c r="N25" s="29">
        <v>105</v>
      </c>
      <c r="O25" s="29">
        <v>125.6</v>
      </c>
      <c r="P25" s="29">
        <v>77.8</v>
      </c>
      <c r="Q25" s="29">
        <v>85.5</v>
      </c>
      <c r="R25" s="29">
        <v>73.599999999999994</v>
      </c>
      <c r="S25" s="29">
        <v>76.8</v>
      </c>
      <c r="T25" s="29">
        <v>57.5</v>
      </c>
      <c r="U25" s="29">
        <v>61</v>
      </c>
    </row>
    <row r="26" spans="2:101" x14ac:dyDescent="0.2">
      <c r="B26" t="s">
        <v>650</v>
      </c>
      <c r="C26" t="s">
        <v>20</v>
      </c>
      <c r="E26" s="29">
        <v>1.9</v>
      </c>
      <c r="F26" s="29">
        <v>4.8</v>
      </c>
      <c r="G26" s="29">
        <v>16.2</v>
      </c>
      <c r="H26" s="29">
        <v>23</v>
      </c>
      <c r="I26" s="29">
        <v>32.200000000000003</v>
      </c>
      <c r="J26" s="29">
        <v>44.7</v>
      </c>
      <c r="K26" s="29">
        <v>55.6</v>
      </c>
      <c r="L26" s="29">
        <v>70.099999999999994</v>
      </c>
      <c r="M26" s="29">
        <v>82.1</v>
      </c>
      <c r="N26" s="29">
        <v>102.4</v>
      </c>
      <c r="O26" s="29">
        <v>114.6</v>
      </c>
      <c r="P26" s="29">
        <v>127.8</v>
      </c>
      <c r="Q26" s="29">
        <v>139.69999999999999</v>
      </c>
      <c r="R26" s="29">
        <v>145</v>
      </c>
      <c r="S26" s="29">
        <v>162</v>
      </c>
      <c r="T26" s="29">
        <v>192.2</v>
      </c>
      <c r="U26" s="29">
        <v>193.8</v>
      </c>
      <c r="V26" s="29">
        <v>208.4</v>
      </c>
      <c r="W26" s="29">
        <v>406.9</v>
      </c>
      <c r="X26" s="29">
        <v>306</v>
      </c>
      <c r="Y26" s="29">
        <v>255.6</v>
      </c>
      <c r="Z26" s="29">
        <v>186.2</v>
      </c>
      <c r="AA26" s="29">
        <v>182.9</v>
      </c>
      <c r="AB26" s="29">
        <v>205.8</v>
      </c>
      <c r="AC26" s="29">
        <v>228.9</v>
      </c>
    </row>
    <row r="27" spans="2:101" x14ac:dyDescent="0.2">
      <c r="B27" t="s">
        <v>652</v>
      </c>
      <c r="C27" t="s">
        <v>20</v>
      </c>
      <c r="E27" s="30">
        <v>6.3</v>
      </c>
      <c r="F27" s="30">
        <v>11.6</v>
      </c>
      <c r="G27" s="30">
        <v>18.7</v>
      </c>
      <c r="H27" s="30">
        <v>16.8</v>
      </c>
      <c r="I27" s="30">
        <v>25.7</v>
      </c>
      <c r="J27" s="30">
        <v>33.6</v>
      </c>
      <c r="K27" s="30">
        <v>38.6</v>
      </c>
      <c r="L27" s="30">
        <v>41.8</v>
      </c>
      <c r="M27" s="30">
        <v>45</v>
      </c>
      <c r="N27" s="30">
        <v>40.5</v>
      </c>
      <c r="O27" s="30">
        <v>64.599999999999994</v>
      </c>
      <c r="P27" s="30">
        <v>51.4</v>
      </c>
    </row>
    <row r="28" spans="2:101" x14ac:dyDescent="0.2">
      <c r="B28" t="s">
        <v>654</v>
      </c>
      <c r="C28" t="s">
        <v>20</v>
      </c>
      <c r="E28" s="30">
        <v>3.8</v>
      </c>
      <c r="F28" s="30">
        <v>7.3</v>
      </c>
      <c r="G28" s="30">
        <v>10.9</v>
      </c>
      <c r="H28" s="30">
        <v>16.3</v>
      </c>
      <c r="I28" s="30">
        <v>19.399999999999999</v>
      </c>
      <c r="J28" s="30">
        <v>39.5</v>
      </c>
      <c r="K28" s="30">
        <v>46</v>
      </c>
      <c r="L28" s="30">
        <v>86.6</v>
      </c>
      <c r="M28" s="30">
        <v>145.69999999999999</v>
      </c>
      <c r="N28" s="30">
        <v>153.80000000000001</v>
      </c>
      <c r="O28" s="30">
        <v>166</v>
      </c>
      <c r="P28" s="30">
        <v>201.8</v>
      </c>
      <c r="Q28" s="30">
        <v>201.2</v>
      </c>
      <c r="R28" s="30">
        <v>232.2</v>
      </c>
      <c r="S28" s="30">
        <v>251.4</v>
      </c>
      <c r="T28" s="30">
        <v>290.7</v>
      </c>
      <c r="U28" s="30">
        <v>263.2</v>
      </c>
      <c r="V28" s="30">
        <v>307.2</v>
      </c>
      <c r="W28" s="30">
        <v>303.7</v>
      </c>
      <c r="X28" s="30">
        <v>290.39999999999998</v>
      </c>
      <c r="Y28" s="30">
        <v>248.2</v>
      </c>
      <c r="Z28" s="30">
        <v>282.10000000000002</v>
      </c>
      <c r="AA28" s="30">
        <v>246.6</v>
      </c>
      <c r="AB28" s="30">
        <v>210.7</v>
      </c>
      <c r="AC28" s="30">
        <v>192.8</v>
      </c>
      <c r="AD28" s="30">
        <v>242.4</v>
      </c>
      <c r="AE28" s="30">
        <v>191.5</v>
      </c>
      <c r="AF28" s="30">
        <v>174.2</v>
      </c>
      <c r="AG28" s="30">
        <v>193</v>
      </c>
      <c r="AH28" s="30">
        <v>201.7</v>
      </c>
    </row>
    <row r="29" spans="2:101" x14ac:dyDescent="0.2">
      <c r="B29" t="s">
        <v>656</v>
      </c>
      <c r="C29" t="s">
        <v>20</v>
      </c>
      <c r="E29" s="30">
        <v>19.3</v>
      </c>
      <c r="F29" s="30">
        <v>11.1</v>
      </c>
      <c r="G29" s="30">
        <v>15.4</v>
      </c>
      <c r="H29" s="30">
        <v>14.6</v>
      </c>
      <c r="I29" s="30">
        <v>38.200000000000003</v>
      </c>
      <c r="J29" s="30">
        <v>40.1</v>
      </c>
      <c r="K29" s="30">
        <v>47.5</v>
      </c>
      <c r="L29" s="30">
        <v>76.099999999999994</v>
      </c>
      <c r="M29" s="30">
        <v>74</v>
      </c>
      <c r="N29" s="30">
        <v>103.2</v>
      </c>
      <c r="O29" s="30">
        <v>127.2</v>
      </c>
      <c r="P29" s="30">
        <v>143.19999999999999</v>
      </c>
      <c r="Q29" s="30">
        <v>151</v>
      </c>
      <c r="R29" s="30">
        <v>147.19999999999999</v>
      </c>
      <c r="S29" s="30">
        <v>166.9</v>
      </c>
      <c r="T29" s="30">
        <v>193.2</v>
      </c>
      <c r="U29" s="30">
        <v>203.6</v>
      </c>
      <c r="V29" s="30">
        <v>231.9</v>
      </c>
      <c r="W29" s="30">
        <v>240.7</v>
      </c>
      <c r="X29" s="30">
        <v>268</v>
      </c>
      <c r="Y29" s="30">
        <v>267.5</v>
      </c>
      <c r="Z29" s="30">
        <v>262</v>
      </c>
      <c r="AA29" s="30">
        <v>310.8</v>
      </c>
      <c r="AB29" s="30">
        <v>313.60000000000002</v>
      </c>
      <c r="AC29" s="30">
        <v>312</v>
      </c>
      <c r="AD29" s="30">
        <v>356.5</v>
      </c>
      <c r="AE29" s="30">
        <v>390.4</v>
      </c>
      <c r="AF29" s="30">
        <v>431.9</v>
      </c>
      <c r="AG29" s="30">
        <v>419.4</v>
      </c>
      <c r="AH29" s="30">
        <v>461</v>
      </c>
      <c r="AI29" s="30">
        <v>573.29999999999995</v>
      </c>
      <c r="AJ29" s="30">
        <v>612.29999999999995</v>
      </c>
      <c r="AK29" s="30">
        <v>577.5</v>
      </c>
    </row>
    <row r="30" spans="2:101" x14ac:dyDescent="0.2">
      <c r="B30" t="s">
        <v>658</v>
      </c>
      <c r="C30" t="s">
        <v>20</v>
      </c>
      <c r="E30" s="29">
        <v>22.6</v>
      </c>
      <c r="F30" s="29">
        <v>4</v>
      </c>
      <c r="G30" s="29">
        <v>8.8000000000000007</v>
      </c>
      <c r="H30" s="29">
        <v>22.9</v>
      </c>
      <c r="I30" s="29">
        <v>36.299999999999997</v>
      </c>
      <c r="J30" s="29">
        <v>47</v>
      </c>
      <c r="K30" s="29">
        <v>56.3</v>
      </c>
      <c r="L30" s="29">
        <v>71.7</v>
      </c>
      <c r="M30" s="29">
        <v>83.5</v>
      </c>
      <c r="N30" s="29">
        <v>90.9</v>
      </c>
      <c r="O30" s="29">
        <v>115.8</v>
      </c>
      <c r="P30" s="29">
        <v>111</v>
      </c>
      <c r="Q30" s="29">
        <v>109.7</v>
      </c>
      <c r="R30" s="29">
        <v>120.6</v>
      </c>
      <c r="S30" s="29">
        <v>115.9</v>
      </c>
      <c r="T30" s="29">
        <v>137.4</v>
      </c>
      <c r="U30" s="29">
        <v>124.9</v>
      </c>
      <c r="V30" s="29">
        <v>130.6</v>
      </c>
      <c r="W30" s="29">
        <v>119.3</v>
      </c>
      <c r="X30" s="29">
        <v>133.6</v>
      </c>
      <c r="Y30" s="29">
        <v>131.5</v>
      </c>
      <c r="Z30" s="29">
        <v>137.80000000000001</v>
      </c>
      <c r="AA30" s="29">
        <v>121.8</v>
      </c>
      <c r="AB30" s="29">
        <v>128.80000000000001</v>
      </c>
      <c r="AC30" s="29">
        <v>132.1</v>
      </c>
      <c r="AD30" s="29">
        <v>140.30000000000001</v>
      </c>
      <c r="AE30" s="29">
        <v>131.5</v>
      </c>
      <c r="AF30" s="29">
        <v>135.1</v>
      </c>
      <c r="AG30" s="29">
        <v>127.7</v>
      </c>
      <c r="AH30" s="29">
        <v>140.9</v>
      </c>
    </row>
    <row r="37" spans="2:3" x14ac:dyDescent="0.2">
      <c r="B37" t="s">
        <v>1079</v>
      </c>
      <c r="C37">
        <v>6.86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2">
      <c r="A13" t="s">
        <v>341</v>
      </c>
      <c r="C13" t="s">
        <v>1092</v>
      </c>
      <c r="D13" t="s">
        <v>1093</v>
      </c>
    </row>
    <row r="14" spans="1:28" x14ac:dyDescent="0.2">
      <c r="A14" t="s">
        <v>341</v>
      </c>
      <c r="C14" t="s">
        <v>388</v>
      </c>
      <c r="D14" t="s">
        <v>389</v>
      </c>
    </row>
    <row r="15" spans="1:28" x14ac:dyDescent="0.2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1:15" x14ac:dyDescent="0.2">
      <c r="B17" t="s">
        <v>443</v>
      </c>
      <c r="C17" t="s">
        <v>18</v>
      </c>
    </row>
    <row r="18" spans="1:15" x14ac:dyDescent="0.2">
      <c r="B18" t="s">
        <v>445</v>
      </c>
      <c r="C18" t="s">
        <v>29</v>
      </c>
      <c r="D18" t="s">
        <v>444</v>
      </c>
    </row>
    <row r="19" spans="1:15" x14ac:dyDescent="0.2">
      <c r="B19" t="s">
        <v>362</v>
      </c>
      <c r="C19" t="s">
        <v>45</v>
      </c>
    </row>
    <row r="20" spans="1:15" x14ac:dyDescent="0.2">
      <c r="B20" t="s">
        <v>1017</v>
      </c>
      <c r="C20" t="s">
        <v>260</v>
      </c>
      <c r="E20">
        <v>2021</v>
      </c>
    </row>
    <row r="21" spans="1:15" x14ac:dyDescent="0.2">
      <c r="B21" t="s">
        <v>1018</v>
      </c>
      <c r="C21" t="s">
        <v>260</v>
      </c>
      <c r="E21">
        <v>2020</v>
      </c>
    </row>
    <row r="22" spans="1:15" x14ac:dyDescent="0.2">
      <c r="B22" t="s">
        <v>1019</v>
      </c>
      <c r="C22" t="s">
        <v>260</v>
      </c>
      <c r="E22">
        <v>2019</v>
      </c>
    </row>
    <row r="23" spans="1:15" x14ac:dyDescent="0.2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2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2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2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2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2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2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2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2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2">
      <c r="A32" s="1">
        <f>Main!B123+1</f>
        <v>116</v>
      </c>
      <c r="B32" s="35" t="s">
        <v>350</v>
      </c>
      <c r="C32" s="35" t="s">
        <v>351</v>
      </c>
      <c r="D32" s="37">
        <v>14.86</v>
      </c>
      <c r="E32" s="38">
        <v>2880</v>
      </c>
    </row>
    <row r="33" spans="1:5" x14ac:dyDescent="0.2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2">
      <c r="A34" s="1">
        <f>Main!B317+1</f>
        <v>306</v>
      </c>
      <c r="B34" t="s">
        <v>842</v>
      </c>
      <c r="C34" t="s">
        <v>843</v>
      </c>
    </row>
    <row r="35" spans="1:5" x14ac:dyDescent="0.2">
      <c r="A35" s="1">
        <f>Main!B310+1</f>
        <v>299</v>
      </c>
      <c r="B35" t="s">
        <v>738</v>
      </c>
      <c r="C35" t="s">
        <v>739</v>
      </c>
    </row>
    <row r="36" spans="1:5" x14ac:dyDescent="0.2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2024-08-15T18:08:19Z</dcterms:modified>
</cp:coreProperties>
</file>