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6E4BBAF-A2D4-4608-BAFF-29E77AC38277}" xr6:coauthVersionLast="47" xr6:coauthVersionMax="47" xr10:uidLastSave="{00000000-0000-0000-0000-000000000000}"/>
  <bookViews>
    <workbookView xWindow="-25500" yWindow="1260" windowWidth="25155" windowHeight="18300" activeTab="2" xr2:uid="{1054D507-1308-4FD4-B51E-7B0D91C597A0}"/>
  </bookViews>
  <sheets>
    <sheet name="Main" sheetId="1" r:id="rId1"/>
    <sheet name="Model" sheetId="3" r:id="rId2"/>
    <sheet name="Amtagv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G5" i="3"/>
  <c r="G7" i="3" s="1"/>
  <c r="H16" i="3"/>
  <c r="H15" i="3"/>
  <c r="H13" i="3"/>
  <c r="H11" i="3"/>
  <c r="H10" i="3"/>
  <c r="H7" i="3"/>
  <c r="H5" i="3"/>
  <c r="I7" i="1"/>
  <c r="I5" i="1"/>
  <c r="I4" i="1"/>
  <c r="G11" i="3" l="1"/>
  <c r="G13" i="3" s="1"/>
  <c r="G15" i="3" s="1"/>
  <c r="G16" i="3" s="1"/>
</calcChain>
</file>

<file path=xl/sharedStrings.xml><?xml version="1.0" encoding="utf-8"?>
<sst xmlns="http://schemas.openxmlformats.org/spreadsheetml/2006/main" count="64" uniqueCount="53">
  <si>
    <t>Price</t>
  </si>
  <si>
    <t>Shares</t>
  </si>
  <si>
    <t>MC</t>
  </si>
  <si>
    <t>Cash</t>
  </si>
  <si>
    <t>Debt</t>
  </si>
  <si>
    <t>EV</t>
  </si>
  <si>
    <t>PPE</t>
  </si>
  <si>
    <t>Q224</t>
  </si>
  <si>
    <t>Brand</t>
  </si>
  <si>
    <t>Amtagvi</t>
  </si>
  <si>
    <t>Amtagvi (lifileucel)</t>
  </si>
  <si>
    <t>Indication</t>
  </si>
  <si>
    <t>Approval</t>
  </si>
  <si>
    <t>MOA</t>
  </si>
  <si>
    <t>Autologous</t>
  </si>
  <si>
    <t>2L+ Metastatic Melanoma</t>
  </si>
  <si>
    <t>Main</t>
  </si>
  <si>
    <t>Regimen</t>
  </si>
  <si>
    <t>administer after lymphodepletion with IL-2</t>
  </si>
  <si>
    <t>CD4+ CD8+ T cells based on resected tumor</t>
  </si>
  <si>
    <t>Clinical Trials</t>
  </si>
  <si>
    <t>Phase I/II n=111 metastatic melanoma</t>
  </si>
  <si>
    <t>n=82 per protocol</t>
  </si>
  <si>
    <t>Manufacturing</t>
  </si>
  <si>
    <t>34 days</t>
  </si>
  <si>
    <t>32% RR, 4% CR</t>
  </si>
  <si>
    <t>56% of responders &gt;6 months</t>
  </si>
  <si>
    <t>44% of responders &gt;12 months</t>
  </si>
  <si>
    <t>CEO: Fred Vogt</t>
  </si>
  <si>
    <t>Proleukin</t>
  </si>
  <si>
    <t>Phase II IOV-COM-202</t>
  </si>
  <si>
    <t>Phase III TILVANCE-301</t>
  </si>
  <si>
    <t>Cohort A 30% CR</t>
  </si>
  <si>
    <t>Phase II IOV-LUN-202</t>
  </si>
  <si>
    <t>Revenue</t>
  </si>
  <si>
    <t>Q123</t>
  </si>
  <si>
    <t>Q223</t>
  </si>
  <si>
    <t>Q323</t>
  </si>
  <si>
    <t>Q423</t>
  </si>
  <si>
    <t>Q124</t>
  </si>
  <si>
    <t>Q324</t>
  </si>
  <si>
    <t>Q424</t>
  </si>
  <si>
    <t>Gross Margin</t>
  </si>
  <si>
    <t>COGS</t>
  </si>
  <si>
    <t>R&amp;D</t>
  </si>
  <si>
    <t>SG&amp;A</t>
  </si>
  <si>
    <t>Operating Expenses</t>
  </si>
  <si>
    <t>Operating Income</t>
  </si>
  <si>
    <t>Interest</t>
  </si>
  <si>
    <t>Pretax Income</t>
  </si>
  <si>
    <t>Taxes</t>
  </si>
  <si>
    <t>Net Income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</si>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</sst>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99375F4-9BBE-4C68-8DB1-75A9293DDF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DB4A-E1A7-46DA-B6C4-44E49BB99810}">
  <dimension ref="B2:J11"/>
  <sheetViews>
    <sheetView zoomScale="190" zoomScaleNormal="190" workbookViewId="0">
      <selection activeCell="B3" sqref="B3"/>
    </sheetView>
  </sheetViews>
  <sheetFormatPr defaultRowHeight="12.75" x14ac:dyDescent="0.2"/>
  <cols>
    <col min="1" max="1" width="3.85546875" customWidth="1"/>
    <col min="2" max="2" width="17.85546875" customWidth="1"/>
    <col min="3" max="3" width="23.140625" customWidth="1"/>
    <col min="4" max="4" width="11" customWidth="1"/>
    <col min="5" max="5" width="11.28515625" customWidth="1"/>
  </cols>
  <sheetData>
    <row r="2" spans="2:10" x14ac:dyDescent="0.2">
      <c r="B2" s="14" t="s">
        <v>8</v>
      </c>
      <c r="C2" s="15" t="s">
        <v>11</v>
      </c>
      <c r="D2" s="16" t="s">
        <v>12</v>
      </c>
      <c r="E2" s="16" t="s">
        <v>13</v>
      </c>
      <c r="F2" s="17"/>
      <c r="H2" t="s">
        <v>0</v>
      </c>
      <c r="I2">
        <v>10.61</v>
      </c>
    </row>
    <row r="3" spans="2:10" x14ac:dyDescent="0.2">
      <c r="B3" s="23" t="s">
        <v>10</v>
      </c>
      <c r="C3" s="11" t="s">
        <v>15</v>
      </c>
      <c r="D3" s="18">
        <v>45338</v>
      </c>
      <c r="E3" s="19" t="s">
        <v>14</v>
      </c>
      <c r="F3" s="20"/>
      <c r="H3" t="s">
        <v>1</v>
      </c>
      <c r="I3" s="2">
        <v>303.51387199999999</v>
      </c>
      <c r="J3" s="1" t="s">
        <v>7</v>
      </c>
    </row>
    <row r="4" spans="2:10" x14ac:dyDescent="0.2">
      <c r="B4" s="10" t="s">
        <v>29</v>
      </c>
      <c r="C4" s="11"/>
      <c r="D4" s="19"/>
      <c r="E4" s="19"/>
      <c r="F4" s="20"/>
      <c r="H4" t="s">
        <v>2</v>
      </c>
      <c r="I4" s="2">
        <f>+I2*I3</f>
        <v>3220.2821819199999</v>
      </c>
    </row>
    <row r="5" spans="2:10" x14ac:dyDescent="0.2">
      <c r="B5" s="10"/>
      <c r="C5" s="11"/>
      <c r="D5" s="19"/>
      <c r="E5" s="19"/>
      <c r="F5" s="20"/>
      <c r="H5" t="s">
        <v>3</v>
      </c>
      <c r="I5" s="2">
        <f>228.678+183.864+0.074+6.356</f>
        <v>418.97200000000004</v>
      </c>
      <c r="J5" s="1" t="s">
        <v>7</v>
      </c>
    </row>
    <row r="6" spans="2:10" x14ac:dyDescent="0.2">
      <c r="B6" s="10"/>
      <c r="C6" s="11"/>
      <c r="D6" s="19"/>
      <c r="E6" s="19"/>
      <c r="F6" s="20"/>
      <c r="H6" t="s">
        <v>4</v>
      </c>
      <c r="I6" s="2">
        <v>1</v>
      </c>
      <c r="J6" s="1" t="s">
        <v>7</v>
      </c>
    </row>
    <row r="7" spans="2:10" x14ac:dyDescent="0.2">
      <c r="B7" s="12"/>
      <c r="C7" s="13"/>
      <c r="D7" s="21"/>
      <c r="E7" s="21"/>
      <c r="F7" s="22"/>
      <c r="H7" t="s">
        <v>5</v>
      </c>
      <c r="I7" s="2">
        <f>+I4-I5+I6</f>
        <v>2802.3101819199996</v>
      </c>
    </row>
    <row r="9" spans="2:10" x14ac:dyDescent="0.2">
      <c r="H9" t="s">
        <v>6</v>
      </c>
      <c r="I9" s="2">
        <v>110.96</v>
      </c>
      <c r="J9" s="1" t="s">
        <v>7</v>
      </c>
    </row>
    <row r="11" spans="2:10" x14ac:dyDescent="0.2">
      <c r="H11" t="s">
        <v>28</v>
      </c>
    </row>
  </sheetData>
  <hyperlinks>
    <hyperlink ref="B3" location="Amtagvi!A1" display="Amtagvi (lifileucel)" xr:uid="{8A86AA0A-DFA2-498B-8396-E75FE14394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D409-040D-4731-9469-9E62BEA01EC6}">
  <dimension ref="A1:J1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1"/>
  </cols>
  <sheetData>
    <row r="1" spans="1:10" x14ac:dyDescent="0.2">
      <c r="A1" s="9" t="s">
        <v>16</v>
      </c>
    </row>
    <row r="2" spans="1:10" x14ac:dyDescent="0.2"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7</v>
      </c>
      <c r="I2" s="1" t="s">
        <v>40</v>
      </c>
      <c r="J2" s="1" t="s">
        <v>41</v>
      </c>
    </row>
    <row r="3" spans="1:10" x14ac:dyDescent="0.2">
      <c r="B3" t="s">
        <v>29</v>
      </c>
      <c r="G3" s="7">
        <v>0.71499999999999997</v>
      </c>
      <c r="H3" s="7">
        <v>18.3</v>
      </c>
    </row>
    <row r="4" spans="1:10" x14ac:dyDescent="0.2">
      <c r="B4" t="s">
        <v>9</v>
      </c>
      <c r="G4" s="1">
        <v>0</v>
      </c>
      <c r="H4" s="7">
        <v>12.8</v>
      </c>
    </row>
    <row r="5" spans="1:10" s="3" customFormat="1" x14ac:dyDescent="0.2">
      <c r="B5" s="3" t="s">
        <v>34</v>
      </c>
      <c r="C5" s="5"/>
      <c r="D5" s="5"/>
      <c r="E5" s="5"/>
      <c r="F5" s="5"/>
      <c r="G5" s="8">
        <f>+G4+G3</f>
        <v>0.71499999999999997</v>
      </c>
      <c r="H5" s="8">
        <f>+H4+H3</f>
        <v>31.1</v>
      </c>
      <c r="I5" s="5"/>
      <c r="J5" s="5"/>
    </row>
    <row r="6" spans="1:10" x14ac:dyDescent="0.2">
      <c r="B6" t="s">
        <v>43</v>
      </c>
      <c r="G6" s="7">
        <v>7.2610000000000001</v>
      </c>
      <c r="H6" s="7">
        <v>31.367999999999999</v>
      </c>
    </row>
    <row r="7" spans="1:10" x14ac:dyDescent="0.2">
      <c r="B7" t="s">
        <v>42</v>
      </c>
      <c r="G7" s="7">
        <f>+G5-G6</f>
        <v>-6.5460000000000003</v>
      </c>
      <c r="H7" s="7">
        <f>+H5-H6</f>
        <v>-0.26799999999999713</v>
      </c>
    </row>
    <row r="8" spans="1:10" x14ac:dyDescent="0.2">
      <c r="B8" t="s">
        <v>44</v>
      </c>
      <c r="G8" s="7">
        <v>79.783000000000001</v>
      </c>
      <c r="H8" s="7">
        <v>62.084000000000003</v>
      </c>
    </row>
    <row r="9" spans="1:10" x14ac:dyDescent="0.2">
      <c r="B9" t="s">
        <v>45</v>
      </c>
      <c r="G9" s="7">
        <v>31.393000000000001</v>
      </c>
      <c r="H9" s="7">
        <v>31.367999999999999</v>
      </c>
    </row>
    <row r="10" spans="1:10" x14ac:dyDescent="0.2">
      <c r="B10" t="s">
        <v>46</v>
      </c>
      <c r="G10" s="7">
        <f>+G8+G9</f>
        <v>111.176</v>
      </c>
      <c r="H10" s="7">
        <f>+H8+H9</f>
        <v>93.451999999999998</v>
      </c>
    </row>
    <row r="11" spans="1:10" x14ac:dyDescent="0.2">
      <c r="B11" t="s">
        <v>47</v>
      </c>
      <c r="G11" s="7">
        <f>+G7-G10</f>
        <v>-117.72200000000001</v>
      </c>
      <c r="H11" s="7">
        <f>+H7-H10</f>
        <v>-93.72</v>
      </c>
    </row>
    <row r="12" spans="1:10" x14ac:dyDescent="0.2">
      <c r="B12" t="s">
        <v>48</v>
      </c>
      <c r="G12" s="7">
        <v>3.3380000000000001</v>
      </c>
      <c r="H12" s="7">
        <v>3.355</v>
      </c>
    </row>
    <row r="13" spans="1:10" x14ac:dyDescent="0.2">
      <c r="B13" t="s">
        <v>49</v>
      </c>
      <c r="G13" s="7">
        <f>+G11+G12</f>
        <v>-114.38400000000001</v>
      </c>
      <c r="H13" s="7">
        <f>+H11+H12</f>
        <v>-90.364999999999995</v>
      </c>
    </row>
    <row r="14" spans="1:10" x14ac:dyDescent="0.2">
      <c r="B14" t="s">
        <v>50</v>
      </c>
      <c r="G14" s="7">
        <v>-1.4079999999999999</v>
      </c>
      <c r="H14" s="7">
        <v>-1.458</v>
      </c>
    </row>
    <row r="15" spans="1:10" x14ac:dyDescent="0.2">
      <c r="B15" t="s">
        <v>51</v>
      </c>
      <c r="G15" s="7">
        <f>+G13-G14</f>
        <v>-112.97600000000001</v>
      </c>
      <c r="H15" s="7">
        <f>+H13-H14</f>
        <v>-88.906999999999996</v>
      </c>
    </row>
    <row r="16" spans="1:10" x14ac:dyDescent="0.2">
      <c r="B16" t="s">
        <v>52</v>
      </c>
      <c r="G16" s="6">
        <f>+G15/G17</f>
        <v>-0.42437082112538504</v>
      </c>
      <c r="H16" s="6">
        <f>+H15/H17</f>
        <v>-0.31215482221917934</v>
      </c>
    </row>
    <row r="17" spans="2:8" x14ac:dyDescent="0.2">
      <c r="B17" t="s">
        <v>1</v>
      </c>
      <c r="G17" s="7">
        <v>266.22000000000003</v>
      </c>
      <c r="H17" s="7">
        <v>284.81700000000001</v>
      </c>
    </row>
  </sheetData>
  <hyperlinks>
    <hyperlink ref="A1" location="Main!A1" display="Main" xr:uid="{98EB58D4-A9F0-4B22-B34A-DC03455969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A01D-9C2A-46BD-9B78-0DEFBECBAD8A}">
  <dimension ref="A1:C19"/>
  <sheetViews>
    <sheetView tabSelected="1" zoomScale="205" zoomScaleNormal="205" workbookViewId="0">
      <selection activeCell="D5" sqref="D5"/>
    </sheetView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9" t="s">
        <v>16</v>
      </c>
    </row>
    <row r="2" spans="1:3" x14ac:dyDescent="0.2">
      <c r="B2" t="s">
        <v>8</v>
      </c>
      <c r="C2" t="s">
        <v>9</v>
      </c>
    </row>
    <row r="3" spans="1:3" x14ac:dyDescent="0.2">
      <c r="B3" t="s">
        <v>11</v>
      </c>
    </row>
    <row r="4" spans="1:3" x14ac:dyDescent="0.2">
      <c r="B4" t="s">
        <v>17</v>
      </c>
      <c r="C4" t="s">
        <v>18</v>
      </c>
    </row>
    <row r="5" spans="1:3" x14ac:dyDescent="0.2">
      <c r="B5" t="s">
        <v>13</v>
      </c>
      <c r="C5" t="s">
        <v>19</v>
      </c>
    </row>
    <row r="6" spans="1:3" x14ac:dyDescent="0.2">
      <c r="B6" t="s">
        <v>23</v>
      </c>
      <c r="C6" t="s">
        <v>24</v>
      </c>
    </row>
    <row r="7" spans="1:3" x14ac:dyDescent="0.2">
      <c r="B7" t="s">
        <v>20</v>
      </c>
    </row>
    <row r="8" spans="1:3" x14ac:dyDescent="0.2">
      <c r="C8" s="4" t="s">
        <v>21</v>
      </c>
    </row>
    <row r="9" spans="1:3" x14ac:dyDescent="0.2">
      <c r="C9" t="s">
        <v>22</v>
      </c>
    </row>
    <row r="10" spans="1:3" x14ac:dyDescent="0.2">
      <c r="C10" t="s">
        <v>25</v>
      </c>
    </row>
    <row r="11" spans="1:3" x14ac:dyDescent="0.2">
      <c r="C11" t="s">
        <v>26</v>
      </c>
    </row>
    <row r="12" spans="1:3" x14ac:dyDescent="0.2">
      <c r="C12" t="s">
        <v>27</v>
      </c>
    </row>
    <row r="14" spans="1:3" x14ac:dyDescent="0.2">
      <c r="C14" s="4" t="s">
        <v>30</v>
      </c>
    </row>
    <row r="15" spans="1:3" x14ac:dyDescent="0.2">
      <c r="C15" t="s">
        <v>32</v>
      </c>
    </row>
    <row r="17" spans="3:3" x14ac:dyDescent="0.2">
      <c r="C17" s="4" t="s">
        <v>31</v>
      </c>
    </row>
    <row r="19" spans="3:3" x14ac:dyDescent="0.2">
      <c r="C19" s="4" t="s">
        <v>33</v>
      </c>
    </row>
  </sheetData>
  <hyperlinks>
    <hyperlink ref="A1" location="Main!A1" display="Main" xr:uid="{1BECEA9B-F447-4AAF-B161-10E0EC7F6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Amtagvi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2024-08-15T16:05:11Z</dcterms:created>
  <dcterms:modified xsi:type="dcterms:W3CDTF">2024-08-15T16:28:48Z</dcterms:modified>
</cp:coreProperties>
</file>