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0374C9C-0706-4232-93AB-B21B87DD1EBB}" xr6:coauthVersionLast="47" xr6:coauthVersionMax="47" xr10:uidLastSave="{00000000-0000-0000-0000-000000000000}"/>
  <bookViews>
    <workbookView xWindow="-34185" yWindow="2940" windowWidth="27705" windowHeight="17655" xr2:uid="{98D8347A-DFA4-427C-8784-96E5573B433C}"/>
  </bookViews>
  <sheets>
    <sheet name="Semiconductors" sheetId="1" r:id="rId1"/>
    <sheet name="Networking" sheetId="3" r:id="rId2"/>
    <sheet name="Electronics-Computers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" i="1" l="1"/>
  <c r="F12" i="1"/>
  <c r="E12" i="1"/>
  <c r="H12" i="1"/>
  <c r="F3" i="1" l="1"/>
  <c r="H3" i="1"/>
  <c r="E3" i="1" s="1"/>
  <c r="G3" i="1" s="1"/>
  <c r="N3" i="2" l="1"/>
  <c r="M3" i="2"/>
  <c r="K3" i="2"/>
  <c r="L3" i="2" s="1"/>
  <c r="F3" i="2"/>
  <c r="H3" i="2"/>
  <c r="E3" i="2" s="1"/>
  <c r="G3" i="2" l="1"/>
</calcChain>
</file>

<file path=xl/sharedStrings.xml><?xml version="1.0" encoding="utf-8"?>
<sst xmlns="http://schemas.openxmlformats.org/spreadsheetml/2006/main" count="186" uniqueCount="119">
  <si>
    <t>Name</t>
  </si>
  <si>
    <t>Ticker</t>
  </si>
  <si>
    <t>Nvidia</t>
  </si>
  <si>
    <t>NVDA</t>
  </si>
  <si>
    <t>Price</t>
  </si>
  <si>
    <t>MC</t>
  </si>
  <si>
    <t>Intel</t>
  </si>
  <si>
    <t>INTC</t>
  </si>
  <si>
    <t>AMD</t>
  </si>
  <si>
    <t>Texas Instruments</t>
  </si>
  <si>
    <t>TXN</t>
  </si>
  <si>
    <t>Taiwan Semi</t>
  </si>
  <si>
    <t>TSM</t>
  </si>
  <si>
    <t>Apple</t>
  </si>
  <si>
    <t>Samsung</t>
  </si>
  <si>
    <t>Micron</t>
  </si>
  <si>
    <t>MU</t>
  </si>
  <si>
    <t>AAPL</t>
  </si>
  <si>
    <t>Xiaomi</t>
  </si>
  <si>
    <t>Dell</t>
  </si>
  <si>
    <t>HP</t>
  </si>
  <si>
    <t>Lenovo</t>
  </si>
  <si>
    <t>2330 TT</t>
  </si>
  <si>
    <t>005930 KS</t>
  </si>
  <si>
    <t>Broadcom</t>
  </si>
  <si>
    <t>ASML</t>
  </si>
  <si>
    <t>AVGO</t>
  </si>
  <si>
    <t>CSCO</t>
  </si>
  <si>
    <t>Cisco</t>
  </si>
  <si>
    <t>Qualcomm</t>
  </si>
  <si>
    <t>QCOM</t>
  </si>
  <si>
    <t>Applied Materials</t>
  </si>
  <si>
    <t>AMAT</t>
  </si>
  <si>
    <t>Analog Devices</t>
  </si>
  <si>
    <t>ADI</t>
  </si>
  <si>
    <t>Diligent Robotics</t>
  </si>
  <si>
    <t>NC</t>
  </si>
  <si>
    <t>EV</t>
  </si>
  <si>
    <t>S/O</t>
  </si>
  <si>
    <t>Update</t>
  </si>
  <si>
    <t>Last</t>
  </si>
  <si>
    <t>NPV</t>
  </si>
  <si>
    <t>Upside</t>
  </si>
  <si>
    <t>Discount</t>
  </si>
  <si>
    <t>Terminal</t>
  </si>
  <si>
    <t>ROIC</t>
  </si>
  <si>
    <t>Q222</t>
  </si>
  <si>
    <t>x</t>
  </si>
  <si>
    <t>Longi Green</t>
  </si>
  <si>
    <t>601012 CH</t>
  </si>
  <si>
    <t>Lam Research</t>
  </si>
  <si>
    <t>LRCX</t>
  </si>
  <si>
    <t>Midea Group</t>
  </si>
  <si>
    <t>000333 CH</t>
  </si>
  <si>
    <t>SK Hynix</t>
  </si>
  <si>
    <t>000660 KS</t>
  </si>
  <si>
    <t>Tokyo Electron</t>
  </si>
  <si>
    <t>8035 JP</t>
  </si>
  <si>
    <t>KLA Corp</t>
  </si>
  <si>
    <t>KLAC</t>
  </si>
  <si>
    <t>Hon Hai</t>
  </si>
  <si>
    <t>2317 TT</t>
  </si>
  <si>
    <t>Shin-Etsu Chemical</t>
  </si>
  <si>
    <t>4063 JP</t>
  </si>
  <si>
    <t>Private</t>
  </si>
  <si>
    <t>Nothing</t>
  </si>
  <si>
    <t>Razer</t>
  </si>
  <si>
    <t>Hitachi</t>
  </si>
  <si>
    <t>6501 JP</t>
  </si>
  <si>
    <t>Hangzhou Hikvision</t>
  </si>
  <si>
    <t>002415 CH</t>
  </si>
  <si>
    <t>NXP Semiconductor</t>
  </si>
  <si>
    <t>NXPI</t>
  </si>
  <si>
    <t>Juniper</t>
  </si>
  <si>
    <t>JNPR</t>
  </si>
  <si>
    <t>1810 HK</t>
  </si>
  <si>
    <t>Motorola</t>
  </si>
  <si>
    <t>MSI</t>
  </si>
  <si>
    <t>Marvel</t>
  </si>
  <si>
    <t>MRVL</t>
  </si>
  <si>
    <t>MediaTek</t>
  </si>
  <si>
    <t>2454 TT</t>
  </si>
  <si>
    <t>Microchip</t>
  </si>
  <si>
    <t>MCHP</t>
  </si>
  <si>
    <t>Hoya</t>
  </si>
  <si>
    <t>7741 JP</t>
  </si>
  <si>
    <t>HPQ</t>
  </si>
  <si>
    <t>DELL</t>
  </si>
  <si>
    <t>Arista</t>
  </si>
  <si>
    <t>ANET</t>
  </si>
  <si>
    <t>Infineon</t>
  </si>
  <si>
    <t>IFX GR</t>
  </si>
  <si>
    <t>Canon</t>
  </si>
  <si>
    <t>7751 JP</t>
  </si>
  <si>
    <t>STMicro</t>
  </si>
  <si>
    <t>STM</t>
  </si>
  <si>
    <t>Foxconn</t>
  </si>
  <si>
    <t>601138 CH</t>
  </si>
  <si>
    <t>FujiFilm</t>
  </si>
  <si>
    <t>4901 JP</t>
  </si>
  <si>
    <t>TCL Zhonghuan</t>
  </si>
  <si>
    <t>002129 CH</t>
  </si>
  <si>
    <t>Fujitsu</t>
  </si>
  <si>
    <t>6702 JP</t>
  </si>
  <si>
    <t>Nokia</t>
  </si>
  <si>
    <t>NOKIA FH</t>
  </si>
  <si>
    <t>GlobalFoundries</t>
  </si>
  <si>
    <t>GFS</t>
  </si>
  <si>
    <t>Pasqal</t>
  </si>
  <si>
    <t>Cerebras</t>
  </si>
  <si>
    <t>On Semiconductor</t>
  </si>
  <si>
    <t>ON</t>
  </si>
  <si>
    <t>SMIC</t>
  </si>
  <si>
    <t>981 HK</t>
  </si>
  <si>
    <t>Ericsson</t>
  </si>
  <si>
    <t>ERICB SS</t>
  </si>
  <si>
    <t>SO</t>
  </si>
  <si>
    <t>Q322</t>
  </si>
  <si>
    <t>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</si>
</sst>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164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DCA3146-CED7-46CE-A0BC-0D6A48096D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VD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APL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XN.xlsx" TargetMode="External"/><Relationship Id="rId1" Type="http://schemas.openxmlformats.org/officeDocument/2006/relationships/externalLinkPath" Target="TX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2460</v>
          </cell>
        </row>
        <row r="5">
          <cell r="K5">
            <v>13143</v>
          </cell>
        </row>
        <row r="6">
          <cell r="K6">
            <v>10950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iPhone"/>
    </sheetNames>
    <sheetDataSet>
      <sheetData sheetId="0">
        <row r="3">
          <cell r="O3">
            <v>16070.752</v>
          </cell>
        </row>
        <row r="5">
          <cell r="O5">
            <v>179308</v>
          </cell>
        </row>
        <row r="6">
          <cell r="O6">
            <v>119691</v>
          </cell>
        </row>
      </sheetData>
      <sheetData sheetId="1">
        <row r="30">
          <cell r="BE30">
            <v>7.4999999999999997E-2</v>
          </cell>
        </row>
        <row r="31">
          <cell r="BE31">
            <v>-0.01</v>
          </cell>
        </row>
        <row r="33">
          <cell r="BE33">
            <v>175.12057682124131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907.57171200000005</v>
          </cell>
        </row>
        <row r="5">
          <cell r="K5">
            <v>9090</v>
          </cell>
        </row>
        <row r="6">
          <cell r="K6">
            <v>7937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TXN.xlsx" TargetMode="External"/><Relationship Id="rId1" Type="http://schemas.openxmlformats.org/officeDocument/2006/relationships/hyperlink" Target="NVDA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AP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9E42-3F4A-4F5B-8F7C-4C05A85AC67E}">
  <dimension ref="A2:K38"/>
  <sheetViews>
    <sheetView tabSelected="1"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2" sqref="H12"/>
    </sheetView>
  </sheetViews>
  <sheetFormatPr defaultRowHeight="12.75" x14ac:dyDescent="0.2"/>
  <cols>
    <col min="1" max="1" width="2.42578125" customWidth="1"/>
    <col min="2" max="2" width="17.7109375" bestFit="1" customWidth="1"/>
    <col min="3" max="3" width="11" customWidth="1"/>
    <col min="4" max="10" width="9.140625" style="3"/>
  </cols>
  <sheetData>
    <row r="2" spans="1:11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116</v>
      </c>
      <c r="I2" s="3" t="s">
        <v>39</v>
      </c>
      <c r="J2" s="3" t="s">
        <v>40</v>
      </c>
      <c r="K2" s="3" t="s">
        <v>118</v>
      </c>
    </row>
    <row r="3" spans="1:11" x14ac:dyDescent="0.2">
      <c r="A3" t="s">
        <v>47</v>
      </c>
      <c r="B3" s="1" t="s">
        <v>2</v>
      </c>
      <c r="C3" t="s">
        <v>3</v>
      </c>
      <c r="D3" s="4">
        <v>156.19999999999999</v>
      </c>
      <c r="E3" s="6">
        <f>+D3*H3</f>
        <v>384252</v>
      </c>
      <c r="F3" s="6">
        <f>+[1]Main!$K$5-[1]Main!$K$6</f>
        <v>2193</v>
      </c>
      <c r="G3" s="6">
        <f>+E3-F3</f>
        <v>382059</v>
      </c>
      <c r="H3" s="6">
        <f>+[1]Main!$K$3</f>
        <v>2460</v>
      </c>
      <c r="I3" s="3" t="s">
        <v>117</v>
      </c>
      <c r="J3" s="10">
        <v>44937</v>
      </c>
      <c r="K3">
        <v>1993</v>
      </c>
    </row>
    <row r="4" spans="1:11" x14ac:dyDescent="0.2">
      <c r="A4" t="s">
        <v>47</v>
      </c>
      <c r="B4" t="s">
        <v>11</v>
      </c>
      <c r="C4" t="s">
        <v>12</v>
      </c>
    </row>
    <row r="5" spans="1:11" x14ac:dyDescent="0.2">
      <c r="A5" t="s">
        <v>47</v>
      </c>
      <c r="B5" t="s">
        <v>11</v>
      </c>
      <c r="C5" t="s">
        <v>22</v>
      </c>
    </row>
    <row r="6" spans="1:11" x14ac:dyDescent="0.2">
      <c r="A6" t="s">
        <v>47</v>
      </c>
      <c r="B6" t="s">
        <v>14</v>
      </c>
      <c r="C6" t="s">
        <v>23</v>
      </c>
    </row>
    <row r="7" spans="1:11" x14ac:dyDescent="0.2">
      <c r="A7" t="s">
        <v>47</v>
      </c>
      <c r="B7" t="s">
        <v>24</v>
      </c>
      <c r="C7" t="s">
        <v>26</v>
      </c>
    </row>
    <row r="8" spans="1:11" x14ac:dyDescent="0.2">
      <c r="A8" t="s">
        <v>47</v>
      </c>
      <c r="B8" t="s">
        <v>25</v>
      </c>
      <c r="C8" t="s">
        <v>25</v>
      </c>
    </row>
    <row r="9" spans="1:11" x14ac:dyDescent="0.2">
      <c r="A9" t="s">
        <v>47</v>
      </c>
      <c r="B9" t="s">
        <v>29</v>
      </c>
      <c r="C9" t="s">
        <v>30</v>
      </c>
    </row>
    <row r="10" spans="1:11" x14ac:dyDescent="0.2">
      <c r="A10" t="s">
        <v>47</v>
      </c>
      <c r="B10" t="s">
        <v>6</v>
      </c>
      <c r="C10" t="s">
        <v>7</v>
      </c>
    </row>
    <row r="11" spans="1:11" x14ac:dyDescent="0.2">
      <c r="A11" t="s">
        <v>47</v>
      </c>
      <c r="B11" t="s">
        <v>8</v>
      </c>
      <c r="C11" t="s">
        <v>8</v>
      </c>
    </row>
    <row r="12" spans="1:11" x14ac:dyDescent="0.2">
      <c r="A12" t="s">
        <v>47</v>
      </c>
      <c r="B12" s="1" t="s">
        <v>9</v>
      </c>
      <c r="C12" t="s">
        <v>10</v>
      </c>
      <c r="D12" s="3">
        <v>170.34</v>
      </c>
      <c r="E12" s="6">
        <f>+D12*H12</f>
        <v>154595.76542208</v>
      </c>
      <c r="F12" s="6">
        <f>+[3]Main!$K$5-[3]Main!$K$6</f>
        <v>1153</v>
      </c>
      <c r="G12" s="6">
        <f>+E12-F12</f>
        <v>153442.76542208</v>
      </c>
      <c r="H12" s="6">
        <f>+[3]Main!$K$3</f>
        <v>907.57171200000005</v>
      </c>
      <c r="I12" s="3" t="s">
        <v>117</v>
      </c>
      <c r="J12" s="10">
        <v>44946</v>
      </c>
    </row>
    <row r="13" spans="1:11" x14ac:dyDescent="0.2">
      <c r="A13" t="s">
        <v>47</v>
      </c>
      <c r="B13" t="s">
        <v>31</v>
      </c>
      <c r="C13" t="s">
        <v>32</v>
      </c>
    </row>
    <row r="14" spans="1:11" x14ac:dyDescent="0.2">
      <c r="A14" t="s">
        <v>47</v>
      </c>
      <c r="B14" t="s">
        <v>33</v>
      </c>
      <c r="C14" t="s">
        <v>34</v>
      </c>
    </row>
    <row r="15" spans="1:11" x14ac:dyDescent="0.2">
      <c r="A15" t="s">
        <v>47</v>
      </c>
      <c r="B15" t="s">
        <v>48</v>
      </c>
      <c r="C15" t="s">
        <v>49</v>
      </c>
    </row>
    <row r="16" spans="1:11" x14ac:dyDescent="0.2">
      <c r="A16" t="s">
        <v>47</v>
      </c>
      <c r="B16" t="s">
        <v>15</v>
      </c>
      <c r="C16" t="s">
        <v>16</v>
      </c>
    </row>
    <row r="17" spans="1:3" x14ac:dyDescent="0.2">
      <c r="A17" t="s">
        <v>47</v>
      </c>
      <c r="B17" t="s">
        <v>50</v>
      </c>
      <c r="C17" t="s">
        <v>51</v>
      </c>
    </row>
    <row r="18" spans="1:3" x14ac:dyDescent="0.2">
      <c r="A18" t="s">
        <v>47</v>
      </c>
      <c r="B18" t="s">
        <v>54</v>
      </c>
      <c r="C18" t="s">
        <v>55</v>
      </c>
    </row>
    <row r="19" spans="1:3" x14ac:dyDescent="0.2">
      <c r="A19" t="s">
        <v>47</v>
      </c>
      <c r="B19" t="s">
        <v>56</v>
      </c>
      <c r="C19" t="s">
        <v>57</v>
      </c>
    </row>
    <row r="20" spans="1:3" x14ac:dyDescent="0.2">
      <c r="A20" t="s">
        <v>47</v>
      </c>
      <c r="B20" t="s">
        <v>58</v>
      </c>
      <c r="C20" t="s">
        <v>59</v>
      </c>
    </row>
    <row r="21" spans="1:3" x14ac:dyDescent="0.2">
      <c r="A21" t="s">
        <v>47</v>
      </c>
      <c r="B21" t="s">
        <v>62</v>
      </c>
      <c r="C21" t="s">
        <v>63</v>
      </c>
    </row>
    <row r="22" spans="1:3" x14ac:dyDescent="0.2">
      <c r="A22" t="s">
        <v>47</v>
      </c>
      <c r="B22" t="s">
        <v>71</v>
      </c>
      <c r="C22" t="s">
        <v>72</v>
      </c>
    </row>
    <row r="23" spans="1:3" x14ac:dyDescent="0.2">
      <c r="A23" t="s">
        <v>47</v>
      </c>
      <c r="B23" t="s">
        <v>80</v>
      </c>
      <c r="C23" t="s">
        <v>81</v>
      </c>
    </row>
    <row r="24" spans="1:3" x14ac:dyDescent="0.2">
      <c r="A24" t="s">
        <v>47</v>
      </c>
      <c r="B24" t="s">
        <v>82</v>
      </c>
      <c r="C24" t="s">
        <v>83</v>
      </c>
    </row>
    <row r="25" spans="1:3" x14ac:dyDescent="0.2">
      <c r="A25" t="s">
        <v>47</v>
      </c>
      <c r="B25" t="s">
        <v>84</v>
      </c>
      <c r="C25" t="s">
        <v>85</v>
      </c>
    </row>
    <row r="26" spans="1:3" x14ac:dyDescent="0.2">
      <c r="A26" t="s">
        <v>47</v>
      </c>
      <c r="B26" t="s">
        <v>90</v>
      </c>
      <c r="C26" t="s">
        <v>91</v>
      </c>
    </row>
    <row r="27" spans="1:3" x14ac:dyDescent="0.2">
      <c r="A27" t="s">
        <v>47</v>
      </c>
      <c r="B27" t="s">
        <v>94</v>
      </c>
      <c r="C27" t="s">
        <v>95</v>
      </c>
    </row>
    <row r="28" spans="1:3" x14ac:dyDescent="0.2">
      <c r="A28" t="s">
        <v>47</v>
      </c>
      <c r="B28" t="s">
        <v>100</v>
      </c>
      <c r="C28" t="s">
        <v>101</v>
      </c>
    </row>
    <row r="29" spans="1:3" x14ac:dyDescent="0.2">
      <c r="A29" t="s">
        <v>47</v>
      </c>
      <c r="B29" t="s">
        <v>106</v>
      </c>
      <c r="C29" t="s">
        <v>107</v>
      </c>
    </row>
    <row r="30" spans="1:3" x14ac:dyDescent="0.2">
      <c r="A30" t="s">
        <v>47</v>
      </c>
      <c r="B30" t="s">
        <v>110</v>
      </c>
      <c r="C30" t="s">
        <v>111</v>
      </c>
    </row>
    <row r="31" spans="1:3" x14ac:dyDescent="0.2">
      <c r="A31" t="s">
        <v>47</v>
      </c>
      <c r="B31" t="s">
        <v>112</v>
      </c>
      <c r="C31" t="s">
        <v>113</v>
      </c>
    </row>
    <row r="36" spans="2:2" x14ac:dyDescent="0.2">
      <c r="B36" t="s">
        <v>64</v>
      </c>
    </row>
    <row r="37" spans="2:2" x14ac:dyDescent="0.2">
      <c r="B37" t="s">
        <v>108</v>
      </c>
    </row>
    <row r="38" spans="2:2" x14ac:dyDescent="0.2">
      <c r="B38" t="s">
        <v>109</v>
      </c>
    </row>
  </sheetData>
  <hyperlinks>
    <hyperlink ref="B3" r:id="rId1" xr:uid="{82B60337-F6F7-4A89-BE21-94E4E4FAE923}"/>
    <hyperlink ref="B12" r:id="rId2" xr:uid="{89BFBE39-15FE-4D88-BD35-419556A195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CD82-B069-4824-8BA4-1B2E25134518}">
  <dimension ref="A2:E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0" sqref="B10"/>
    </sheetView>
  </sheetViews>
  <sheetFormatPr defaultRowHeight="12.75" x14ac:dyDescent="0.2"/>
  <cols>
    <col min="1" max="1" width="2" bestFit="1" customWidth="1"/>
  </cols>
  <sheetData>
    <row r="2" spans="1:5" x14ac:dyDescent="0.2">
      <c r="B2" t="s">
        <v>0</v>
      </c>
      <c r="C2" t="s">
        <v>1</v>
      </c>
      <c r="D2" t="s">
        <v>4</v>
      </c>
      <c r="E2" t="s">
        <v>5</v>
      </c>
    </row>
    <row r="3" spans="1:5" x14ac:dyDescent="0.2">
      <c r="A3" t="s">
        <v>47</v>
      </c>
      <c r="B3" t="s">
        <v>28</v>
      </c>
      <c r="C3" t="s">
        <v>27</v>
      </c>
    </row>
    <row r="4" spans="1:5" x14ac:dyDescent="0.2">
      <c r="A4" t="s">
        <v>47</v>
      </c>
      <c r="B4" t="s">
        <v>78</v>
      </c>
      <c r="C4" t="s">
        <v>79</v>
      </c>
    </row>
    <row r="5" spans="1:5" x14ac:dyDescent="0.2">
      <c r="A5" t="s">
        <v>47</v>
      </c>
      <c r="B5" t="s">
        <v>76</v>
      </c>
      <c r="C5" t="s">
        <v>77</v>
      </c>
    </row>
    <row r="6" spans="1:5" x14ac:dyDescent="0.2">
      <c r="A6" t="s">
        <v>47</v>
      </c>
      <c r="B6" t="s">
        <v>73</v>
      </c>
      <c r="C6" t="s">
        <v>74</v>
      </c>
    </row>
    <row r="7" spans="1:5" x14ac:dyDescent="0.2">
      <c r="A7" t="s">
        <v>47</v>
      </c>
      <c r="B7" t="s">
        <v>88</v>
      </c>
      <c r="C7" t="s">
        <v>89</v>
      </c>
    </row>
    <row r="8" spans="1:5" x14ac:dyDescent="0.2">
      <c r="A8" t="s">
        <v>47</v>
      </c>
      <c r="B8" t="s">
        <v>104</v>
      </c>
      <c r="C8" t="s">
        <v>105</v>
      </c>
    </row>
    <row r="9" spans="1:5" x14ac:dyDescent="0.2">
      <c r="A9" t="s">
        <v>47</v>
      </c>
      <c r="B9" t="s">
        <v>114</v>
      </c>
      <c r="C9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CA54-B59D-4EDC-8BE7-0C63EA165B15}">
  <dimension ref="A2:O2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2" bestFit="1" customWidth="1"/>
    <col min="2" max="2" width="15.140625" bestFit="1" customWidth="1"/>
    <col min="3" max="3" width="10.140625" bestFit="1" customWidth="1"/>
    <col min="4" max="9" width="9.140625" style="3"/>
  </cols>
  <sheetData>
    <row r="2" spans="1:15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</row>
    <row r="3" spans="1:15" x14ac:dyDescent="0.2">
      <c r="A3" t="s">
        <v>47</v>
      </c>
      <c r="B3" s="1" t="s">
        <v>13</v>
      </c>
      <c r="C3" t="s">
        <v>17</v>
      </c>
      <c r="D3" s="4">
        <v>170</v>
      </c>
      <c r="E3" s="6">
        <f>+D3*H3</f>
        <v>2732027.84</v>
      </c>
      <c r="F3" s="6">
        <f>+[2]Main!$O$5-[2]Main!$O$6</f>
        <v>59617</v>
      </c>
      <c r="G3" s="6">
        <f>+E3-F3</f>
        <v>2672410.84</v>
      </c>
      <c r="H3" s="6">
        <f>+[2]Main!$O$3</f>
        <v>16070.752</v>
      </c>
      <c r="I3" s="3" t="s">
        <v>46</v>
      </c>
      <c r="J3" s="5">
        <v>44798</v>
      </c>
      <c r="K3" s="2">
        <f>[2]Model!$BE$33</f>
        <v>175.12057682124131</v>
      </c>
      <c r="L3" s="7">
        <f>+K3/D3-1</f>
        <v>3.0121040124948983E-2</v>
      </c>
      <c r="M3" s="8">
        <f>+[2]Model!$BE$30</f>
        <v>7.4999999999999997E-2</v>
      </c>
      <c r="N3" s="8">
        <f>+[2]Model!$BE$31</f>
        <v>-0.01</v>
      </c>
      <c r="O3" s="8">
        <v>0</v>
      </c>
    </row>
    <row r="4" spans="1:15" x14ac:dyDescent="0.2">
      <c r="A4" t="s">
        <v>47</v>
      </c>
      <c r="B4" t="s">
        <v>14</v>
      </c>
      <c r="C4" t="s">
        <v>23</v>
      </c>
    </row>
    <row r="5" spans="1:15" x14ac:dyDescent="0.2">
      <c r="A5" t="s">
        <v>47</v>
      </c>
      <c r="B5" t="s">
        <v>52</v>
      </c>
      <c r="C5" t="s">
        <v>53</v>
      </c>
    </row>
    <row r="6" spans="1:15" x14ac:dyDescent="0.2">
      <c r="A6" t="s">
        <v>47</v>
      </c>
      <c r="B6" t="s">
        <v>60</v>
      </c>
      <c r="C6" t="s">
        <v>61</v>
      </c>
    </row>
    <row r="7" spans="1:15" x14ac:dyDescent="0.2">
      <c r="A7" t="s">
        <v>47</v>
      </c>
      <c r="B7" t="s">
        <v>67</v>
      </c>
      <c r="C7" t="s">
        <v>68</v>
      </c>
    </row>
    <row r="8" spans="1:15" x14ac:dyDescent="0.2">
      <c r="A8" t="s">
        <v>47</v>
      </c>
      <c r="B8" t="s">
        <v>69</v>
      </c>
      <c r="C8" t="s">
        <v>70</v>
      </c>
    </row>
    <row r="9" spans="1:15" x14ac:dyDescent="0.2">
      <c r="A9" t="s">
        <v>47</v>
      </c>
      <c r="B9" t="s">
        <v>18</v>
      </c>
      <c r="C9" t="s">
        <v>75</v>
      </c>
    </row>
    <row r="10" spans="1:15" x14ac:dyDescent="0.2">
      <c r="A10" t="s">
        <v>47</v>
      </c>
      <c r="B10" t="s">
        <v>20</v>
      </c>
      <c r="C10" t="s">
        <v>86</v>
      </c>
    </row>
    <row r="11" spans="1:15" x14ac:dyDescent="0.2">
      <c r="A11" t="s">
        <v>47</v>
      </c>
      <c r="B11" t="s">
        <v>19</v>
      </c>
      <c r="C11" t="s">
        <v>87</v>
      </c>
    </row>
    <row r="12" spans="1:15" x14ac:dyDescent="0.2">
      <c r="A12" t="s">
        <v>47</v>
      </c>
      <c r="B12" t="s">
        <v>92</v>
      </c>
      <c r="C12" t="s">
        <v>93</v>
      </c>
    </row>
    <row r="13" spans="1:15" x14ac:dyDescent="0.2">
      <c r="A13" t="s">
        <v>47</v>
      </c>
      <c r="B13" t="s">
        <v>96</v>
      </c>
      <c r="C13" t="s">
        <v>97</v>
      </c>
    </row>
    <row r="14" spans="1:15" x14ac:dyDescent="0.2">
      <c r="A14" t="s">
        <v>47</v>
      </c>
      <c r="B14" t="s">
        <v>98</v>
      </c>
      <c r="C14" t="s">
        <v>99</v>
      </c>
    </row>
    <row r="15" spans="1:15" x14ac:dyDescent="0.2">
      <c r="A15" t="s">
        <v>47</v>
      </c>
      <c r="B15" t="s">
        <v>102</v>
      </c>
      <c r="C15" t="s">
        <v>103</v>
      </c>
    </row>
    <row r="16" spans="1:15" x14ac:dyDescent="0.2">
      <c r="B16" t="s">
        <v>21</v>
      </c>
    </row>
    <row r="26" spans="2:5" x14ac:dyDescent="0.2">
      <c r="B26" s="9" t="s">
        <v>64</v>
      </c>
    </row>
    <row r="27" spans="2:5" x14ac:dyDescent="0.2">
      <c r="B27" t="s">
        <v>66</v>
      </c>
      <c r="E27" s="3">
        <v>200</v>
      </c>
    </row>
    <row r="28" spans="2:5" x14ac:dyDescent="0.2">
      <c r="B28" t="s">
        <v>65</v>
      </c>
      <c r="E28" s="3">
        <v>150</v>
      </c>
    </row>
    <row r="29" spans="2:5" x14ac:dyDescent="0.2">
      <c r="B29" t="s">
        <v>35</v>
      </c>
    </row>
  </sheetData>
  <hyperlinks>
    <hyperlink ref="B3" r:id="rId1" xr:uid="{CD056E5E-713C-45E7-82FC-EFD06739D8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Semiconductors</vt:lpstr>
      <vt:lpstr>Networking</vt:lpstr>
      <vt:lpstr>Electronics-Computers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2022-07-16T21:03:38Z</dcterms:created>
  <dcterms:modified xsi:type="dcterms:W3CDTF">2023-01-20T16:32:57Z</dcterms:modified>
</cp:coreProperties>
</file>