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0875F5-4B46-4FF5-ACD5-095E5708FB9D}" xr6:coauthVersionLast="47" xr6:coauthVersionMax="47" xr10:uidLastSave="{00000000-0000-0000-0000-000000000000}"/>
  <bookViews>
    <workbookView xWindow="3330" yWindow="4590" windowWidth="28110" windowHeight="16515" activeTab="1" xr2:uid="{449F5976-BBB2-4D6E-9B28-E8B6EC62A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J25" i="2"/>
  <c r="O23" i="2"/>
  <c r="J15" i="2"/>
  <c r="J13" i="2"/>
  <c r="J10" i="2"/>
  <c r="O15" i="2"/>
  <c r="O10" i="2"/>
  <c r="O13" i="2"/>
  <c r="M5" i="1"/>
  <c r="AD23" i="2"/>
  <c r="AD15" i="2"/>
  <c r="AD13" i="2"/>
  <c r="AD10" i="2"/>
  <c r="AD14" i="2" s="1"/>
  <c r="AB23" i="2"/>
  <c r="AC23" i="2"/>
  <c r="AB15" i="2"/>
  <c r="AA15" i="2"/>
  <c r="AA13" i="2"/>
  <c r="AA10" i="2"/>
  <c r="AB13" i="2"/>
  <c r="AB10" i="2"/>
  <c r="AC15" i="2"/>
  <c r="AC13" i="2"/>
  <c r="AC10" i="2"/>
  <c r="AC14" i="2" s="1"/>
  <c r="AC16" i="2" s="1"/>
  <c r="AC18" i="2" s="1"/>
  <c r="AC19" i="2" s="1"/>
  <c r="M7" i="1"/>
  <c r="M4" i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D16" i="2" l="1"/>
  <c r="AD18" i="2" s="1"/>
  <c r="AD19" i="2" s="1"/>
  <c r="O14" i="2"/>
  <c r="O16" i="2" s="1"/>
  <c r="O18" i="2" s="1"/>
  <c r="O19" i="2" s="1"/>
  <c r="J14" i="2"/>
  <c r="J16" i="2" s="1"/>
  <c r="J18" i="2" s="1"/>
  <c r="J19" i="2" s="1"/>
  <c r="AA14" i="2"/>
  <c r="AA16" i="2" s="1"/>
  <c r="AA18" i="2" s="1"/>
  <c r="AA19" i="2" s="1"/>
  <c r="AB14" i="2"/>
  <c r="AB16" i="2" s="1"/>
  <c r="AB18" i="2" s="1"/>
  <c r="AB19" i="2" s="1"/>
</calcChain>
</file>

<file path=xl/sharedStrings.xml><?xml version="1.0" encoding="utf-8"?>
<sst xmlns="http://schemas.openxmlformats.org/spreadsheetml/2006/main" count="45" uniqueCount="40">
  <si>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</si>
  <si>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</si>
  <si>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</si>
  <si>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</si>
  <si>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</si>
  <si>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</si>
  <si>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</si>
  <si>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</si>
  <si>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</si>
  <si>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</si>
  <si>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</si>
  <si>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</si>
  <si>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</si>
  <si>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</si>
  <si>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</si>
  <si>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</si>
  <si>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</si>
  <si>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</si>
  <si>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</si>
  <si>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</si>
  <si>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</si>
  <si>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</si>
  <si>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</si>
  <si>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</si>
  <si>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EPS</t>
  </si>
  <si>
    <t>COGS</t>
  </si>
  <si>
    <t>Gross Margin</t>
  </si>
  <si>
    <t>R&amp;D</t>
  </si>
  <si>
    <t>MS&amp;A</t>
  </si>
  <si>
    <t>Operating Expenses</t>
  </si>
  <si>
    <t>Operating Income</t>
  </si>
  <si>
    <t>Interest</t>
  </si>
  <si>
    <t>Pretax</t>
  </si>
  <si>
    <t>Taxes</t>
  </si>
  <si>
    <t>Net Income</t>
  </si>
  <si>
    <t>Revenue y/y</t>
  </si>
  <si>
    <t>Data Center</t>
  </si>
  <si>
    <t>Client</t>
  </si>
  <si>
    <t>Gaming</t>
  </si>
  <si>
    <t>Embedded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</si>
</sst>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0" fontId="2" fillId="0" borderId="0" xfId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CDD6D8F-4ABD-4AAD-9484-668CC22754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32657</xdr:colOff>
      <xdr:row>0</xdr:row>
      <xdr:rowOff>38100</xdr:rowOff>
    </xdr:from>
    <xdr:to>
      <xdr:col>30</xdr:col>
      <xdr:colOff>32657</xdr:colOff>
      <xdr:row>40</xdr:row>
      <xdr:rowOff>48986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7725BA9-4D49-D0CA-4A29-7A2421674B5B}"/>
            </a:ext>
          </a:extLst>
        </xdr:cNvPr>
        <xdr:cNvCxnSpPr/>
      </xdr:nvCxnSpPr>
      <xdr:spPr>
        <a:xfrm>
          <a:off x="18641786" y="38100"/>
          <a:ext cx="0" cy="5725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21771</xdr:colOff>
      <xdr:row>0</xdr:row>
      <xdr:rowOff>54429</xdr:rowOff>
    </xdr:from>
    <xdr:to>
      <xdr:col>15</xdr:col>
      <xdr:colOff>21771</xdr:colOff>
      <xdr:row>29</xdr:row>
      <xdr:rowOff>97971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399797-0FC5-95B2-CB27-D05401A4D136}"/>
            </a:ext>
          </a:extLst>
        </xdr:cNvPr>
        <xdr:cNvCxnSpPr/>
      </xdr:nvCxnSpPr>
      <xdr:spPr>
        <a:xfrm>
          <a:off x="9486900" y="54429"/>
          <a:ext cx="0" cy="47788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D5A4-2898-4A25-B128-984AAEABB5C4}">
  <dimension ref="L2:N7"/>
  <sheetViews>
    <sheetView zoomScale="190" zoomScaleNormal="190" workbookViewId="0">
      <selection activeCell="M4" sqref="M4"/>
    </sheetView>
  </sheetViews>
  <sheetFormatPr defaultRowHeight="12.75" x14ac:dyDescent="0.2"/>
  <sheetData>
    <row r="2" spans="12:14" x14ac:dyDescent="0.2">
      <c r="L2" t="s">
        <v>0</v>
      </c>
      <c r="M2" s="1">
        <v>81</v>
      </c>
    </row>
    <row r="3" spans="12:14" x14ac:dyDescent="0.2">
      <c r="L3" t="s">
        <v>1</v>
      </c>
      <c r="M3" s="3">
        <v>1618</v>
      </c>
      <c r="N3" s="2" t="s">
        <v>19</v>
      </c>
    </row>
    <row r="4" spans="12:14" x14ac:dyDescent="0.2">
      <c r="L4" t="s">
        <v>2</v>
      </c>
      <c r="M4" s="3">
        <f>+M2*M3</f>
        <v>131058</v>
      </c>
    </row>
    <row r="5" spans="12:14" x14ac:dyDescent="0.2">
      <c r="L5" t="s">
        <v>3</v>
      </c>
      <c r="M5" s="3">
        <f>4835+1020</f>
        <v>5855</v>
      </c>
      <c r="N5" s="2" t="s">
        <v>19</v>
      </c>
    </row>
    <row r="6" spans="12:14" x14ac:dyDescent="0.2">
      <c r="L6" t="s">
        <v>4</v>
      </c>
      <c r="M6" s="3">
        <v>2467</v>
      </c>
      <c r="N6" s="2" t="s">
        <v>19</v>
      </c>
    </row>
    <row r="7" spans="12:14" x14ac:dyDescent="0.2">
      <c r="L7" t="s">
        <v>5</v>
      </c>
      <c r="M7" s="3">
        <f>+M4-M5+M6</f>
        <v>127670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65FD-8E44-4C73-A775-FD93E4059E5E}">
  <dimension ref="A1:AN25"/>
  <sheetViews>
    <sheetView tabSelected="1" zoomScale="175" zoomScaleNormal="17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O20" sqref="O20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2"/>
  </cols>
  <sheetData>
    <row r="1" spans="1:40" x14ac:dyDescent="0.2">
      <c r="A1" s="8" t="s">
        <v>6</v>
      </c>
    </row>
    <row r="2" spans="1:40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U2">
        <v>2013</v>
      </c>
      <c r="V2">
        <v>2014</v>
      </c>
      <c r="W2">
        <v>2015</v>
      </c>
      <c r="X2">
        <f>+W2+1</f>
        <v>2016</v>
      </c>
      <c r="Y2">
        <f t="shared" ref="Y2:AN2" si="0">+X2+1</f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</row>
    <row r="3" spans="1:40" x14ac:dyDescent="0.2">
      <c r="B3" t="s">
        <v>36</v>
      </c>
      <c r="J3" s="10">
        <v>1293</v>
      </c>
      <c r="K3" s="10"/>
      <c r="L3" s="10"/>
      <c r="M3" s="10"/>
      <c r="N3" s="10"/>
      <c r="O3" s="10">
        <v>1295</v>
      </c>
    </row>
    <row r="4" spans="1:40" x14ac:dyDescent="0.2">
      <c r="B4" t="s">
        <v>37</v>
      </c>
      <c r="J4" s="10">
        <v>2124</v>
      </c>
      <c r="O4" s="2">
        <v>739</v>
      </c>
    </row>
    <row r="5" spans="1:40" x14ac:dyDescent="0.2">
      <c r="B5" t="s">
        <v>38</v>
      </c>
      <c r="J5" s="10">
        <v>1875</v>
      </c>
      <c r="K5" s="10"/>
      <c r="L5" s="10"/>
      <c r="M5" s="10"/>
      <c r="N5" s="10"/>
      <c r="O5" s="10">
        <v>1757</v>
      </c>
    </row>
    <row r="6" spans="1:40" x14ac:dyDescent="0.2">
      <c r="B6" t="s">
        <v>39</v>
      </c>
      <c r="J6" s="10">
        <v>595</v>
      </c>
      <c r="K6" s="10"/>
      <c r="L6" s="10"/>
      <c r="M6" s="10"/>
      <c r="N6" s="10"/>
      <c r="O6" s="10">
        <v>1562</v>
      </c>
    </row>
    <row r="8" spans="1:40" s="4" customFormat="1" x14ac:dyDescent="0.2">
      <c r="B8" s="4" t="s">
        <v>7</v>
      </c>
      <c r="C8" s="5"/>
      <c r="D8" s="5"/>
      <c r="E8" s="5"/>
      <c r="F8" s="5"/>
      <c r="G8" s="5"/>
      <c r="H8" s="5"/>
      <c r="I8" s="5"/>
      <c r="J8" s="9">
        <v>5887</v>
      </c>
      <c r="K8" s="9"/>
      <c r="L8" s="9"/>
      <c r="M8" s="9"/>
      <c r="N8" s="9"/>
      <c r="O8" s="9">
        <v>5353</v>
      </c>
      <c r="P8" s="5"/>
      <c r="Q8" s="5"/>
      <c r="R8" s="5"/>
      <c r="U8" s="6">
        <v>5299</v>
      </c>
      <c r="V8" s="6">
        <v>5506</v>
      </c>
      <c r="W8" s="6">
        <v>3991</v>
      </c>
      <c r="X8" s="6">
        <v>4272</v>
      </c>
      <c r="Y8" s="6">
        <v>5329</v>
      </c>
      <c r="AA8" s="6">
        <v>6731</v>
      </c>
      <c r="AB8" s="6">
        <v>9763</v>
      </c>
      <c r="AC8" s="6">
        <v>16434</v>
      </c>
      <c r="AD8" s="6">
        <v>23601</v>
      </c>
    </row>
    <row r="9" spans="1:40" x14ac:dyDescent="0.2">
      <c r="B9" t="s">
        <v>25</v>
      </c>
      <c r="J9" s="10">
        <v>2883</v>
      </c>
      <c r="K9" s="10"/>
      <c r="L9" s="10"/>
      <c r="M9" s="10"/>
      <c r="N9" s="10"/>
      <c r="O9" s="10">
        <v>2689</v>
      </c>
      <c r="AA9" s="3">
        <v>3863</v>
      </c>
      <c r="AB9" s="3">
        <v>5416</v>
      </c>
      <c r="AC9" s="3">
        <v>8505</v>
      </c>
      <c r="AD9" s="3">
        <v>11550</v>
      </c>
    </row>
    <row r="10" spans="1:40" x14ac:dyDescent="0.2">
      <c r="B10" t="s">
        <v>26</v>
      </c>
      <c r="J10" s="10">
        <f>J8-J9</f>
        <v>3004</v>
      </c>
      <c r="K10" s="10"/>
      <c r="L10" s="10"/>
      <c r="M10" s="10"/>
      <c r="N10" s="10"/>
      <c r="O10" s="10">
        <f>O8-O9</f>
        <v>2664</v>
      </c>
      <c r="AA10" s="3">
        <f>+AA8-AA9</f>
        <v>2868</v>
      </c>
      <c r="AB10" s="3">
        <f>+AB8-AB9</f>
        <v>4347</v>
      </c>
      <c r="AC10" s="3">
        <f>+AC8-AC9</f>
        <v>7929</v>
      </c>
      <c r="AD10" s="3">
        <f>+AD8-AD9</f>
        <v>12051</v>
      </c>
    </row>
    <row r="11" spans="1:40" x14ac:dyDescent="0.2">
      <c r="B11" t="s">
        <v>27</v>
      </c>
      <c r="J11" s="10">
        <v>1060</v>
      </c>
      <c r="K11" s="10"/>
      <c r="L11" s="10"/>
      <c r="M11" s="10"/>
      <c r="N11" s="10"/>
      <c r="O11" s="10">
        <v>1411</v>
      </c>
      <c r="AA11" s="3">
        <v>1547</v>
      </c>
      <c r="AB11" s="3">
        <v>1983</v>
      </c>
      <c r="AC11" s="3">
        <v>2845</v>
      </c>
      <c r="AD11" s="3">
        <v>5005</v>
      </c>
    </row>
    <row r="12" spans="1:40" x14ac:dyDescent="0.2">
      <c r="B12" t="s">
        <v>28</v>
      </c>
      <c r="J12" s="10">
        <v>597</v>
      </c>
      <c r="K12" s="10"/>
      <c r="L12" s="10"/>
      <c r="M12" s="10"/>
      <c r="N12" s="10"/>
      <c r="O12" s="10">
        <v>585</v>
      </c>
      <c r="AA12" s="3">
        <v>750</v>
      </c>
      <c r="AB12" s="3">
        <v>995</v>
      </c>
      <c r="AC12" s="3">
        <v>1448</v>
      </c>
      <c r="AD12" s="3">
        <v>2336</v>
      </c>
    </row>
    <row r="13" spans="1:40" x14ac:dyDescent="0.2">
      <c r="B13" t="s">
        <v>29</v>
      </c>
      <c r="J13" s="10">
        <f>J11+J12</f>
        <v>1657</v>
      </c>
      <c r="K13" s="10"/>
      <c r="L13" s="10"/>
      <c r="M13" s="10"/>
      <c r="N13" s="10"/>
      <c r="O13" s="10">
        <f>O11+O12</f>
        <v>1996</v>
      </c>
      <c r="AA13" s="3">
        <f>+AA11+AA12</f>
        <v>2297</v>
      </c>
      <c r="AB13" s="3">
        <f>+AB11+AB12</f>
        <v>2978</v>
      </c>
      <c r="AC13" s="3">
        <f>+AC11+AC12</f>
        <v>4293</v>
      </c>
      <c r="AD13" s="3">
        <f t="shared" ref="AD13" si="1">+AD11+AD12</f>
        <v>7341</v>
      </c>
    </row>
    <row r="14" spans="1:40" x14ac:dyDescent="0.2">
      <c r="B14" t="s">
        <v>30</v>
      </c>
      <c r="J14" s="10">
        <f>J10-J13</f>
        <v>1347</v>
      </c>
      <c r="K14" s="10"/>
      <c r="L14" s="10"/>
      <c r="M14" s="10"/>
      <c r="N14" s="10"/>
      <c r="O14" s="10">
        <f>O10-O13</f>
        <v>668</v>
      </c>
      <c r="AA14" s="3">
        <f>+AA10-AA13</f>
        <v>571</v>
      </c>
      <c r="AB14" s="3">
        <f>+AB10-AB13</f>
        <v>1369</v>
      </c>
      <c r="AC14" s="3">
        <f>+AC10-AC13</f>
        <v>3636</v>
      </c>
      <c r="AD14" s="3">
        <f t="shared" ref="AD14" si="2">+AD10-AD13</f>
        <v>4710</v>
      </c>
    </row>
    <row r="15" spans="1:40" x14ac:dyDescent="0.2">
      <c r="B15" t="s">
        <v>31</v>
      </c>
      <c r="J15" s="10">
        <f>-13-42</f>
        <v>-55</v>
      </c>
      <c r="K15" s="10"/>
      <c r="L15" s="10"/>
      <c r="M15" s="10"/>
      <c r="N15" s="10"/>
      <c r="O15" s="10">
        <f>-25+43</f>
        <v>18</v>
      </c>
      <c r="AA15" s="3">
        <f>-94-165</f>
        <v>-259</v>
      </c>
      <c r="AB15" s="3">
        <f>-47-47</f>
        <v>-94</v>
      </c>
      <c r="AC15" s="3">
        <f>-34+55</f>
        <v>21</v>
      </c>
      <c r="AD15" s="3">
        <f>-88+8</f>
        <v>-80</v>
      </c>
    </row>
    <row r="16" spans="1:40" x14ac:dyDescent="0.2">
      <c r="B16" t="s">
        <v>32</v>
      </c>
      <c r="J16" s="10">
        <f>J14+J15</f>
        <v>1292</v>
      </c>
      <c r="K16" s="10"/>
      <c r="L16" s="10"/>
      <c r="M16" s="10"/>
      <c r="N16" s="10"/>
      <c r="O16" s="10">
        <f>O14+O15</f>
        <v>686</v>
      </c>
      <c r="AA16" s="3">
        <f>+AA14+AA15</f>
        <v>312</v>
      </c>
      <c r="AB16" s="3">
        <f>+AB14+AB15</f>
        <v>1275</v>
      </c>
      <c r="AC16" s="3">
        <f>+AC14+AC15</f>
        <v>3657</v>
      </c>
      <c r="AD16" s="3">
        <f>+AD14+AD15</f>
        <v>4630</v>
      </c>
    </row>
    <row r="17" spans="2:30" x14ac:dyDescent="0.2">
      <c r="B17" t="s">
        <v>33</v>
      </c>
      <c r="J17" s="10">
        <v>113</v>
      </c>
      <c r="K17" s="10"/>
      <c r="L17" s="10"/>
      <c r="M17" s="10"/>
      <c r="N17" s="10"/>
      <c r="O17" s="10">
        <v>13</v>
      </c>
      <c r="AA17" s="3">
        <v>0</v>
      </c>
      <c r="AB17" s="3">
        <v>0</v>
      </c>
      <c r="AC17" s="3">
        <v>513</v>
      </c>
      <c r="AD17" s="3">
        <v>0</v>
      </c>
    </row>
    <row r="18" spans="2:30" x14ac:dyDescent="0.2">
      <c r="B18" t="s">
        <v>34</v>
      </c>
      <c r="J18" s="10">
        <f>J16-J17</f>
        <v>1179</v>
      </c>
      <c r="K18" s="10"/>
      <c r="L18" s="10"/>
      <c r="M18" s="10"/>
      <c r="N18" s="10"/>
      <c r="O18" s="10">
        <f>O16-O17</f>
        <v>673</v>
      </c>
      <c r="AA18" s="3">
        <f>+AA16-AA17</f>
        <v>312</v>
      </c>
      <c r="AB18" s="3">
        <f>+AB16-AB17</f>
        <v>1275</v>
      </c>
      <c r="AC18" s="3">
        <f>+AC16-AC17</f>
        <v>3144</v>
      </c>
      <c r="AD18" s="3">
        <f>+AD16-AD17</f>
        <v>4630</v>
      </c>
    </row>
    <row r="19" spans="2:30" x14ac:dyDescent="0.2">
      <c r="B19" t="s">
        <v>24</v>
      </c>
      <c r="J19" s="11">
        <f>J18/J20</f>
        <v>0.83617021276595749</v>
      </c>
      <c r="O19" s="11">
        <f>O18/O20</f>
        <v>0.41775294847920547</v>
      </c>
      <c r="AA19" s="1">
        <f>+AA18/AA20</f>
        <v>0.27857142857142858</v>
      </c>
      <c r="AB19" s="1">
        <f>+AB18/AB20</f>
        <v>1.056338028169014</v>
      </c>
      <c r="AC19" s="1">
        <f>+AC18/AC20</f>
        <v>2.5581773799837264</v>
      </c>
      <c r="AD19" s="1">
        <f>+AD18/AD20</f>
        <v>2.9471674092934435</v>
      </c>
    </row>
    <row r="20" spans="2:30" x14ac:dyDescent="0.2">
      <c r="B20" t="s">
        <v>1</v>
      </c>
      <c r="J20" s="10">
        <v>1410</v>
      </c>
      <c r="K20" s="10"/>
      <c r="L20" s="10"/>
      <c r="M20" s="10"/>
      <c r="N20" s="10"/>
      <c r="O20" s="10">
        <v>1611</v>
      </c>
      <c r="AA20" s="3">
        <v>1120</v>
      </c>
      <c r="AB20" s="3">
        <v>1207</v>
      </c>
      <c r="AC20" s="3">
        <v>1229</v>
      </c>
      <c r="AD20" s="3">
        <v>1571</v>
      </c>
    </row>
    <row r="23" spans="2:30" x14ac:dyDescent="0.2">
      <c r="B23" t="s">
        <v>35</v>
      </c>
      <c r="O23" s="12">
        <f>O8/J8-1</f>
        <v>-9.0708340411075228E-2</v>
      </c>
      <c r="AB23" s="7">
        <f>+AB8/AA8-1</f>
        <v>0.45045312732134901</v>
      </c>
      <c r="AC23" s="7">
        <f>+AC8/AB8-1</f>
        <v>0.68329406944586712</v>
      </c>
      <c r="AD23" s="7">
        <f>+AD8/AC8-1</f>
        <v>0.43610806863818907</v>
      </c>
    </row>
    <row r="25" spans="2:30" x14ac:dyDescent="0.2">
      <c r="B25" t="s">
        <v>26</v>
      </c>
      <c r="J25" s="12">
        <f>J10/J8</f>
        <v>0.51027688126380155</v>
      </c>
      <c r="O25" s="12">
        <f>O10/O8</f>
        <v>0.49766486082570521</v>
      </c>
    </row>
  </sheetData>
  <hyperlinks>
    <hyperlink ref="A1" location="Main!A1" display="Main" xr:uid="{AE73617B-F45B-445A-BDA8-AE857C9E0C1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2023-02-01T15:38:38Z</dcterms:created>
  <dcterms:modified xsi:type="dcterms:W3CDTF">2023-05-02T20:24:41Z</dcterms:modified>
</cp:coreProperties>
</file>