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showInkAnnotation="0" defaultThemeVersion="166925"/>
  <xr:revisionPtr revIDLastSave="0" documentId="13_ncr:1_{52D36D1F-5C30-4BBC-8144-98BC235B9F37}" xr6:coauthVersionLast="47" xr6:coauthVersionMax="47" xr10:uidLastSave="{00000000-0000-0000-0000-000000000000}"/>
  <bookViews>
    <workbookView xWindow="19800" yWindow="45" windowWidth="31845" windowHeight="20910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0" l="1"/>
  <c r="N5" i="10"/>
  <c r="M5" i="10"/>
  <c r="K5" i="10"/>
  <c r="L5" i="10" s="1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G4" i="5" l="1"/>
  <c r="G12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<sst xmlns="http://schemas.openxmlformats.org/spreadsheetml/2006/main" count="645" uniqueCount="390">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</sst>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9" fillId="0" borderId="0" applyNumberFormat="0" applyFill="0" applyBorder="0" applyAlignment="0" applyProtection="0"/>
  </cellStyleXfs>
  <cellXfs count="149">
    <xf numFmtId="0" fontId="0" fillId="0" borderId="0" xfId="0"/>
    <xf numFmtId="0" fontId="58" fillId="0" borderId="0" xfId="0" applyFont="1"/>
    <xf numFmtId="2" fontId="58" fillId="0" borderId="0" xfId="0" applyNumberFormat="1" applyFont="1" applyAlignment="1">
      <alignment horizontal="right"/>
    </xf>
    <xf numFmtId="3" fontId="58" fillId="0" borderId="0" xfId="0" applyNumberFormat="1" applyFont="1" applyAlignment="1">
      <alignment horizontal="right"/>
    </xf>
    <xf numFmtId="0" fontId="58" fillId="0" borderId="0" xfId="0" applyFont="1" applyAlignment="1">
      <alignment horizontal="right"/>
    </xf>
    <xf numFmtId="0" fontId="60" fillId="0" borderId="0" xfId="1" applyFont="1"/>
    <xf numFmtId="0" fontId="57" fillId="0" borderId="0" xfId="0" applyFont="1"/>
    <xf numFmtId="3" fontId="57" fillId="0" borderId="0" xfId="0" applyNumberFormat="1" applyFont="1" applyAlignment="1">
      <alignment horizontal="right"/>
    </xf>
    <xf numFmtId="0" fontId="56" fillId="0" borderId="0" xfId="0" applyFont="1"/>
    <xf numFmtId="3" fontId="61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3" xfId="0" applyFont="1" applyBorder="1"/>
    <xf numFmtId="0" fontId="52" fillId="0" borderId="4" xfId="0" applyFont="1" applyBorder="1"/>
    <xf numFmtId="2" fontId="52" fillId="0" borderId="4" xfId="0" applyNumberFormat="1" applyFont="1" applyBorder="1" applyAlignment="1">
      <alignment horizontal="right"/>
    </xf>
    <xf numFmtId="3" fontId="52" fillId="0" borderId="4" xfId="0" applyNumberFormat="1" applyFont="1" applyBorder="1" applyAlignment="1">
      <alignment horizontal="right"/>
    </xf>
    <xf numFmtId="0" fontId="52" fillId="0" borderId="4" xfId="0" applyFont="1" applyBorder="1" applyAlignment="1">
      <alignment horizontal="right"/>
    </xf>
    <xf numFmtId="0" fontId="52" fillId="0" borderId="4" xfId="0" applyFont="1" applyBorder="1" applyAlignment="1">
      <alignment horizontal="center"/>
    </xf>
    <xf numFmtId="0" fontId="52" fillId="0" borderId="5" xfId="0" applyFont="1" applyBorder="1" applyAlignment="1">
      <alignment horizontal="center"/>
    </xf>
    <xf numFmtId="0" fontId="52" fillId="0" borderId="0" xfId="0" applyFont="1"/>
    <xf numFmtId="2" fontId="52" fillId="0" borderId="0" xfId="0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2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4" fontId="52" fillId="0" borderId="0" xfId="0" applyNumberFormat="1" applyFont="1" applyAlignment="1">
      <alignment horizontal="center"/>
    </xf>
    <xf numFmtId="9" fontId="52" fillId="0" borderId="0" xfId="0" applyNumberFormat="1" applyFont="1" applyAlignment="1">
      <alignment horizontal="center"/>
    </xf>
    <xf numFmtId="164" fontId="52" fillId="0" borderId="1" xfId="0" applyNumberFormat="1" applyFont="1" applyBorder="1" applyAlignment="1">
      <alignment horizontal="center"/>
    </xf>
    <xf numFmtId="164" fontId="52" fillId="0" borderId="0" xfId="0" applyNumberFormat="1" applyFont="1" applyAlignment="1">
      <alignment horizontal="center"/>
    </xf>
    <xf numFmtId="164" fontId="52" fillId="0" borderId="2" xfId="0" applyNumberFormat="1" applyFont="1" applyBorder="1" applyAlignment="1">
      <alignment horizontal="center"/>
    </xf>
    <xf numFmtId="4" fontId="52" fillId="0" borderId="1" xfId="0" applyNumberFormat="1" applyFont="1" applyBorder="1" applyAlignment="1">
      <alignment horizontal="center"/>
    </xf>
    <xf numFmtId="4" fontId="52" fillId="0" borderId="2" xfId="0" applyNumberFormat="1" applyFont="1" applyBorder="1" applyAlignment="1">
      <alignment horizontal="center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9" fontId="50" fillId="0" borderId="0" xfId="0" applyNumberFormat="1" applyFont="1" applyAlignment="1">
      <alignment horizontal="center"/>
    </xf>
    <xf numFmtId="164" fontId="52" fillId="0" borderId="6" xfId="0" applyNumberFormat="1" applyFont="1" applyBorder="1" applyAlignment="1">
      <alignment horizontal="center"/>
    </xf>
    <xf numFmtId="0" fontId="49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0" fontId="47" fillId="0" borderId="0" xfId="0" applyFont="1"/>
    <xf numFmtId="4" fontId="52" fillId="0" borderId="0" xfId="0" applyNumberFormat="1" applyFont="1" applyAlignment="1">
      <alignment horizontal="right"/>
    </xf>
    <xf numFmtId="0" fontId="46" fillId="0" borderId="4" xfId="0" applyFont="1" applyBorder="1" applyAlignment="1">
      <alignment horizontal="right"/>
    </xf>
    <xf numFmtId="14" fontId="52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5" fillId="0" borderId="0" xfId="0" applyFont="1" applyAlignment="1">
      <alignment horizontal="right"/>
    </xf>
    <xf numFmtId="0" fontId="45" fillId="0" borderId="3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52" fillId="0" borderId="5" xfId="0" applyFont="1" applyBorder="1"/>
    <xf numFmtId="3" fontId="55" fillId="0" borderId="0" xfId="0" applyNumberFormat="1" applyFont="1"/>
    <xf numFmtId="0" fontId="44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2" fillId="0" borderId="0" xfId="0" applyFont="1"/>
    <xf numFmtId="3" fontId="58" fillId="0" borderId="0" xfId="0" applyNumberFormat="1" applyFont="1"/>
    <xf numFmtId="3" fontId="61" fillId="0" borderId="0" xfId="0" applyNumberFormat="1" applyFont="1"/>
    <xf numFmtId="3" fontId="42" fillId="0" borderId="0" xfId="0" applyNumberFormat="1" applyFont="1"/>
    <xf numFmtId="4" fontId="58" fillId="0" borderId="0" xfId="0" applyNumberFormat="1" applyFont="1" applyAlignment="1">
      <alignment horizontal="right"/>
    </xf>
    <xf numFmtId="4" fontId="61" fillId="0" borderId="0" xfId="0" applyNumberFormat="1" applyFont="1" applyAlignment="1">
      <alignment horizontal="right"/>
    </xf>
    <xf numFmtId="0" fontId="41" fillId="0" borderId="0" xfId="0" applyFont="1"/>
    <xf numFmtId="0" fontId="40" fillId="0" borderId="0" xfId="0" applyFont="1"/>
    <xf numFmtId="0" fontId="62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14" fontId="55" fillId="0" borderId="0" xfId="0" applyNumberFormat="1" applyFont="1"/>
    <xf numFmtId="0" fontId="55" fillId="0" borderId="0" xfId="0" applyFont="1" applyAlignment="1">
      <alignment horizontal="right"/>
    </xf>
    <xf numFmtId="4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3" fontId="38" fillId="0" borderId="0" xfId="0" applyNumberFormat="1" applyFont="1"/>
    <xf numFmtId="0" fontId="38" fillId="0" borderId="0" xfId="0" applyFont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7" fillId="0" borderId="0" xfId="0" applyFont="1"/>
    <xf numFmtId="3" fontId="37" fillId="0" borderId="0" xfId="0" applyNumberFormat="1" applyFont="1"/>
    <xf numFmtId="3" fontId="36" fillId="0" borderId="0" xfId="0" applyNumberFormat="1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3" fontId="29" fillId="0" borderId="0" xfId="0" applyNumberFormat="1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63" fillId="0" borderId="0" xfId="0" applyFont="1"/>
    <xf numFmtId="0" fontId="26" fillId="0" borderId="0" xfId="0" applyFont="1"/>
    <xf numFmtId="0" fontId="64" fillId="0" borderId="0" xfId="1" applyFont="1"/>
    <xf numFmtId="0" fontId="25" fillId="0" borderId="0" xfId="0" applyFont="1"/>
    <xf numFmtId="3" fontId="25" fillId="0" borderId="0" xfId="0" applyNumberFormat="1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14" fontId="38" fillId="0" borderId="0" xfId="0" applyNumberFormat="1" applyFont="1"/>
    <xf numFmtId="3" fontId="22" fillId="0" borderId="0" xfId="0" applyNumberFormat="1" applyFont="1"/>
    <xf numFmtId="0" fontId="21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0" fontId="16" fillId="0" borderId="0" xfId="0" applyFont="1"/>
    <xf numFmtId="3" fontId="15" fillId="0" borderId="0" xfId="0" applyNumberFormat="1" applyFont="1"/>
    <xf numFmtId="0" fontId="14" fillId="0" borderId="0" xfId="0" applyFont="1"/>
    <xf numFmtId="3" fontId="62" fillId="0" borderId="0" xfId="0" applyNumberFormat="1" applyFont="1"/>
    <xf numFmtId="0" fontId="60" fillId="0" borderId="1" xfId="1" applyFont="1" applyBorder="1"/>
    <xf numFmtId="9" fontId="52" fillId="0" borderId="2" xfId="0" applyNumberFormat="1" applyFont="1" applyBorder="1" applyAlignment="1">
      <alignment horizontal="center"/>
    </xf>
    <xf numFmtId="0" fontId="27" fillId="0" borderId="0" xfId="0" applyFont="1" applyAlignment="1">
      <alignment horizontal="right"/>
    </xf>
    <xf numFmtId="0" fontId="19" fillId="0" borderId="1" xfId="0" applyFont="1" applyBorder="1"/>
    <xf numFmtId="0" fontId="49" fillId="0" borderId="1" xfId="0" applyFont="1" applyBorder="1"/>
    <xf numFmtId="0" fontId="49" fillId="0" borderId="0" xfId="0" applyFont="1"/>
    <xf numFmtId="0" fontId="16" fillId="0" borderId="1" xfId="0" applyFont="1" applyBorder="1"/>
    <xf numFmtId="0" fontId="52" fillId="0" borderId="1" xfId="0" applyFont="1" applyBorder="1"/>
    <xf numFmtId="0" fontId="50" fillId="0" borderId="1" xfId="0" applyFont="1" applyBorder="1"/>
    <xf numFmtId="0" fontId="50" fillId="0" borderId="0" xfId="0" applyFont="1"/>
    <xf numFmtId="0" fontId="45" fillId="0" borderId="1" xfId="0" applyFont="1" applyBorder="1"/>
    <xf numFmtId="0" fontId="52" fillId="0" borderId="7" xfId="0" applyFont="1" applyBorder="1"/>
    <xf numFmtId="0" fontId="52" fillId="0" borderId="6" xfId="0" applyFont="1" applyBorder="1"/>
    <xf numFmtId="2" fontId="52" fillId="0" borderId="6" xfId="0" applyNumberFormat="1" applyFont="1" applyBorder="1" applyAlignment="1">
      <alignment horizontal="right"/>
    </xf>
    <xf numFmtId="3" fontId="52" fillId="0" borderId="6" xfId="0" applyNumberFormat="1" applyFont="1" applyBorder="1" applyAlignment="1">
      <alignment horizontal="right"/>
    </xf>
    <xf numFmtId="0" fontId="52" fillId="0" borderId="6" xfId="0" applyFont="1" applyBorder="1" applyAlignment="1">
      <alignment horizontal="right"/>
    </xf>
    <xf numFmtId="0" fontId="52" fillId="0" borderId="6" xfId="0" applyFont="1" applyBorder="1" applyAlignment="1">
      <alignment horizontal="center"/>
    </xf>
    <xf numFmtId="0" fontId="52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60" fillId="0" borderId="0" xfId="1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0.8664522481572412</v>
          </cell>
          <cell r="BB34">
            <v>2.8201655669586763</v>
          </cell>
          <cell r="BC34">
            <v>3.0208059552029423</v>
          </cell>
          <cell r="BD34">
            <v>4.6483800945230627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151.34877977356186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5" sqref="C5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91.92</v>
      </c>
      <c r="E5" s="22">
        <f>D5*[2]Main!$L$3</f>
        <v>1177219.44</v>
      </c>
      <c r="F5" s="22">
        <f>[2]Main!$L$5-[2]Main!$L$6</f>
        <v>132025</v>
      </c>
      <c r="G5" s="22">
        <f>+E5-F5</f>
        <v>1045194.44</v>
      </c>
      <c r="H5" s="22">
        <f>[2]Main!$L$3</f>
        <v>12807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151.34877977356186</v>
      </c>
      <c r="L3" s="28">
        <f>K3/D3-1</f>
        <v>0.71987249742683934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101.59229983215513</v>
      </c>
      <c r="Q3" s="30">
        <f>+($G3/$H3)/U3</f>
        <v>31.212662694822964</v>
      </c>
      <c r="R3" s="30">
        <f>+($G3/$H3)/V3</f>
        <v>29.13953358487791</v>
      </c>
      <c r="S3" s="31">
        <f>+($G3/$H3)/W3</f>
        <v>18.93667789532752</v>
      </c>
      <c r="T3" s="32">
        <f>+[6]Model!$BA$34</f>
        <v>0.8664522481572412</v>
      </c>
      <c r="U3" s="27">
        <f>+[6]Model!$BB$34</f>
        <v>2.8201655669586763</v>
      </c>
      <c r="V3" s="27">
        <f>+[6]Model!$BC$34</f>
        <v>3.0208059552029423</v>
      </c>
      <c r="W3" s="33">
        <f>+[6]Model!$BD$34</f>
        <v>4.6483800945230627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44959</v>
      </c>
      <c r="K3" s="27">
        <f>+[18]Model!$AX$52</f>
        <v>215.87667010339968</v>
      </c>
      <c r="L3" s="28">
        <f>K3/D3-1</f>
        <v>0.9650161123557226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15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2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5" t="s">
        <v>388</v>
      </c>
      <c r="C8" s="145" t="s">
        <v>389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>
      <selection activeCell="C7" sqref="C7:J7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+[26]Main!$J$5-[26]Main!$J$6</f>
        <v>7078</v>
      </c>
      <c r="G8" s="22">
        <f t="shared" ref="G8" si="1">+E8-F8</f>
        <v>50742.358567719995</v>
      </c>
      <c r="H8" s="52">
        <f>+[26]Main!$J$3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+[27]Main!$N$5-[27]Main!$N$6</f>
        <v>538</v>
      </c>
      <c r="G12" s="52">
        <f>+E12-F12</f>
        <v>36126.879999999997</v>
      </c>
      <c r="H12" s="10">
        <f>+[27]Main!$N$3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+D13*[28]Main!$K$3</f>
        <v>16302.031699999998</v>
      </c>
      <c r="F13" s="3">
        <f>+[28]Main!$K$5-[28]Main!$K$6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+D18*[29]Main!$K$3</f>
        <v>20147.20788088</v>
      </c>
      <c r="F18" s="22">
        <f>+[29]Main!$K$5-[29]Main!$K$6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[30]Main!$L$5-[30]Main!$L$6</f>
        <v>-2851</v>
      </c>
      <c r="G7" s="22">
        <f>E7-F7</f>
        <v>119466.20633988002</v>
      </c>
      <c r="H7" s="22">
        <f>+[30]Main!$L$3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-257</v>
      </c>
      <c r="G3" s="3">
        <f>+E3-F3</f>
        <v>1232257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D4*[31]Main!$L$3</f>
        <v>310046.98749999999</v>
      </c>
      <c r="F4" s="22" cm="1">
        <f t="array" ref="F4">([31]Main!$L$5-[31]Main!$L$6)/RMB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D5*[31]Main!$L$3</f>
        <v>310046.98749999999</v>
      </c>
      <c r="F5" s="3" cm="1">
        <f t="array" ref="F5">([31]Main!$L$5-[31]Main!$L$6)/RMB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+D12*[32]Main!$M$3</f>
        <v>46254.6</v>
      </c>
      <c r="F12" s="22">
        <f>+[32]Main!$M$5-[32]Main!$M$6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2023-02-06T16:41:35Z</dcterms:modified>
  <cp:category/>
  <cp:contentStatus/>
</cp:coreProperties>
</file>