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D2E5875-0D2C-4142-BED0-E515554E7C4D}" xr6:coauthVersionLast="47" xr6:coauthVersionMax="47" xr10:uidLastSave="{00000000-0000-0000-0000-000000000000}"/>
  <bookViews>
    <workbookView xWindow="-19005" yWindow="1530" windowWidth="18960" windowHeight="18495" activeTab="3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  <sheet name="Private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2" l="1"/>
  <c r="H20" i="2"/>
  <c r="E20" i="2" s="1"/>
  <c r="G20" i="2" s="1"/>
  <c r="F26" i="2" l="1"/>
  <c r="H26" i="2"/>
  <c r="E26" i="2" s="1"/>
  <c r="G26" i="2" l="1"/>
  <c r="H55" i="1"/>
  <c r="E55" i="1" s="1"/>
  <c r="G55" i="1" s="1"/>
  <c r="F21" i="2"/>
  <c r="H21" i="2"/>
  <c r="E21" i="2" s="1"/>
  <c r="G21" i="2" l="1"/>
  <c r="F7" i="1"/>
  <c r="H7" i="1"/>
  <c r="E7" i="1" s="1"/>
  <c r="H3" i="1"/>
  <c r="E3" i="1" s="1"/>
  <c r="G7" i="1" l="1"/>
  <c r="F3" i="2"/>
  <c r="H3" i="2"/>
  <c r="E3" i="2" s="1"/>
  <c r="F8" i="1"/>
  <c r="E8" i="1"/>
  <c r="F4" i="1"/>
  <c r="E4" i="1"/>
  <c r="F5" i="1"/>
  <c r="E5" i="1"/>
  <c r="G3" i="2" l="1"/>
  <c r="G4" i="1"/>
  <c r="G8" i="1"/>
  <c r="G5" i="1"/>
  <c r="F3" i="1"/>
  <c r="G3" i="1" l="1"/>
  <c r="F6" i="1"/>
  <c r="E6" i="1"/>
  <c r="G6" i="1" l="1"/>
</calcChain>
</file>

<file path=xl/sharedStrings.xml><?xml version="1.0" encoding="utf-8"?>
<sst xmlns="http://schemas.openxmlformats.org/spreadsheetml/2006/main" count="321" uniqueCount="216">
  <si>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</si>
  <si>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</si>
  <si>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</si>
  <si>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</si>
  <si>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</si>
  <si>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</si>
  <si>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</si>
  <si>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</si>
  <si>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</si>
  <si>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</si>
  <si>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</si>
  <si>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</si>
  <si>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</si>
  <si>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</si>
  <si>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</si>
  <si>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</si>
  <si>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</si>
  <si>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</si>
  <si>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</si>
  <si>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</si>
  <si>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</si>
  <si>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</si>
  <si>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</si>
  <si>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</si>
  <si>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</si>
  <si>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</si>
  <si>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</si>
  <si>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</si>
  <si>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</si>
  <si>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</si>
  <si>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</si>
  <si>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</si>
  <si>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</si>
  <si>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</si>
  <si>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</si>
  <si>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</si>
  <si>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</si>
  <si>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</si>
  <si>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</si>
  <si>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</si>
  <si>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</si>
  <si>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</si>
  <si>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</si>
  <si>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</si>
  <si>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</si>
  <si>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</si>
  <si>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</si>
  <si>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</si>
  <si>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</si>
  <si>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</si>
  <si>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</si>
  <si>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</si>
  <si>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</si>
  <si>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</si>
  <si>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</si>
  <si>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</si>
  <si>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</si>
  <si>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</si>
  <si>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</si>
  <si>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</si>
  <si>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</si>
  <si>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</si>
  <si>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</si>
  <si>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</si>
  <si>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</si>
  <si>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</si>
  <si>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</si>
  <si>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</si>
  <si>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</si>
  <si>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</si>
  <si>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</si>
  <si>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</si>
  <si>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</si>
  <si>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</si>
  <si>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</si>
  <si>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</si>
  <si>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</si>
  <si>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</si>
  <si>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</si>
  <si>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</si>
  <si>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</si>
  <si>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</si>
  <si>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</si>
  <si>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</si>
  <si>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</si>
  <si>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</si>
  <si>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</si>
  <si>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</si>
  <si>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</si>
  <si>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</si>
  <si>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</si>
  <si>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</si>
  <si>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</si>
  <si>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</si>
  <si>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</si>
  <si>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</si>
  <si>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</si>
  <si>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</si>
  <si>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</si>
  <si>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</si>
  <si>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</si>
  <si>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</si>
  <si>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</si>
  <si>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</si>
  <si>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</si>
  <si>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</si>
  <si>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</si>
  <si>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</si>
  <si>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</si>
  <si>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</si>
  <si>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</si>
  <si>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</si>
  <si>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</si>
  <si>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</si>
  <si>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</si>
  <si>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</si>
  <si>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</si>
  <si>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</si>
  <si>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</si>
  <si>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</si>
  <si>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</si>
  <si>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</si>
  <si>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</si>
  <si>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</si>
  <si>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</si>
  <si>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</si>
  <si>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</si>
  <si>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</si>
  <si>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</si>
  <si>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</si>
  <si>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</si>
  <si>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</si>
  <si>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</si>
  <si>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</si>
  <si>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</si>
  <si>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</si>
  <si>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</si>
  <si>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</si>
  <si>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</si>
  <si>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</si>
  <si>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</si>
  <si>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</si>
  <si>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</si>
  <si>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</si>
  <si>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</si>
  <si>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</si>
  <si>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</si>
  <si>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</si>
  <si>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</si>
  <si>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</si>
  <si>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</si>
  <si>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</si>
  <si>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</si>
  <si>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</si>
  <si>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</si>
  <si>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Freenome</t>
  </si>
  <si>
    <t>Summary</t>
  </si>
  <si>
    <t>Diagnostics</t>
  </si>
  <si>
    <t>CMR Surgical</t>
  </si>
  <si>
    <t>Robotics</t>
  </si>
  <si>
    <t>Q422</t>
  </si>
  <si>
    <t>Embecta</t>
  </si>
  <si>
    <t>EMBC</t>
  </si>
  <si>
    <t>Genscript</t>
  </si>
  <si>
    <t>1548 HK</t>
  </si>
  <si>
    <t>Shockwave</t>
  </si>
  <si>
    <t>SWAV</t>
  </si>
  <si>
    <t>Telesis Bio</t>
  </si>
  <si>
    <t>TBIO</t>
  </si>
  <si>
    <t>Fortis Life Sciences</t>
  </si>
  <si>
    <t>Backed by Summit, various LS brands</t>
  </si>
  <si>
    <t>New England BioLabs</t>
  </si>
  <si>
    <t>Life Sciences</t>
  </si>
  <si>
    <t>Gamma Biosciences</t>
  </si>
  <si>
    <t>GE Healthcare</t>
  </si>
  <si>
    <t>GEHC</t>
  </si>
  <si>
    <t>Shanghai United Imaging</t>
  </si>
  <si>
    <t>688271 CH</t>
  </si>
  <si>
    <t>10X Genomics</t>
  </si>
  <si>
    <t>TXG</t>
  </si>
  <si>
    <t>Globus</t>
  </si>
  <si>
    <t>GMED</t>
  </si>
  <si>
    <t>Immunai</t>
  </si>
  <si>
    <t>Private</t>
  </si>
  <si>
    <t>215m</t>
  </si>
  <si>
    <t>Series B</t>
  </si>
  <si>
    <t>Koch, 8VC</t>
  </si>
  <si>
    <t>Twin Health</t>
  </si>
  <si>
    <t>CGM</t>
  </si>
  <si>
    <t>155m Series C</t>
  </si>
  <si>
    <t>Casana</t>
  </si>
  <si>
    <t>Zephyr AI</t>
  </si>
  <si>
    <t>18.5m</t>
  </si>
  <si>
    <t>Seed</t>
  </si>
  <si>
    <t>Imagene AI</t>
  </si>
  <si>
    <t>Series A</t>
  </si>
  <si>
    <t>MoleculeMind</t>
  </si>
  <si>
    <t>15m</t>
  </si>
  <si>
    <t>Protai</t>
  </si>
  <si>
    <t>12m</t>
  </si>
  <si>
    <t>Grail</t>
  </si>
  <si>
    <t>GRAL</t>
  </si>
  <si>
    <t>Tempus</t>
  </si>
  <si>
    <t>TEM</t>
  </si>
  <si>
    <t>Mimedix</t>
  </si>
  <si>
    <t>MDXG</t>
  </si>
  <si>
    <t>Q224</t>
  </si>
  <si>
    <t>ESTA</t>
  </si>
  <si>
    <t>Establishment Labs</t>
  </si>
  <si>
    <t>Natera</t>
  </si>
  <si>
    <t>NTRA</t>
  </si>
  <si>
    <t>Q324</t>
  </si>
  <si>
    <t>Arkana</t>
  </si>
  <si>
    <t>WGS</t>
  </si>
  <si>
    <t>GeneDx</t>
  </si>
  <si>
    <t>PrognomiQ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</si>
</sst>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5AC9E4C-B75C-4323-8B84-9B210DA60F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BT.xlsx" TargetMode="External"/><Relationship Id="rId1" Type="http://schemas.openxmlformats.org/officeDocument/2006/relationships/externalLinkPath" Target="AB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RL.xlsx" TargetMode="External"/><Relationship Id="rId1" Type="http://schemas.openxmlformats.org/officeDocument/2006/relationships/externalLinkPath" Target="CRL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RAL.xlsx" TargetMode="External"/><Relationship Id="rId1" Type="http://schemas.openxmlformats.org/officeDocument/2006/relationships/externalLinkPath" Target="GR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DT.xlsx" TargetMode="External"/><Relationship Id="rId1" Type="http://schemas.openxmlformats.org/officeDocument/2006/relationships/externalLinkPath" Target="MD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DX.xlsx" TargetMode="External"/><Relationship Id="rId1" Type="http://schemas.openxmlformats.org/officeDocument/2006/relationships/externalLinkPath" Target="BD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STA.xlsx" TargetMode="External"/><Relationship Id="rId1" Type="http://schemas.openxmlformats.org/officeDocument/2006/relationships/externalLinkPath" Target="EST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TRA.xlsx" TargetMode="External"/><Relationship Id="rId1" Type="http://schemas.openxmlformats.org/officeDocument/2006/relationships/externalLinkPath" Target="N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L3">
            <v>1743.5737770000001</v>
          </cell>
        </row>
        <row r="5">
          <cell r="L5">
            <v>8096</v>
          </cell>
        </row>
        <row r="6">
          <cell r="L6">
            <v>14754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51.630726000000003</v>
          </cell>
        </row>
        <row r="5">
          <cell r="L5">
            <v>411</v>
          </cell>
        </row>
        <row r="6">
          <cell r="L6">
            <v>2409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31.049147999999999</v>
          </cell>
        </row>
        <row r="5">
          <cell r="K5">
            <v>958.84500000000003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1330.423708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283.90164199999998</v>
          </cell>
        </row>
        <row r="5">
          <cell r="M5">
            <v>745</v>
          </cell>
        </row>
        <row r="6">
          <cell r="M6">
            <v>16456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27.943534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132.020816</v>
          </cell>
        </row>
        <row r="5">
          <cell r="L5">
            <v>892.84400000000005</v>
          </cell>
        </row>
        <row r="6">
          <cell r="L6">
            <v>367.01799999999997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ABT.xlsx" TargetMode="External"/><Relationship Id="rId1" Type="http://schemas.openxmlformats.org/officeDocument/2006/relationships/hyperlink" Target="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../../AppData/Roaming/Microsoft/Excel/ISRG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CRL.xlsx" TargetMode="External"/><Relationship Id="rId2" Type="http://schemas.openxmlformats.org/officeDocument/2006/relationships/hyperlink" Target="GRAL.xlsx" TargetMode="External"/><Relationship Id="rId1" Type="http://schemas.openxmlformats.org/officeDocument/2006/relationships/hyperlink" Target="TMO.xlsx" TargetMode="External"/><Relationship Id="rId4" Type="http://schemas.openxmlformats.org/officeDocument/2006/relationships/hyperlink" Target="NTR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/>
  </sheetViews>
  <sheetFormatPr defaultColWidth="8.85546875" defaultRowHeight="12.75" x14ac:dyDescent="0.2"/>
  <sheetData>
    <row r="2" spans="2:2" x14ac:dyDescent="0.2">
      <c r="B2" s="5" t="s">
        <v>152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K66"/>
  <sheetViews>
    <sheetView zoomScale="250" zoomScaleNormal="25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2" max="2" width="19.5703125" customWidth="1"/>
    <col min="3" max="3" width="10.42578125" style="2" customWidth="1"/>
    <col min="4" max="9" width="9.140625" style="1"/>
    <col min="10" max="10" width="9.85546875" bestFit="1" customWidth="1"/>
  </cols>
  <sheetData>
    <row r="2" spans="1:11" x14ac:dyDescent="0.2">
      <c r="B2" t="s">
        <v>76</v>
      </c>
      <c r="C2" s="2" t="s">
        <v>2</v>
      </c>
      <c r="D2" s="1" t="s">
        <v>9</v>
      </c>
      <c r="E2" s="1" t="s">
        <v>10</v>
      </c>
      <c r="F2" s="1" t="s">
        <v>153</v>
      </c>
      <c r="G2" s="1" t="s">
        <v>80</v>
      </c>
      <c r="H2" s="1" t="s">
        <v>154</v>
      </c>
      <c r="I2" s="1" t="s">
        <v>81</v>
      </c>
      <c r="J2" s="1" t="s">
        <v>85</v>
      </c>
      <c r="K2" s="1" t="s">
        <v>95</v>
      </c>
    </row>
    <row r="3" spans="1:11" x14ac:dyDescent="0.2">
      <c r="A3" t="s">
        <v>83</v>
      </c>
      <c r="B3" s="5" t="s">
        <v>23</v>
      </c>
      <c r="C3" s="2" t="s">
        <v>24</v>
      </c>
      <c r="D3" s="3">
        <v>116</v>
      </c>
      <c r="E3" s="4">
        <f>+D3*H3</f>
        <v>202254.55813200001</v>
      </c>
      <c r="F3" s="4">
        <f>+[1]Main!$L$5-[1]Main!$L$6</f>
        <v>-6658</v>
      </c>
      <c r="G3" s="4">
        <f t="shared" ref="G3:G8" si="0">+E3-F3</f>
        <v>208912.55813200001</v>
      </c>
      <c r="H3" s="4">
        <f>+[1]Main!$L$3</f>
        <v>1743.5737770000001</v>
      </c>
      <c r="I3" s="1" t="s">
        <v>206</v>
      </c>
      <c r="J3" s="16">
        <v>45580</v>
      </c>
      <c r="K3">
        <v>1900</v>
      </c>
    </row>
    <row r="4" spans="1:11" x14ac:dyDescent="0.2">
      <c r="A4" t="s">
        <v>83</v>
      </c>
      <c r="B4" s="5" t="s">
        <v>15</v>
      </c>
      <c r="C4" s="2" t="s">
        <v>16</v>
      </c>
      <c r="D4" s="1">
        <v>478.47</v>
      </c>
      <c r="E4" s="4">
        <f>+D4*[2]Main!$K$3</f>
        <v>171749.92181817</v>
      </c>
      <c r="F4" s="4">
        <f>+[2]Main!$K$5-[2]Main!$K$6</f>
        <v>8401.7999999999993</v>
      </c>
      <c r="G4" s="4">
        <f>+E4-F4</f>
        <v>163348.12181817001</v>
      </c>
      <c r="H4" s="4"/>
      <c r="I4" s="1" t="s">
        <v>82</v>
      </c>
    </row>
    <row r="5" spans="1:11" x14ac:dyDescent="0.2">
      <c r="A5" t="s">
        <v>83</v>
      </c>
      <c r="B5" s="5" t="s">
        <v>7</v>
      </c>
      <c r="C5" s="2" t="s">
        <v>8</v>
      </c>
      <c r="D5" s="3">
        <v>358.98</v>
      </c>
      <c r="E5" s="4">
        <f>+D5*[3]Main!$L$3</f>
        <v>135749.75163840002</v>
      </c>
      <c r="F5" s="4">
        <f>+[3]Main!$L$5-[3]Main!$L$6</f>
        <v>-12569</v>
      </c>
      <c r="G5" s="4">
        <f>+E5-F5</f>
        <v>148318.75163840002</v>
      </c>
      <c r="H5" s="4"/>
      <c r="I5" s="1" t="s">
        <v>82</v>
      </c>
    </row>
    <row r="6" spans="1:11" x14ac:dyDescent="0.2">
      <c r="A6" t="s">
        <v>83</v>
      </c>
      <c r="B6" s="5" t="s">
        <v>0</v>
      </c>
      <c r="C6" s="2" t="s">
        <v>3</v>
      </c>
      <c r="D6" s="3">
        <v>89.84</v>
      </c>
      <c r="E6" s="4">
        <f>+D6*[4]Main!$M$3</f>
        <v>119525.26592672001</v>
      </c>
      <c r="F6" s="4">
        <f>+[4]Main!$M$5-[4]Main!$M$6</f>
        <v>-13541</v>
      </c>
      <c r="G6" s="4">
        <f t="shared" si="0"/>
        <v>133066.26592671999</v>
      </c>
      <c r="H6" s="4"/>
      <c r="I6" s="1" t="s">
        <v>82</v>
      </c>
      <c r="J6" s="16">
        <v>45014</v>
      </c>
    </row>
    <row r="7" spans="1:11" x14ac:dyDescent="0.2">
      <c r="A7" t="s">
        <v>83</v>
      </c>
      <c r="B7" s="5" t="s">
        <v>29</v>
      </c>
      <c r="C7" s="2" t="s">
        <v>30</v>
      </c>
      <c r="D7" s="3">
        <v>241.82</v>
      </c>
      <c r="E7" s="4">
        <f>+D7*H7</f>
        <v>68653.095068439987</v>
      </c>
      <c r="F7" s="4">
        <f>+[5]Main!$M$5-[5]Main!$M$6</f>
        <v>-15711</v>
      </c>
      <c r="G7" s="4">
        <f t="shared" si="0"/>
        <v>84364.095068439987</v>
      </c>
      <c r="H7" s="4">
        <f>+[5]Main!$M$3</f>
        <v>283.90164199999998</v>
      </c>
      <c r="I7" s="1" t="s">
        <v>160</v>
      </c>
      <c r="J7" s="16">
        <v>44961</v>
      </c>
      <c r="K7">
        <v>1897</v>
      </c>
    </row>
    <row r="8" spans="1:11" x14ac:dyDescent="0.2">
      <c r="A8" t="s">
        <v>83</v>
      </c>
      <c r="B8" s="5" t="s">
        <v>17</v>
      </c>
      <c r="C8" s="2" t="s">
        <v>18</v>
      </c>
      <c r="D8" s="3">
        <v>68.900000000000006</v>
      </c>
      <c r="E8" s="4">
        <f>+D8*[6]Main!$L$3</f>
        <v>42838.694610400009</v>
      </c>
      <c r="F8" s="4">
        <f>+[6]Main!$L$5-[6]Main!$L$6</f>
        <v>2523.7000000000003</v>
      </c>
      <c r="G8" s="4">
        <f t="shared" si="0"/>
        <v>40314.994610400012</v>
      </c>
      <c r="H8" s="4"/>
      <c r="I8" s="1" t="s">
        <v>82</v>
      </c>
    </row>
    <row r="9" spans="1:11" x14ac:dyDescent="0.2">
      <c r="A9" t="s">
        <v>83</v>
      </c>
      <c r="B9" t="s">
        <v>96</v>
      </c>
      <c r="C9" s="2" t="s">
        <v>31</v>
      </c>
      <c r="E9" s="4"/>
      <c r="F9" s="4"/>
      <c r="G9" s="4"/>
      <c r="H9" s="4"/>
    </row>
    <row r="10" spans="1:11" x14ac:dyDescent="0.2">
      <c r="A10" t="s">
        <v>83</v>
      </c>
      <c r="B10" t="s">
        <v>19</v>
      </c>
      <c r="C10" s="2" t="s">
        <v>20</v>
      </c>
    </row>
    <row r="11" spans="1:11" x14ac:dyDescent="0.2">
      <c r="A11" t="s">
        <v>83</v>
      </c>
      <c r="B11" t="s">
        <v>97</v>
      </c>
      <c r="C11" s="2" t="s">
        <v>34</v>
      </c>
    </row>
    <row r="12" spans="1:11" x14ac:dyDescent="0.2">
      <c r="A12" t="s">
        <v>83</v>
      </c>
      <c r="B12" t="s">
        <v>32</v>
      </c>
      <c r="C12" s="2" t="s">
        <v>33</v>
      </c>
    </row>
    <row r="13" spans="1:11" x14ac:dyDescent="0.2">
      <c r="A13" t="s">
        <v>83</v>
      </c>
      <c r="B13" t="s">
        <v>40</v>
      </c>
      <c r="C13" s="2" t="s">
        <v>39</v>
      </c>
    </row>
    <row r="14" spans="1:11" x14ac:dyDescent="0.2">
      <c r="A14" t="s">
        <v>83</v>
      </c>
      <c r="B14" t="s">
        <v>35</v>
      </c>
      <c r="C14" s="2" t="s">
        <v>36</v>
      </c>
    </row>
    <row r="15" spans="1:11" x14ac:dyDescent="0.2">
      <c r="A15" t="s">
        <v>83</v>
      </c>
      <c r="B15" t="s">
        <v>37</v>
      </c>
      <c r="C15" s="2" t="s">
        <v>38</v>
      </c>
    </row>
    <row r="16" spans="1:11" x14ac:dyDescent="0.2">
      <c r="A16" t="s">
        <v>83</v>
      </c>
      <c r="B16" t="s">
        <v>43</v>
      </c>
      <c r="C16" s="2" t="s">
        <v>44</v>
      </c>
    </row>
    <row r="17" spans="1:3" x14ac:dyDescent="0.2">
      <c r="A17" t="s">
        <v>83</v>
      </c>
      <c r="B17" t="s">
        <v>42</v>
      </c>
      <c r="C17" s="2" t="s">
        <v>41</v>
      </c>
    </row>
    <row r="18" spans="1:3" x14ac:dyDescent="0.2">
      <c r="A18" t="s">
        <v>83</v>
      </c>
      <c r="B18" t="s">
        <v>174</v>
      </c>
      <c r="C18" s="2" t="s">
        <v>175</v>
      </c>
    </row>
    <row r="19" spans="1:3" x14ac:dyDescent="0.2">
      <c r="A19" t="s">
        <v>83</v>
      </c>
      <c r="B19" t="s">
        <v>74</v>
      </c>
      <c r="C19" s="2" t="s">
        <v>75</v>
      </c>
    </row>
    <row r="20" spans="1:3" x14ac:dyDescent="0.2">
      <c r="A20" t="s">
        <v>83</v>
      </c>
      <c r="B20" t="s">
        <v>21</v>
      </c>
      <c r="C20" s="2" t="s">
        <v>22</v>
      </c>
    </row>
    <row r="21" spans="1:3" x14ac:dyDescent="0.2">
      <c r="A21" t="s">
        <v>83</v>
      </c>
      <c r="B21" t="s">
        <v>45</v>
      </c>
      <c r="C21" s="2" t="s">
        <v>46</v>
      </c>
    </row>
    <row r="22" spans="1:3" x14ac:dyDescent="0.2">
      <c r="A22" t="s">
        <v>83</v>
      </c>
      <c r="B22" t="s">
        <v>47</v>
      </c>
      <c r="C22" s="2" t="s">
        <v>48</v>
      </c>
    </row>
    <row r="23" spans="1:3" x14ac:dyDescent="0.2">
      <c r="A23" t="s">
        <v>83</v>
      </c>
      <c r="B23" t="s">
        <v>77</v>
      </c>
      <c r="C23" s="2" t="s">
        <v>78</v>
      </c>
    </row>
    <row r="24" spans="1:3" x14ac:dyDescent="0.2">
      <c r="A24" t="s">
        <v>83</v>
      </c>
      <c r="B24" t="s">
        <v>98</v>
      </c>
      <c r="C24" s="2" t="s">
        <v>99</v>
      </c>
    </row>
    <row r="25" spans="1:3" x14ac:dyDescent="0.2">
      <c r="A25" t="s">
        <v>83</v>
      </c>
      <c r="B25" t="s">
        <v>52</v>
      </c>
      <c r="C25" s="2" t="s">
        <v>51</v>
      </c>
    </row>
    <row r="26" spans="1:3" x14ac:dyDescent="0.2">
      <c r="A26" t="s">
        <v>83</v>
      </c>
      <c r="B26" t="s">
        <v>54</v>
      </c>
      <c r="C26" s="2" t="s">
        <v>53</v>
      </c>
    </row>
    <row r="27" spans="1:3" x14ac:dyDescent="0.2">
      <c r="A27" t="s">
        <v>83</v>
      </c>
      <c r="B27" t="s">
        <v>55</v>
      </c>
      <c r="C27" s="2" t="s">
        <v>151</v>
      </c>
    </row>
    <row r="28" spans="1:3" x14ac:dyDescent="0.2">
      <c r="A28" t="s">
        <v>83</v>
      </c>
      <c r="B28" t="s">
        <v>57</v>
      </c>
      <c r="C28" s="2" t="s">
        <v>56</v>
      </c>
    </row>
    <row r="29" spans="1:3" x14ac:dyDescent="0.2">
      <c r="A29" t="s">
        <v>83</v>
      </c>
      <c r="B29" t="s">
        <v>58</v>
      </c>
      <c r="C29" s="2" t="s">
        <v>59</v>
      </c>
    </row>
    <row r="30" spans="1:3" x14ac:dyDescent="0.2">
      <c r="A30" t="s">
        <v>83</v>
      </c>
      <c r="B30" t="s">
        <v>5</v>
      </c>
      <c r="C30" s="2" t="s">
        <v>6</v>
      </c>
    </row>
    <row r="31" spans="1:3" x14ac:dyDescent="0.2">
      <c r="A31" t="s">
        <v>83</v>
      </c>
      <c r="B31" t="s">
        <v>60</v>
      </c>
      <c r="C31" s="2" t="s">
        <v>61</v>
      </c>
    </row>
    <row r="32" spans="1:3" x14ac:dyDescent="0.2">
      <c r="A32" t="s">
        <v>83</v>
      </c>
      <c r="B32" t="s">
        <v>62</v>
      </c>
      <c r="C32" s="2" t="s">
        <v>63</v>
      </c>
    </row>
    <row r="33" spans="1:4" x14ac:dyDescent="0.2">
      <c r="A33" t="s">
        <v>83</v>
      </c>
      <c r="B33" t="s">
        <v>64</v>
      </c>
      <c r="C33" s="2" t="s">
        <v>65</v>
      </c>
    </row>
    <row r="34" spans="1:4" x14ac:dyDescent="0.2">
      <c r="A34" t="s">
        <v>83</v>
      </c>
      <c r="B34" t="s">
        <v>68</v>
      </c>
      <c r="C34" s="2" t="s">
        <v>69</v>
      </c>
    </row>
    <row r="35" spans="1:4" x14ac:dyDescent="0.2">
      <c r="A35" t="s">
        <v>83</v>
      </c>
      <c r="B35" t="s">
        <v>70</v>
      </c>
      <c r="C35" s="2" t="s">
        <v>71</v>
      </c>
    </row>
    <row r="36" spans="1:4" x14ac:dyDescent="0.2">
      <c r="B36" t="s">
        <v>204</v>
      </c>
      <c r="C36" s="2" t="s">
        <v>205</v>
      </c>
      <c r="D36" s="3">
        <v>6</v>
      </c>
    </row>
    <row r="37" spans="1:4" x14ac:dyDescent="0.2">
      <c r="A37" t="s">
        <v>83</v>
      </c>
      <c r="B37" t="s">
        <v>72</v>
      </c>
      <c r="C37" s="2" t="s">
        <v>73</v>
      </c>
    </row>
    <row r="38" spans="1:4" x14ac:dyDescent="0.2">
      <c r="A38" t="s">
        <v>83</v>
      </c>
      <c r="B38" t="s">
        <v>104</v>
      </c>
      <c r="C38" s="2" t="s">
        <v>105</v>
      </c>
    </row>
    <row r="39" spans="1:4" x14ac:dyDescent="0.2">
      <c r="A39" t="s">
        <v>83</v>
      </c>
      <c r="B39" t="s">
        <v>106</v>
      </c>
      <c r="C39" s="2" t="s">
        <v>107</v>
      </c>
    </row>
    <row r="40" spans="1:4" x14ac:dyDescent="0.2">
      <c r="A40" t="s">
        <v>83</v>
      </c>
      <c r="B40" t="s">
        <v>110</v>
      </c>
      <c r="C40" s="2" t="s">
        <v>111</v>
      </c>
    </row>
    <row r="41" spans="1:4" x14ac:dyDescent="0.2">
      <c r="A41" t="s">
        <v>83</v>
      </c>
      <c r="B41" t="s">
        <v>112</v>
      </c>
      <c r="C41" s="2" t="s">
        <v>113</v>
      </c>
    </row>
    <row r="42" spans="1:4" x14ac:dyDescent="0.2">
      <c r="A42" s="17" t="s">
        <v>83</v>
      </c>
      <c r="B42" s="17" t="s">
        <v>114</v>
      </c>
      <c r="C42" s="18" t="s">
        <v>115</v>
      </c>
    </row>
    <row r="43" spans="1:4" x14ac:dyDescent="0.2">
      <c r="A43" t="s">
        <v>83</v>
      </c>
      <c r="B43" t="s">
        <v>118</v>
      </c>
      <c r="C43" s="2" t="s">
        <v>119</v>
      </c>
    </row>
    <row r="44" spans="1:4" x14ac:dyDescent="0.2">
      <c r="A44" t="s">
        <v>83</v>
      </c>
      <c r="B44" t="s">
        <v>124</v>
      </c>
      <c r="C44" s="2" t="s">
        <v>125</v>
      </c>
    </row>
    <row r="45" spans="1:4" x14ac:dyDescent="0.2">
      <c r="A45" t="s">
        <v>83</v>
      </c>
      <c r="B45" t="s">
        <v>126</v>
      </c>
      <c r="C45" s="2" t="s">
        <v>127</v>
      </c>
    </row>
    <row r="46" spans="1:4" x14ac:dyDescent="0.2">
      <c r="A46" t="s">
        <v>83</v>
      </c>
      <c r="B46" t="s">
        <v>128</v>
      </c>
      <c r="C46" s="2" t="s">
        <v>129</v>
      </c>
    </row>
    <row r="47" spans="1:4" x14ac:dyDescent="0.2">
      <c r="A47" t="s">
        <v>83</v>
      </c>
      <c r="B47" t="s">
        <v>130</v>
      </c>
      <c r="C47" s="2" t="s">
        <v>131</v>
      </c>
    </row>
    <row r="48" spans="1:4" x14ac:dyDescent="0.2">
      <c r="B48" t="s">
        <v>132</v>
      </c>
      <c r="C48" s="2" t="s">
        <v>133</v>
      </c>
    </row>
    <row r="49" spans="1:10" x14ac:dyDescent="0.2">
      <c r="A49" t="s">
        <v>83</v>
      </c>
      <c r="B49" t="s">
        <v>137</v>
      </c>
      <c r="C49" s="2" t="s">
        <v>138</v>
      </c>
    </row>
    <row r="50" spans="1:10" x14ac:dyDescent="0.2">
      <c r="A50" t="s">
        <v>83</v>
      </c>
      <c r="B50" t="s">
        <v>139</v>
      </c>
      <c r="C50" s="2" t="s">
        <v>140</v>
      </c>
    </row>
    <row r="51" spans="1:10" x14ac:dyDescent="0.2">
      <c r="A51" t="s">
        <v>83</v>
      </c>
      <c r="B51" t="s">
        <v>141</v>
      </c>
      <c r="C51" s="2" t="s">
        <v>142</v>
      </c>
      <c r="E51" s="4"/>
    </row>
    <row r="52" spans="1:10" x14ac:dyDescent="0.2">
      <c r="A52" t="s">
        <v>83</v>
      </c>
      <c r="B52" t="s">
        <v>143</v>
      </c>
      <c r="C52" s="2" t="s">
        <v>144</v>
      </c>
      <c r="E52" s="4"/>
    </row>
    <row r="53" spans="1:10" x14ac:dyDescent="0.2">
      <c r="A53" t="s">
        <v>83</v>
      </c>
      <c r="B53" t="s">
        <v>145</v>
      </c>
      <c r="C53" s="2" t="s">
        <v>146</v>
      </c>
      <c r="D53" s="1">
        <v>134.15</v>
      </c>
      <c r="E53" s="4">
        <v>7100</v>
      </c>
    </row>
    <row r="54" spans="1:10" x14ac:dyDescent="0.2">
      <c r="A54" t="s">
        <v>83</v>
      </c>
      <c r="B54" t="s">
        <v>147</v>
      </c>
      <c r="C54" s="2" t="s">
        <v>148</v>
      </c>
      <c r="D54" s="1">
        <v>24.85</v>
      </c>
      <c r="E54" s="4">
        <v>5200</v>
      </c>
    </row>
    <row r="55" spans="1:10" x14ac:dyDescent="0.2">
      <c r="B55" t="s">
        <v>208</v>
      </c>
      <c r="C55" s="2" t="s">
        <v>207</v>
      </c>
      <c r="D55" s="3">
        <v>43</v>
      </c>
      <c r="E55" s="4">
        <f>+D55*H55</f>
        <v>1201.571962</v>
      </c>
      <c r="G55" s="4">
        <f>+E55-F55</f>
        <v>1201.571962</v>
      </c>
      <c r="H55" s="4">
        <f>[7]Main!$L$3</f>
        <v>27.943534</v>
      </c>
      <c r="I55" s="1" t="s">
        <v>206</v>
      </c>
      <c r="J55" s="16">
        <v>45568</v>
      </c>
    </row>
    <row r="56" spans="1:10" x14ac:dyDescent="0.2">
      <c r="B56" t="s">
        <v>149</v>
      </c>
      <c r="C56" s="2" t="s">
        <v>150</v>
      </c>
      <c r="E56" s="4"/>
    </row>
    <row r="57" spans="1:10" x14ac:dyDescent="0.2">
      <c r="B57" t="s">
        <v>161</v>
      </c>
      <c r="C57" s="2" t="s">
        <v>162</v>
      </c>
      <c r="D57" s="1">
        <v>13.59</v>
      </c>
      <c r="E57" s="4">
        <v>790</v>
      </c>
    </row>
    <row r="58" spans="1:10" x14ac:dyDescent="0.2">
      <c r="A58" t="s">
        <v>83</v>
      </c>
      <c r="B58" t="s">
        <v>165</v>
      </c>
      <c r="C58" s="2" t="s">
        <v>166</v>
      </c>
      <c r="E58" s="4"/>
    </row>
    <row r="59" spans="1:10" x14ac:dyDescent="0.2">
      <c r="A59" t="s">
        <v>83</v>
      </c>
      <c r="B59" t="s">
        <v>176</v>
      </c>
      <c r="C59" s="2" t="s">
        <v>177</v>
      </c>
      <c r="E59" s="4"/>
    </row>
    <row r="60" spans="1:10" x14ac:dyDescent="0.2">
      <c r="A60" t="s">
        <v>83</v>
      </c>
      <c r="B60" t="s">
        <v>180</v>
      </c>
      <c r="C60" s="2" t="s">
        <v>181</v>
      </c>
    </row>
    <row r="65" spans="2:8" x14ac:dyDescent="0.2">
      <c r="B65" t="s">
        <v>187</v>
      </c>
      <c r="E65" s="1">
        <v>1000</v>
      </c>
      <c r="G65" s="1" t="s">
        <v>188</v>
      </c>
      <c r="H65" s="19" t="s">
        <v>189</v>
      </c>
    </row>
    <row r="66" spans="2:8" x14ac:dyDescent="0.2">
      <c r="B66" t="s">
        <v>190</v>
      </c>
    </row>
  </sheetData>
  <hyperlinks>
    <hyperlink ref="B6" r:id="rId1" xr:uid="{EE78F7FD-1E0D-4B3C-B2D4-375FAB09E5B5}"/>
    <hyperlink ref="B3" r:id="rId2" xr:uid="{6A4240A9-D029-4FD3-B05B-8C1028FD4219}"/>
    <hyperlink ref="B5" r:id="rId3" xr:uid="{277E0E83-6CCF-41D9-932E-831CCB9C271F}"/>
    <hyperlink ref="B4" r:id="rId4" xr:uid="{D10C7206-D056-4649-84E3-48ED7255DCF8}"/>
    <hyperlink ref="B8" r:id="rId5" xr:uid="{8C8CFEF4-EC99-4BD1-8542-5F27AB3FBF8E}"/>
    <hyperlink ref="B7" r:id="rId6" xr:uid="{33504D51-2E3F-4370-BCBD-318C828A1903}"/>
  </hyperlinks>
  <pageMargins left="0.7" right="0.7" top="0.75" bottom="0.75" header="0.3" footer="0.3"/>
  <pageSetup orientation="portrait" horizontalDpi="1200" verticalDpi="12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76</v>
      </c>
      <c r="C2" s="2" t="s">
        <v>2</v>
      </c>
    </row>
    <row r="3" spans="1:8" x14ac:dyDescent="0.2">
      <c r="A3" t="s">
        <v>83</v>
      </c>
      <c r="B3" t="s">
        <v>27</v>
      </c>
      <c r="C3" s="2" t="s">
        <v>28</v>
      </c>
    </row>
    <row r="4" spans="1:8" x14ac:dyDescent="0.2">
      <c r="A4" t="s">
        <v>83</v>
      </c>
      <c r="B4" t="s">
        <v>45</v>
      </c>
      <c r="C4" s="2" t="s">
        <v>46</v>
      </c>
      <c r="D4" s="1"/>
      <c r="E4" s="1"/>
      <c r="F4" s="1"/>
      <c r="G4" s="1"/>
      <c r="H4" s="1"/>
    </row>
    <row r="5" spans="1:8" x14ac:dyDescent="0.2">
      <c r="B5" t="s">
        <v>122</v>
      </c>
      <c r="C5" s="2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37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5546875" defaultRowHeight="12.75" x14ac:dyDescent="0.2"/>
  <cols>
    <col min="1" max="1" width="2" bestFit="1" customWidth="1"/>
    <col min="2" max="2" width="13.42578125" customWidth="1"/>
    <col min="3" max="3" width="9.140625" style="2"/>
    <col min="10" max="10" width="10.5703125" customWidth="1"/>
  </cols>
  <sheetData>
    <row r="2" spans="1:24" s="6" customFormat="1" x14ac:dyDescent="0.2">
      <c r="B2" s="7" t="s">
        <v>76</v>
      </c>
      <c r="C2" s="8" t="s">
        <v>2</v>
      </c>
      <c r="D2" s="9" t="s">
        <v>9</v>
      </c>
      <c r="E2" s="10" t="s">
        <v>10</v>
      </c>
      <c r="F2" s="11" t="s">
        <v>79</v>
      </c>
      <c r="G2" s="11" t="s">
        <v>80</v>
      </c>
      <c r="H2" s="11" t="s">
        <v>84</v>
      </c>
      <c r="I2" s="11" t="s">
        <v>81</v>
      </c>
      <c r="J2" s="11" t="s">
        <v>85</v>
      </c>
      <c r="K2" s="12" t="s">
        <v>86</v>
      </c>
      <c r="L2" s="12" t="s">
        <v>87</v>
      </c>
      <c r="M2" s="12" t="s">
        <v>88</v>
      </c>
      <c r="N2" s="12" t="s">
        <v>89</v>
      </c>
      <c r="O2" s="13" t="s">
        <v>90</v>
      </c>
      <c r="P2" s="14" t="s">
        <v>91</v>
      </c>
      <c r="Q2" s="15" t="s">
        <v>92</v>
      </c>
      <c r="R2" s="15" t="s">
        <v>93</v>
      </c>
      <c r="S2" s="13">
        <v>2025</v>
      </c>
      <c r="T2" s="14" t="s">
        <v>94</v>
      </c>
      <c r="U2" s="12">
        <v>2023</v>
      </c>
      <c r="V2" s="12">
        <v>2024</v>
      </c>
      <c r="W2" s="13">
        <v>2025</v>
      </c>
      <c r="X2" s="6" t="s">
        <v>95</v>
      </c>
    </row>
    <row r="3" spans="1:24" x14ac:dyDescent="0.2">
      <c r="A3" t="s">
        <v>83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+[8]Main!$H$5-[8]Main!$H$6</f>
        <v>-28372</v>
      </c>
      <c r="G3" s="4">
        <f>+E3-F3</f>
        <v>240439.52935135999</v>
      </c>
      <c r="H3" s="4">
        <f>+[8]Main!$H$3</f>
        <v>391.78896200000003</v>
      </c>
      <c r="I3" s="1" t="s">
        <v>136</v>
      </c>
      <c r="J3" s="16">
        <v>44823</v>
      </c>
    </row>
    <row r="4" spans="1:24" x14ac:dyDescent="0.2">
      <c r="A4" t="s">
        <v>83</v>
      </c>
      <c r="B4" t="s">
        <v>25</v>
      </c>
      <c r="C4" s="2" t="s">
        <v>26</v>
      </c>
      <c r="D4" s="1"/>
      <c r="E4" s="1"/>
      <c r="F4" s="1"/>
      <c r="G4" s="1"/>
      <c r="H4" s="1"/>
    </row>
    <row r="5" spans="1:24" x14ac:dyDescent="0.2">
      <c r="A5" t="s">
        <v>83</v>
      </c>
      <c r="B5" t="s">
        <v>37</v>
      </c>
      <c r="C5" s="2" t="s">
        <v>38</v>
      </c>
    </row>
    <row r="6" spans="1:24" x14ac:dyDescent="0.2">
      <c r="A6" t="s">
        <v>83</v>
      </c>
      <c r="B6" t="s">
        <v>49</v>
      </c>
      <c r="C6" s="2" t="s">
        <v>50</v>
      </c>
      <c r="D6" s="1"/>
      <c r="E6" s="1"/>
      <c r="F6" s="1"/>
      <c r="G6" s="1"/>
      <c r="H6" s="1"/>
    </row>
    <row r="7" spans="1:24" x14ac:dyDescent="0.2">
      <c r="A7" t="s">
        <v>83</v>
      </c>
      <c r="B7" t="s">
        <v>52</v>
      </c>
      <c r="C7" s="2" t="s">
        <v>51</v>
      </c>
      <c r="D7" s="1"/>
      <c r="E7" s="1"/>
      <c r="F7" s="1"/>
      <c r="G7" s="1"/>
      <c r="H7" s="1"/>
    </row>
    <row r="8" spans="1:24" x14ac:dyDescent="0.2">
      <c r="A8" t="s">
        <v>83</v>
      </c>
      <c r="B8" t="s">
        <v>74</v>
      </c>
      <c r="C8" s="2" t="s">
        <v>75</v>
      </c>
    </row>
    <row r="9" spans="1:24" x14ac:dyDescent="0.2">
      <c r="B9" t="s">
        <v>202</v>
      </c>
      <c r="C9" s="2" t="s">
        <v>203</v>
      </c>
    </row>
    <row r="10" spans="1:24" x14ac:dyDescent="0.2">
      <c r="A10" t="s">
        <v>83</v>
      </c>
      <c r="B10" t="s">
        <v>77</v>
      </c>
      <c r="C10" s="2" t="s">
        <v>78</v>
      </c>
    </row>
    <row r="11" spans="1:24" x14ac:dyDescent="0.2">
      <c r="A11" t="s">
        <v>83</v>
      </c>
      <c r="B11" t="s">
        <v>13</v>
      </c>
      <c r="C11" s="2" t="s">
        <v>14</v>
      </c>
      <c r="D11" s="1"/>
      <c r="E11" s="1"/>
      <c r="F11" s="1"/>
      <c r="G11" s="1"/>
      <c r="H11" s="1"/>
    </row>
    <row r="12" spans="1:24" x14ac:dyDescent="0.2">
      <c r="A12" t="s">
        <v>83</v>
      </c>
      <c r="B12" t="s">
        <v>66</v>
      </c>
      <c r="C12" s="2" t="s">
        <v>67</v>
      </c>
    </row>
    <row r="13" spans="1:24" x14ac:dyDescent="0.2">
      <c r="A13" t="s">
        <v>83</v>
      </c>
      <c r="B13" t="s">
        <v>100</v>
      </c>
      <c r="C13" s="2" t="s">
        <v>101</v>
      </c>
    </row>
    <row r="14" spans="1:24" x14ac:dyDescent="0.2">
      <c r="A14" t="s">
        <v>83</v>
      </c>
      <c r="B14" t="s">
        <v>102</v>
      </c>
      <c r="C14" s="2" t="s">
        <v>103</v>
      </c>
    </row>
    <row r="15" spans="1:24" x14ac:dyDescent="0.2">
      <c r="A15" t="s">
        <v>83</v>
      </c>
      <c r="B15" t="s">
        <v>108</v>
      </c>
      <c r="C15" s="2" t="s">
        <v>109</v>
      </c>
    </row>
    <row r="16" spans="1:24" x14ac:dyDescent="0.2">
      <c r="A16" t="s">
        <v>83</v>
      </c>
      <c r="B16" t="s">
        <v>116</v>
      </c>
      <c r="C16" s="2" t="s">
        <v>117</v>
      </c>
    </row>
    <row r="17" spans="1:10" x14ac:dyDescent="0.2">
      <c r="B17" t="s">
        <v>214</v>
      </c>
      <c r="C17" s="2" t="s">
        <v>213</v>
      </c>
      <c r="D17" s="20">
        <v>80</v>
      </c>
    </row>
    <row r="18" spans="1:10" x14ac:dyDescent="0.2">
      <c r="B18" t="s">
        <v>1</v>
      </c>
      <c r="C18" s="2" t="s">
        <v>4</v>
      </c>
    </row>
    <row r="19" spans="1:10" x14ac:dyDescent="0.2">
      <c r="A19" t="s">
        <v>83</v>
      </c>
      <c r="B19" t="s">
        <v>120</v>
      </c>
      <c r="C19" s="2" t="s">
        <v>121</v>
      </c>
    </row>
    <row r="20" spans="1:10" x14ac:dyDescent="0.2">
      <c r="B20" s="5" t="s">
        <v>209</v>
      </c>
      <c r="C20" s="2" t="s">
        <v>210</v>
      </c>
      <c r="D20">
        <v>168.51</v>
      </c>
      <c r="E20" s="21">
        <f>+D20*H20</f>
        <v>22246.827704159998</v>
      </c>
      <c r="F20" s="21">
        <f>+[9]Main!$L$5-[9]Main!$L$6</f>
        <v>525.82600000000002</v>
      </c>
      <c r="G20" s="21">
        <f>+E20-F20</f>
        <v>21721.001704159997</v>
      </c>
      <c r="H20" s="21">
        <f>+[9]Main!$L$3</f>
        <v>132.020816</v>
      </c>
      <c r="I20" s="1" t="s">
        <v>211</v>
      </c>
      <c r="J20" s="16">
        <v>45632</v>
      </c>
    </row>
    <row r="21" spans="1:10" x14ac:dyDescent="0.2">
      <c r="A21" t="s">
        <v>83</v>
      </c>
      <c r="B21" s="5" t="s">
        <v>134</v>
      </c>
      <c r="C21" s="2" t="s">
        <v>135</v>
      </c>
      <c r="D21" s="20">
        <v>196.97</v>
      </c>
      <c r="E21" s="21">
        <f>+D21*H21</f>
        <v>10169.70410022</v>
      </c>
      <c r="F21" s="21">
        <f>[10]Main!$L$5-[10]Main!$L$6</f>
        <v>-1998</v>
      </c>
      <c r="G21" s="21">
        <f>+E21-F21</f>
        <v>12167.70410022</v>
      </c>
      <c r="H21" s="21">
        <f>+[10]Main!$L$3</f>
        <v>51.630726000000003</v>
      </c>
      <c r="I21" s="1" t="s">
        <v>206</v>
      </c>
      <c r="J21" s="16">
        <v>45566</v>
      </c>
    </row>
    <row r="22" spans="1:10" x14ac:dyDescent="0.2">
      <c r="B22" t="s">
        <v>163</v>
      </c>
      <c r="C22" s="2" t="s">
        <v>164</v>
      </c>
    </row>
    <row r="23" spans="1:10" x14ac:dyDescent="0.2">
      <c r="B23" t="s">
        <v>167</v>
      </c>
      <c r="C23" s="2" t="s">
        <v>168</v>
      </c>
    </row>
    <row r="24" spans="1:10" x14ac:dyDescent="0.2">
      <c r="B24" t="s">
        <v>173</v>
      </c>
    </row>
    <row r="25" spans="1:10" x14ac:dyDescent="0.2">
      <c r="A25" t="s">
        <v>83</v>
      </c>
      <c r="B25" t="s">
        <v>178</v>
      </c>
      <c r="C25" s="2" t="s">
        <v>179</v>
      </c>
    </row>
    <row r="26" spans="1:10" x14ac:dyDescent="0.2">
      <c r="B26" s="5" t="s">
        <v>200</v>
      </c>
      <c r="C26" s="2" t="s">
        <v>201</v>
      </c>
      <c r="D26">
        <v>14.06</v>
      </c>
      <c r="E26" s="21">
        <f>+D26*H26</f>
        <v>436.55102088000001</v>
      </c>
      <c r="F26" s="21">
        <f>+[11]Main!$K$5-[11]Main!$K$6</f>
        <v>958.84500000000003</v>
      </c>
      <c r="G26" s="21">
        <f>+E26-F26</f>
        <v>-522.29397912000002</v>
      </c>
      <c r="H26" s="21">
        <f>+[11]Main!$K$3</f>
        <v>31.049147999999999</v>
      </c>
      <c r="I26" s="1" t="s">
        <v>206</v>
      </c>
      <c r="J26" s="16">
        <v>45582</v>
      </c>
    </row>
    <row r="31" spans="1:10" x14ac:dyDescent="0.2">
      <c r="B31" t="s">
        <v>182</v>
      </c>
      <c r="C31" s="2" t="s">
        <v>183</v>
      </c>
      <c r="D31">
        <v>2018</v>
      </c>
      <c r="E31" t="s">
        <v>184</v>
      </c>
      <c r="F31" t="s">
        <v>185</v>
      </c>
      <c r="G31" t="s">
        <v>186</v>
      </c>
    </row>
    <row r="32" spans="1:10" x14ac:dyDescent="0.2">
      <c r="B32" t="s">
        <v>191</v>
      </c>
      <c r="C32" s="2" t="s">
        <v>183</v>
      </c>
      <c r="E32" t="s">
        <v>192</v>
      </c>
      <c r="F32" t="s">
        <v>193</v>
      </c>
    </row>
    <row r="33" spans="2:6" x14ac:dyDescent="0.2">
      <c r="B33" t="s">
        <v>194</v>
      </c>
      <c r="C33" s="2" t="s">
        <v>183</v>
      </c>
      <c r="E33" t="s">
        <v>192</v>
      </c>
      <c r="F33" t="s">
        <v>195</v>
      </c>
    </row>
    <row r="34" spans="2:6" x14ac:dyDescent="0.2">
      <c r="B34" t="s">
        <v>196</v>
      </c>
      <c r="C34" s="2" t="s">
        <v>183</v>
      </c>
      <c r="E34" t="s">
        <v>197</v>
      </c>
      <c r="F34" t="s">
        <v>193</v>
      </c>
    </row>
    <row r="35" spans="2:6" x14ac:dyDescent="0.2">
      <c r="B35" t="s">
        <v>198</v>
      </c>
      <c r="C35" s="2" t="s">
        <v>183</v>
      </c>
      <c r="E35" t="s">
        <v>199</v>
      </c>
      <c r="F35" t="s">
        <v>193</v>
      </c>
    </row>
    <row r="36" spans="2:6" x14ac:dyDescent="0.2">
      <c r="B36" t="s">
        <v>212</v>
      </c>
    </row>
    <row r="37" spans="2:6" x14ac:dyDescent="0.2">
      <c r="B37" t="s">
        <v>215</v>
      </c>
    </row>
  </sheetData>
  <hyperlinks>
    <hyperlink ref="B3" r:id="rId1" xr:uid="{8D25F9A1-A797-41EE-A324-1E8E545D1031}"/>
    <hyperlink ref="B26" r:id="rId2" xr:uid="{375547C2-8DD1-4612-A521-505020286C6F}"/>
    <hyperlink ref="B21" r:id="rId3" xr:uid="{3120593B-0D87-46D2-B21F-DE912F72E638}"/>
    <hyperlink ref="B20" r:id="rId4" xr:uid="{C0A4BE37-391D-46D8-9278-AF9FC4C01B3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693-164E-4AE4-AD52-72E635F966BE}">
  <dimension ref="B2:D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8.85546875" defaultRowHeight="12.75" x14ac:dyDescent="0.2"/>
  <cols>
    <col min="1" max="1" width="5.5703125" customWidth="1"/>
    <col min="2" max="2" width="12.42578125" bestFit="1" customWidth="1"/>
  </cols>
  <sheetData>
    <row r="2" spans="2:4" x14ac:dyDescent="0.2">
      <c r="B2" t="s">
        <v>76</v>
      </c>
      <c r="C2" t="s">
        <v>95</v>
      </c>
      <c r="D2" t="s">
        <v>156</v>
      </c>
    </row>
    <row r="3" spans="2:4" x14ac:dyDescent="0.2">
      <c r="B3" t="s">
        <v>155</v>
      </c>
      <c r="C3">
        <v>2014</v>
      </c>
      <c r="D3" t="s">
        <v>157</v>
      </c>
    </row>
    <row r="4" spans="2:4" x14ac:dyDescent="0.2">
      <c r="B4" t="s">
        <v>158</v>
      </c>
      <c r="D4" t="s">
        <v>159</v>
      </c>
    </row>
    <row r="5" spans="2:4" x14ac:dyDescent="0.2">
      <c r="B5" t="s">
        <v>169</v>
      </c>
      <c r="D5" t="s">
        <v>170</v>
      </c>
    </row>
    <row r="6" spans="2:4" x14ac:dyDescent="0.2">
      <c r="B6" t="s">
        <v>171</v>
      </c>
      <c r="D6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Resources</vt:lpstr>
      <vt:lpstr>Medical Devices</vt:lpstr>
      <vt:lpstr>Animal</vt:lpstr>
      <vt:lpstr>Life Sciences+Diagnostics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2024-12-26T19:38:21Z</dcterms:modified>
</cp:coreProperties>
</file>