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showInkAnnotation="0" defaultThemeVersion="166925"/>
  <xr:revisionPtr revIDLastSave="0" documentId="13_ncr:1_{DED2C331-2EEC-AC40-BF5C-BD36519A6DD8}" xr6:coauthVersionLast="47" xr6:coauthVersionMax="47" xr10:uidLastSave="{00000000-0000-0000-0000-000000000000}"/>
  <bookViews>
    <workbookView xWindow="-25180" yWindow="920" windowWidth="24080" windowHeight="1876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8" i="11"/>
  <c r="H8" i="11"/>
  <c r="E8" i="11" s="1"/>
  <c r="F5" i="10"/>
  <c r="H5" i="10"/>
  <c r="E5" i="10" s="1"/>
  <c r="E17" i="10"/>
  <c r="F17" i="10"/>
  <c r="G8" i="11" l="1"/>
  <c r="G5" i="10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<sst xmlns="http://schemas.openxmlformats.org/spreadsheetml/2006/main" count="790" uniqueCount="495">
  <si>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</si>
  <si>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</si>
  <si>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</si>
  <si>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</si>
  <si>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</si>
  <si>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</si>
  <si>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</si>
  <si>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</si>
  <si>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</si>
  <si>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</si>
  <si>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</si>
  <si>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</si>
  <si>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</si>
  <si>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</si>
  <si>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</si>
  <si>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</si>
  <si>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</si>
  <si>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</si>
  <si>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</si>
  <si>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</si>
  <si>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</si>
  <si>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</si>
  <si>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</si>
  <si>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</si>
  <si>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</si>
  <si>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</si>
  <si>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</si>
  <si>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</si>
  <si>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</si>
  <si>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</si>
  <si>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</si>
  <si>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</si>
  <si>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</si>
  <si>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</si>
  <si>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</si>
  <si>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</si>
  <si>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</si>
  <si>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</si>
  <si>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</si>
  <si>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</si>
  <si>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</si>
  <si>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</si>
  <si>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</si>
  <si>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</si>
  <si>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</si>
  <si>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</si>
  <si>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</si>
  <si>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</si>
  <si>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</si>
  <si>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</si>
  <si>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</si>
  <si>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</si>
  <si>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</si>
  <si>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</si>
  <si>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</si>
  <si>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</si>
  <si>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</si>
  <si>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</si>
  <si>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</si>
  <si>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</si>
  <si>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</si>
  <si>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</si>
  <si>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</si>
  <si>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</si>
  <si>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</si>
  <si>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</si>
  <si>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</si>
  <si>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</si>
  <si>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</si>
  <si>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</si>
  <si>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</si>
  <si>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</si>
  <si>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</si>
  <si>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</si>
  <si>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</si>
  <si>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</si>
  <si>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</si>
  <si>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</si>
  <si>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</si>
  <si>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</si>
  <si>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</si>
  <si>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</si>
  <si>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</si>
  <si>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</si>
  <si>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</si>
  <si>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</si>
  <si>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</si>
  <si>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</si>
  <si>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</si>
  <si>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</si>
  <si>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</si>
  <si>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</si>
  <si>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</si>
  <si>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</si>
  <si>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</si>
  <si>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</si>
  <si>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</si>
  <si>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</si>
  <si>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</si>
  <si>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</si>
  <si>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</si>
  <si>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</si>
  <si>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</si>
  <si>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</si>
  <si>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</si>
  <si>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</si>
  <si>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</si>
  <si>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</si>
  <si>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</si>
  <si>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</si>
  <si>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</si>
  <si>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</si>
  <si>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</si>
  <si>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</si>
  <si>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</si>
  <si>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</si>
  <si>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</si>
  <si>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</si>
  <si>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</si>
  <si>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</si>
  <si>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</si>
  <si>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</si>
  <si>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</si>
  <si>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</si>
  <si>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</si>
  <si>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</si>
  <si>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</si>
  <si>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</si>
  <si>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</si>
  <si>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</si>
  <si>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</si>
  <si>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</si>
  <si>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</si>
  <si>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</si>
  <si>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</si>
  <si>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</si>
  <si>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</si>
  <si>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</si>
  <si>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</si>
  <si>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</si>
  <si>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</si>
  <si>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</si>
  <si>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</si>
  <si>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</si>
  <si>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</si>
  <si>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</si>
  <si>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</si>
  <si>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</si>
  <si>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</si>
  <si>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</si>
  <si>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</si>
  <si>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</si>
  <si>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</si>
  <si>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</si>
  <si>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</si>
  <si>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</si>
  <si>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</si>
  <si>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</si>
  <si>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</si>
  <si>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</si>
  <si>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</si>
  <si>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</si>
  <si>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</si>
  <si>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</si>
  <si>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</si>
  <si>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</si>
  <si>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</si>
  <si>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</si>
  <si>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</si>
  <si>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</si>
  <si>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</si>
  <si>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</si>
  <si>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</si>
  <si>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</si>
  <si>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</si>
  <si>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</si>
  <si>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</si>
  <si>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</si>
  <si>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</si>
  <si>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</si>
  <si>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</si>
  <si>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</si>
  <si>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</si>
  <si>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</si>
  <si>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</si>
  <si>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</si>
  <si>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</si>
  <si>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</si>
  <si>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</si>
  <si>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</si>
  <si>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</si>
  <si>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</si>
  <si>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</si>
  <si>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</si>
  <si>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</si>
  <si>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</si>
  <si>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</si>
  <si>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</si>
  <si>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</si>
  <si>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</si>
  <si>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</si>
  <si>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</si>
  <si>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</si>
  <si>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</si>
  <si>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</si>
  <si>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</si>
  <si>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</si>
  <si>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</si>
  <si>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</si>
  <si>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</si>
  <si>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</si>
  <si>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</si>
  <si>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</si>
  <si>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</si>
  <si>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</si>
  <si>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</si>
  <si>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</si>
  <si>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</si>
  <si>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</si>
  <si>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</si>
  <si>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</si>
  <si>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</si>
  <si>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</si>
  <si>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</si>
  <si>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</si>
  <si>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</si>
  <si>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</si>
  <si>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</si>
  <si>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</si>
  <si>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</si>
  <si>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</si>
  <si>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</si>
  <si>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</si>
  <si>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</si>
  <si>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</si>
  <si>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</si>
  <si>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</si>
  <si>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</si>
  <si>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</si>
  <si>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</si>
  <si>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</si>
  <si>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</si>
  <si>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</si>
  <si>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</si>
  <si>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</si>
  <si>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</si>
  <si>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</si>
  <si>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</si>
  <si>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</si>
  <si>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</si>
  <si>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</si>
  <si>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</si>
  <si>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</si>
  <si>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</si>
  <si>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</si>
  <si>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</si>
  <si>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</si>
  <si>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</si>
  <si>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</si>
  <si>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</si>
  <si>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</si>
  <si>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</si>
  <si>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</si>
  <si>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</si>
  <si>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</si>
  <si>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</si>
  <si>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</si>
  <si>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</si>
  <si>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</si>
  <si>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</si>
  <si>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</si>
  <si>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</si>
  <si>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</si>
  <si>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</si>
  <si>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</si>
  <si>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</si>
  <si>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</si>
  <si>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</si>
  <si>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</si>
  <si>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</si>
  <si>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</si>
  <si>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</si>
  <si>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</si>
  <si>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</si>
  <si>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</si>
  <si>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</si>
  <si>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</si>
  <si>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</si>
  <si>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</si>
  <si>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</si>
  <si>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</si>
  <si>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</si>
  <si>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</si>
  <si>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</si>
  <si>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</si>
  <si>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</si>
  <si>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</si>
  <si>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</si>
  <si>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</si>
  <si>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</si>
  <si>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</si>
  <si>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</si>
  <si>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</si>
  <si>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</si>
  <si>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</si>
  <si>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</si>
  <si>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</si>
  <si>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</si>
  <si>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</si>
  <si>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</si>
  <si>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</si>
  <si>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</si>
  <si>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</si>
  <si>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</si>
  <si>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</si>
  <si>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</si>
  <si>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</si>
  <si>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</si>
  <si>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</si>
  <si>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</si>
  <si>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</si>
  <si>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</si>
  <si>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</si>
  <si>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</si>
  <si>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</si>
  <si>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</si>
  <si>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</si>
  <si>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</si>
  <si>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</si>
  <si>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</si>
  <si>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</si>
  <si>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</si>
  <si>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</si>
  <si>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</si>
  <si>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</si>
  <si>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</si>
  <si>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</si>
  <si>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</si>
  <si>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</si>
  <si>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</si>
  <si>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</si>
  <si>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</si>
  <si>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</si>
  <si>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</si>
  <si>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</si>
  <si>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</si>
  <si>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</si>
  <si>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</si>
  <si>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</si>
  <si>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</si>
  <si>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</si>
  <si>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</si>
  <si>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</si>
  <si>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</si>
  <si>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</si>
  <si>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</si>
  <si>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</si>
  <si>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</si>
  <si>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</si>
  <si>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</si>
  <si>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</si>
  <si>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</si>
  <si>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</si>
  <si>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</si>
  <si>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</si>
  <si>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</si>
  <si>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</si>
  <si>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</si>
  <si>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</si>
  <si>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</si>
  <si>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</si>
  <si>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</si>
  <si>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</si>
  <si>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</si>
  <si>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</si>
  <si>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</si>
  <si>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</si>
  <si>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</si>
  <si>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</si>
  <si>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</si>
  <si>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</si>
  <si>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</si>
  <si>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</si>
  <si>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</si>
  <si>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</si>
  <si>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</si>
  <si>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</si>
  <si>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</si>
  <si>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</si>
  <si>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</si>
  <si>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</si>
  <si>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</si>
  <si>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</si>
  <si>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</si>
  <si>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</si>
  <si>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</si>
  <si>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</si>
  <si>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</si>
  <si>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</si>
  <si>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</si>
  <si>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</si>
  <si>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</si>
  <si>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</si>
  <si>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</si>
  <si>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</si>
  <si>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</si>
  <si>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</si>
  <si>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</si>
  <si>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</si>
  <si>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</si>
  <si>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</si>
  <si>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</si>
  <si>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</si>
  <si>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</si>
  <si>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</si>
  <si>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</si>
  <si>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</si>
  <si>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</si>
  <si>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</si>
  <si>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</si>
  <si>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</si>
  <si>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</si>
  <si>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</si>
  <si>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</si>
  <si>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</si>
  <si>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</si>
  <si>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</si>
  <si>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</si>
  <si>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</si>
  <si>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</si>
  <si>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</si>
  <si>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</si>
  <si>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</si>
  <si>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</si>
  <si>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</si>
  <si>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</si>
  <si>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</si>
  <si>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</si>
  <si>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</si>
  <si>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</si>
  <si>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</si>
  <si>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</si>
  <si>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</si>
  <si>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</si>
  <si>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</si>
  <si>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</si>
  <si>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</si>
  <si>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</si>
  <si>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</si>
  <si>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</si>
  <si>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</si>
  <si>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</si>
  <si>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</si>
  <si>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</si>
  <si>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</si>
  <si>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</si>
  <si>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</si>
  <si>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</si>
  <si>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</si>
  <si>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</si>
  <si>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</si>
  <si>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</si>
  <si>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</si>
  <si>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</si>
  <si>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</si>
  <si>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</si>
  <si>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</si>
  <si>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</si>
  <si>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</si>
  <si>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</si>
  <si>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</si>
  <si>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</si>
  <si>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</si>
  <si>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</si>
  <si>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</si>
  <si>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</si>
  <si>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</si>
  <si>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</si>
  <si>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</si>
  <si>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</si>
  <si>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</si>
  <si>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</si>
  <si>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</si>
  <si>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</si>
  <si>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</si>
  <si>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</si>
  <si>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</si>
  <si>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</si>
  <si>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</si>
  <si>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</si>
  <si>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</si>
  <si>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</si>
  <si>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</si>
  <si>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Q423</t>
  </si>
  <si>
    <t>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</si>
</sst>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200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0" fontId="70" fillId="0" borderId="0" xfId="0" applyFont="1"/>
    <xf numFmtId="4" fontId="75" fillId="0" borderId="0" xfId="0" applyNumberFormat="1" applyFont="1" applyAlignment="1">
      <alignment horizontal="right"/>
    </xf>
    <xf numFmtId="0" fontId="69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8" fillId="0" borderId="0" xfId="0" applyFont="1" applyAlignment="1">
      <alignment horizontal="right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3" fontId="81" fillId="0" borderId="0" xfId="0" applyNumberFormat="1" applyFont="1"/>
    <xf numFmtId="3" fontId="84" fillId="0" borderId="0" xfId="0" applyNumberFormat="1" applyFont="1"/>
    <xf numFmtId="3" fontId="65" fillId="0" borderId="0" xfId="0" applyNumberFormat="1" applyFont="1"/>
    <xf numFmtId="4" fontId="81" fillId="0" borderId="0" xfId="0" applyNumberFormat="1" applyFont="1" applyAlignment="1">
      <alignment horizontal="right"/>
    </xf>
    <xf numFmtId="4" fontId="84" fillId="0" borderId="0" xfId="0" applyNumberFormat="1" applyFont="1" applyAlignment="1">
      <alignment horizontal="right"/>
    </xf>
    <xf numFmtId="0" fontId="64" fillId="0" borderId="0" xfId="0" applyFont="1"/>
    <xf numFmtId="0" fontId="63" fillId="0" borderId="0" xfId="0" applyFont="1"/>
    <xf numFmtId="0" fontId="85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14" fontId="78" fillId="0" borderId="0" xfId="0" applyNumberFormat="1" applyFont="1"/>
    <xf numFmtId="0" fontId="78" fillId="0" borderId="0" xfId="0" applyFont="1" applyAlignment="1">
      <alignment horizontal="right"/>
    </xf>
    <xf numFmtId="4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/>
    <xf numFmtId="0" fontId="61" fillId="0" borderId="3" xfId="0" applyFont="1" applyBorder="1"/>
    <xf numFmtId="0" fontId="61" fillId="0" borderId="4" xfId="0" applyFont="1" applyBorder="1"/>
    <xf numFmtId="2" fontId="61" fillId="0" borderId="4" xfId="0" applyNumberFormat="1" applyFont="1" applyBorder="1" applyAlignment="1">
      <alignment horizontal="right"/>
    </xf>
    <xf numFmtId="3" fontId="61" fillId="0" borderId="4" xfId="0" applyNumberFormat="1" applyFont="1" applyBorder="1" applyAlignment="1">
      <alignment horizontal="right"/>
    </xf>
    <xf numFmtId="0" fontId="61" fillId="0" borderId="4" xfId="0" applyFont="1" applyBorder="1" applyAlignment="1">
      <alignment horizontal="right"/>
    </xf>
    <xf numFmtId="0" fontId="61" fillId="0" borderId="4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60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86" fillId="0" borderId="0" xfId="0" applyFont="1"/>
    <xf numFmtId="0" fontId="49" fillId="0" borderId="0" xfId="0" applyFont="1"/>
    <xf numFmtId="0" fontId="87" fillId="0" borderId="0" xfId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4" fontId="61" fillId="0" borderId="0" xfId="0" applyNumberFormat="1" applyFont="1"/>
    <xf numFmtId="3" fontId="45" fillId="0" borderId="0" xfId="0" applyNumberFormat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50" fillId="0" borderId="0" xfId="0" applyFont="1" applyAlignment="1">
      <alignment horizontal="right"/>
    </xf>
    <xf numFmtId="0" fontId="42" fillId="0" borderId="1" xfId="0" applyFont="1" applyBorder="1"/>
    <xf numFmtId="0" fontId="72" fillId="0" borderId="0" xfId="0" applyFont="1"/>
    <xf numFmtId="0" fontId="39" fillId="0" borderId="1" xfId="0" applyFont="1" applyBorder="1"/>
    <xf numFmtId="0" fontId="75" fillId="0" borderId="1" xfId="0" applyFont="1" applyBorder="1"/>
    <xf numFmtId="0" fontId="73" fillId="0" borderId="1" xfId="0" applyFont="1" applyBorder="1"/>
    <xf numFmtId="0" fontId="73" fillId="0" borderId="0" xfId="0" applyFont="1"/>
    <xf numFmtId="0" fontId="68" fillId="0" borderId="1" xfId="0" applyFont="1" applyBorder="1"/>
    <xf numFmtId="0" fontId="75" fillId="0" borderId="7" xfId="0" applyFont="1" applyBorder="1"/>
    <xf numFmtId="0" fontId="75" fillId="0" borderId="6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83" fillId="0" borderId="0" xfId="1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1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4" fontId="81" fillId="0" borderId="0" xfId="0" applyNumberFormat="1" applyFont="1"/>
    <xf numFmtId="0" fontId="21" fillId="0" borderId="0" xfId="0" applyFont="1"/>
    <xf numFmtId="165" fontId="75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4" fontId="61" fillId="0" borderId="0" xfId="0" applyNumberFormat="1" applyFont="1"/>
    <xf numFmtId="0" fontId="17" fillId="0" borderId="0" xfId="0" applyFont="1"/>
    <xf numFmtId="0" fontId="16" fillId="0" borderId="1" xfId="0" applyFont="1" applyBorder="1"/>
    <xf numFmtId="0" fontId="16" fillId="0" borderId="0" xfId="0" applyFont="1"/>
    <xf numFmtId="0" fontId="15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3" fontId="63" fillId="0" borderId="0" xfId="0" applyNumberFormat="1" applyFon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3" fontId="13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83" fillId="0" borderId="0" xfId="1" applyNumberFormat="1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9" fillId="0" borderId="1" xfId="0" applyFont="1" applyBorder="1"/>
    <xf numFmtId="0" fontId="9" fillId="0" borderId="0" xfId="0" applyFont="1"/>
    <xf numFmtId="0" fontId="85" fillId="0" borderId="1" xfId="0" applyFont="1" applyBorder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8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baseColWidth="10" defaultColWidth="9.1640625" defaultRowHeight="13" x14ac:dyDescent="0.15"/>
  <cols>
    <col min="1" max="1" width="5.5" style="192" bestFit="1" customWidth="1"/>
    <col min="2" max="2" width="18.33203125" style="192" bestFit="1" customWidth="1"/>
    <col min="3" max="16384" width="9.1640625" style="192"/>
  </cols>
  <sheetData>
    <row r="1" spans="1:4" x14ac:dyDescent="0.15">
      <c r="A1" s="192" t="s">
        <v>145</v>
      </c>
    </row>
    <row r="2" spans="1:4" x14ac:dyDescent="0.15">
      <c r="D2" s="192" t="s">
        <v>460</v>
      </c>
    </row>
    <row r="3" spans="1:4" x14ac:dyDescent="0.15">
      <c r="B3" s="192" t="s">
        <v>464</v>
      </c>
      <c r="C3" s="192" t="s">
        <v>263</v>
      </c>
    </row>
    <row r="4" spans="1:4" x14ac:dyDescent="0.15">
      <c r="B4" s="192" t="s">
        <v>465</v>
      </c>
      <c r="C4" s="192" t="s">
        <v>466</v>
      </c>
    </row>
    <row r="5" spans="1:4" x14ac:dyDescent="0.15">
      <c r="B5" s="192" t="s">
        <v>424</v>
      </c>
      <c r="C5" s="192" t="s">
        <v>13</v>
      </c>
    </row>
    <row r="6" spans="1:4" x14ac:dyDescent="0.15">
      <c r="B6" s="192" t="s">
        <v>467</v>
      </c>
      <c r="C6" s="192" t="s">
        <v>13</v>
      </c>
    </row>
    <row r="7" spans="1:4" x14ac:dyDescent="0.15">
      <c r="B7" s="192" t="s">
        <v>468</v>
      </c>
      <c r="C7" s="192" t="s">
        <v>13</v>
      </c>
    </row>
    <row r="8" spans="1:4" x14ac:dyDescent="0.15">
      <c r="B8" s="192" t="s">
        <v>469</v>
      </c>
      <c r="C8" s="192" t="s">
        <v>470</v>
      </c>
      <c r="D8" s="192">
        <v>1999</v>
      </c>
    </row>
    <row r="9" spans="1:4" x14ac:dyDescent="0.15">
      <c r="B9" s="192" t="s">
        <v>471</v>
      </c>
      <c r="C9" s="192" t="s">
        <v>7</v>
      </c>
    </row>
    <row r="10" spans="1:4" x14ac:dyDescent="0.15">
      <c r="B10" s="198" t="s">
        <v>494</v>
      </c>
      <c r="C10" s="198" t="s">
        <v>263</v>
      </c>
      <c r="D10" s="192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baseColWidth="10" defaultColWidth="9.1640625" defaultRowHeight="13" x14ac:dyDescent="0.15"/>
  <cols>
    <col min="1" max="1" width="5" style="137" bestFit="1" customWidth="1"/>
    <col min="2" max="16384" width="9.1640625" style="137"/>
  </cols>
  <sheetData>
    <row r="1" spans="1:3" x14ac:dyDescent="0.15">
      <c r="A1" s="5" t="s">
        <v>145</v>
      </c>
    </row>
    <row r="2" spans="1:3" x14ac:dyDescent="0.15">
      <c r="A2" s="5"/>
      <c r="B2" s="137" t="s">
        <v>19</v>
      </c>
    </row>
    <row r="3" spans="1:3" x14ac:dyDescent="0.15">
      <c r="B3" s="137" t="s">
        <v>346</v>
      </c>
      <c r="C3" s="137" t="s">
        <v>347</v>
      </c>
    </row>
    <row r="4" spans="1:3" x14ac:dyDescent="0.15">
      <c r="B4" s="137" t="s">
        <v>348</v>
      </c>
      <c r="C4" s="137" t="s">
        <v>349</v>
      </c>
    </row>
    <row r="5" spans="1:3" x14ac:dyDescent="0.15">
      <c r="B5" s="137" t="s">
        <v>350</v>
      </c>
    </row>
    <row r="6" spans="1:3" x14ac:dyDescent="0.15">
      <c r="B6" s="137" t="s">
        <v>343</v>
      </c>
    </row>
    <row r="7" spans="1:3" x14ac:dyDescent="0.15">
      <c r="B7" s="137" t="s">
        <v>341</v>
      </c>
    </row>
    <row r="8" spans="1:3" x14ac:dyDescent="0.15">
      <c r="B8" s="137" t="s">
        <v>345</v>
      </c>
    </row>
    <row r="9" spans="1:3" x14ac:dyDescent="0.15">
      <c r="B9" s="137" t="s">
        <v>342</v>
      </c>
    </row>
    <row r="10" spans="1:3" x14ac:dyDescent="0.15">
      <c r="B10" s="137" t="s">
        <v>351</v>
      </c>
    </row>
    <row r="11" spans="1:3" x14ac:dyDescent="0.15">
      <c r="B11" s="137" t="s">
        <v>352</v>
      </c>
    </row>
    <row r="12" spans="1:3" x14ac:dyDescent="0.15">
      <c r="B12" s="137" t="s">
        <v>344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baseColWidth="10" defaultColWidth="9.1640625" defaultRowHeight="13" x14ac:dyDescent="0.15"/>
  <cols>
    <col min="1" max="1" width="5" style="172" bestFit="1" customWidth="1"/>
    <col min="2" max="2" width="12.6640625" style="172" customWidth="1"/>
    <col min="3" max="16384" width="9.1640625" style="172"/>
  </cols>
  <sheetData>
    <row r="1" spans="1:15" x14ac:dyDescent="0.15">
      <c r="A1" s="5" t="s">
        <v>145</v>
      </c>
    </row>
    <row r="2" spans="1:15" x14ac:dyDescent="0.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15">
      <c r="B3" s="176" t="s">
        <v>427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15">
      <c r="B8" s="172" t="s">
        <v>414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15">
      <c r="B10" s="172" t="s">
        <v>25</v>
      </c>
      <c r="N10" s="173">
        <v>27843</v>
      </c>
      <c r="O10" s="174">
        <f>N10*1.1</f>
        <v>30627.300000000003</v>
      </c>
    </row>
    <row r="11" spans="1:15" x14ac:dyDescent="0.15">
      <c r="B11" s="172" t="s">
        <v>21</v>
      </c>
      <c r="O11" s="174">
        <v>30294</v>
      </c>
    </row>
    <row r="12" spans="1:15" x14ac:dyDescent="0.15">
      <c r="B12" s="172" t="s">
        <v>19</v>
      </c>
      <c r="N12" s="173">
        <v>15785</v>
      </c>
      <c r="O12" s="174">
        <f>N12*1.1</f>
        <v>17363.5</v>
      </c>
    </row>
    <row r="13" spans="1:15" x14ac:dyDescent="0.15">
      <c r="B13" s="172" t="s">
        <v>415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15">
      <c r="B14" s="172" t="s">
        <v>263</v>
      </c>
    </row>
    <row r="15" spans="1:15" x14ac:dyDescent="0.15">
      <c r="B15" s="172" t="s">
        <v>44</v>
      </c>
    </row>
    <row r="16" spans="1:15" x14ac:dyDescent="0.15">
      <c r="B16" s="172" t="s">
        <v>177</v>
      </c>
    </row>
    <row r="17" spans="2:15" x14ac:dyDescent="0.15">
      <c r="B17" s="172" t="s">
        <v>29</v>
      </c>
    </row>
    <row r="18" spans="2:15" x14ac:dyDescent="0.15">
      <c r="B18" s="172" t="s">
        <v>416</v>
      </c>
    </row>
    <row r="19" spans="2:15" x14ac:dyDescent="0.15">
      <c r="B19" s="176" t="s">
        <v>179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15">
      <c r="B20" s="172" t="s">
        <v>33</v>
      </c>
    </row>
    <row r="21" spans="2:15" x14ac:dyDescent="0.15">
      <c r="B21" s="172" t="s">
        <v>400</v>
      </c>
      <c r="N21" s="173">
        <v>100</v>
      </c>
      <c r="O21" s="173">
        <v>1000</v>
      </c>
    </row>
    <row r="22" spans="2:15" x14ac:dyDescent="0.15">
      <c r="B22" s="172" t="s">
        <v>40</v>
      </c>
    </row>
    <row r="23" spans="2:15" x14ac:dyDescent="0.15">
      <c r="B23" s="172" t="s">
        <v>50</v>
      </c>
    </row>
    <row r="24" spans="2:15" x14ac:dyDescent="0.15">
      <c r="B24" s="172" t="s">
        <v>52</v>
      </c>
    </row>
    <row r="25" spans="2:15" x14ac:dyDescent="0.15">
      <c r="B25" s="172" t="s">
        <v>303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37" bestFit="1" customWidth="1"/>
    <col min="2" max="2" width="10.5" style="137" customWidth="1"/>
    <col min="3" max="16384" width="9.1640625" style="137"/>
  </cols>
  <sheetData>
    <row r="1" spans="1:3" x14ac:dyDescent="0.15">
      <c r="A1" s="5" t="s">
        <v>145</v>
      </c>
    </row>
    <row r="2" spans="1:3" x14ac:dyDescent="0.15">
      <c r="A2" s="5"/>
      <c r="B2" s="176" t="s">
        <v>425</v>
      </c>
    </row>
    <row r="3" spans="1:3" x14ac:dyDescent="0.15">
      <c r="A3" s="5"/>
      <c r="B3" s="176" t="s">
        <v>421</v>
      </c>
    </row>
    <row r="4" spans="1:3" x14ac:dyDescent="0.15">
      <c r="A4" s="5"/>
      <c r="B4" s="176" t="s">
        <v>424</v>
      </c>
    </row>
    <row r="5" spans="1:3" x14ac:dyDescent="0.15">
      <c r="A5" s="5"/>
      <c r="B5" s="176" t="s">
        <v>422</v>
      </c>
    </row>
    <row r="6" spans="1:3" x14ac:dyDescent="0.15">
      <c r="A6" s="5"/>
      <c r="B6" s="176" t="s">
        <v>426</v>
      </c>
    </row>
    <row r="7" spans="1:3" x14ac:dyDescent="0.15">
      <c r="A7" s="5"/>
      <c r="B7" s="176" t="s">
        <v>423</v>
      </c>
    </row>
    <row r="8" spans="1:3" x14ac:dyDescent="0.15">
      <c r="A8" s="5"/>
      <c r="B8" s="176"/>
    </row>
    <row r="9" spans="1:3" x14ac:dyDescent="0.15">
      <c r="A9" s="5"/>
      <c r="B9" s="176"/>
    </row>
    <row r="10" spans="1:3" x14ac:dyDescent="0.15">
      <c r="A10" s="5"/>
      <c r="B10" s="137" t="s">
        <v>357</v>
      </c>
    </row>
    <row r="11" spans="1:3" x14ac:dyDescent="0.15">
      <c r="B11" s="137" t="s">
        <v>353</v>
      </c>
    </row>
    <row r="12" spans="1:3" x14ac:dyDescent="0.15">
      <c r="B12" s="137" t="s">
        <v>354</v>
      </c>
      <c r="C12" s="137" t="s">
        <v>355</v>
      </c>
    </row>
    <row r="13" spans="1:3" x14ac:dyDescent="0.15">
      <c r="B13" s="137" t="s">
        <v>356</v>
      </c>
    </row>
    <row r="14" spans="1:3" x14ac:dyDescent="0.15">
      <c r="B14" s="172" t="s">
        <v>417</v>
      </c>
      <c r="C14" s="172" t="s">
        <v>418</v>
      </c>
    </row>
    <row r="15" spans="1:3" x14ac:dyDescent="0.15">
      <c r="B15" s="172" t="s">
        <v>419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4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baseColWidth="10" defaultColWidth="8.5" defaultRowHeight="13" x14ac:dyDescent="0.15"/>
  <cols>
    <col min="1" max="1" width="1.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220</v>
      </c>
      <c r="I3" s="17" t="s">
        <v>6</v>
      </c>
      <c r="J3" s="42" t="s">
        <v>231</v>
      </c>
      <c r="K3" s="18" t="s">
        <v>215</v>
      </c>
      <c r="L3" s="18" t="s">
        <v>219</v>
      </c>
      <c r="M3" s="18" t="s">
        <v>216</v>
      </c>
      <c r="N3" s="18" t="s">
        <v>217</v>
      </c>
      <c r="O3" s="19" t="s">
        <v>218</v>
      </c>
      <c r="P3" s="48" t="s">
        <v>236</v>
      </c>
      <c r="Q3" s="49" t="s">
        <v>237</v>
      </c>
      <c r="R3" s="49" t="s">
        <v>238</v>
      </c>
      <c r="S3" s="19">
        <v>2025</v>
      </c>
      <c r="T3" s="48" t="s">
        <v>235</v>
      </c>
      <c r="U3" s="18">
        <v>2023</v>
      </c>
      <c r="V3" s="18">
        <v>2024</v>
      </c>
      <c r="W3" s="19">
        <v>2025</v>
      </c>
      <c r="X3" s="20" t="s">
        <v>221</v>
      </c>
    </row>
    <row r="4" spans="1:24" x14ac:dyDescent="0.15">
      <c r="A4" s="72" t="s">
        <v>260</v>
      </c>
      <c r="B4" s="114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9" t="s">
        <v>493</v>
      </c>
      <c r="J4" s="169">
        <v>45353</v>
      </c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5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15">
      <c r="A5" s="72" t="s">
        <v>260</v>
      </c>
      <c r="B5" s="114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95" t="s">
        <v>491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5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15">
      <c r="A6" s="107" t="s">
        <v>260</v>
      </c>
      <c r="B6" s="114" t="s">
        <v>179</v>
      </c>
      <c r="C6" s="20" t="s">
        <v>180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75" t="s">
        <v>389</v>
      </c>
      <c r="J6" s="43">
        <v>45047</v>
      </c>
      <c r="O6" s="26"/>
      <c r="X6" s="20">
        <v>1995</v>
      </c>
    </row>
    <row r="7" spans="1:24" x14ac:dyDescent="0.15">
      <c r="B7" s="120" t="s">
        <v>56</v>
      </c>
      <c r="C7" s="198" t="s">
        <v>492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90" t="s">
        <v>260</v>
      </c>
      <c r="B8" s="114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15">
      <c r="B9" s="197" t="s">
        <v>303</v>
      </c>
      <c r="C9" s="20" t="s">
        <v>181</v>
      </c>
      <c r="D9" s="21">
        <v>70.91</v>
      </c>
      <c r="E9" s="22">
        <v>21587</v>
      </c>
      <c r="O9" s="26"/>
      <c r="X9" s="20">
        <v>2007</v>
      </c>
    </row>
    <row r="10" spans="1:24" x14ac:dyDescent="0.15">
      <c r="A10" s="111" t="s">
        <v>260</v>
      </c>
      <c r="B10" s="119" t="s">
        <v>320</v>
      </c>
      <c r="C10" s="111" t="s">
        <v>321</v>
      </c>
      <c r="D10" s="21">
        <v>46.37</v>
      </c>
      <c r="E10" s="22">
        <v>20860</v>
      </c>
      <c r="O10" s="26"/>
      <c r="X10" s="20">
        <v>1987</v>
      </c>
    </row>
    <row r="11" spans="1:24" x14ac:dyDescent="0.15">
      <c r="B11" s="185" t="s">
        <v>68</v>
      </c>
      <c r="C11" s="64" t="s">
        <v>69</v>
      </c>
      <c r="D11" s="186">
        <v>633.79999999999995</v>
      </c>
      <c r="E11" s="187">
        <v>32117</v>
      </c>
      <c r="O11" s="26"/>
      <c r="X11" s="20">
        <v>2006</v>
      </c>
    </row>
    <row r="12" spans="1:24" x14ac:dyDescent="0.15">
      <c r="B12" s="183" t="s">
        <v>431</v>
      </c>
      <c r="C12" s="184" t="s">
        <v>432</v>
      </c>
      <c r="D12" s="21">
        <v>547.96</v>
      </c>
      <c r="E12" s="22">
        <v>58644</v>
      </c>
      <c r="O12" s="26"/>
    </row>
    <row r="13" spans="1:24" x14ac:dyDescent="0.15">
      <c r="B13" s="183" t="s">
        <v>433</v>
      </c>
      <c r="C13" s="184" t="s">
        <v>434</v>
      </c>
      <c r="D13" s="21">
        <v>281.41000000000003</v>
      </c>
      <c r="E13" s="22">
        <f>129933/RMB</f>
        <v>19277.893175074183</v>
      </c>
      <c r="O13" s="26"/>
    </row>
    <row r="14" spans="1:24" x14ac:dyDescent="0.15">
      <c r="B14" s="120" t="s">
        <v>72</v>
      </c>
      <c r="C14" s="20" t="s">
        <v>73</v>
      </c>
      <c r="D14" s="21">
        <v>43.75</v>
      </c>
      <c r="E14" s="22">
        <v>17180</v>
      </c>
      <c r="O14" s="26"/>
      <c r="X14" s="20">
        <v>2012</v>
      </c>
    </row>
    <row r="15" spans="1:24" x14ac:dyDescent="0.15">
      <c r="B15" s="120" t="s">
        <v>78</v>
      </c>
      <c r="C15" s="20" t="s">
        <v>79</v>
      </c>
      <c r="D15" s="21">
        <v>16.87</v>
      </c>
      <c r="E15" s="22">
        <v>11408</v>
      </c>
      <c r="O15" s="26"/>
      <c r="X15" s="20">
        <v>2007</v>
      </c>
    </row>
    <row r="16" spans="1:24" x14ac:dyDescent="0.15">
      <c r="B16" s="183" t="s">
        <v>452</v>
      </c>
      <c r="C16" s="184" t="s">
        <v>453</v>
      </c>
      <c r="D16" s="21">
        <v>34.99</v>
      </c>
      <c r="E16" s="22">
        <v>18901</v>
      </c>
      <c r="O16" s="26"/>
    </row>
    <row r="17" spans="2:24" x14ac:dyDescent="0.15">
      <c r="B17" s="120" t="s">
        <v>84</v>
      </c>
      <c r="C17" s="20" t="s">
        <v>85</v>
      </c>
      <c r="D17" s="21">
        <v>363.45</v>
      </c>
      <c r="E17" s="22">
        <v>15250</v>
      </c>
      <c r="O17" s="26"/>
      <c r="X17" s="20">
        <v>1966</v>
      </c>
    </row>
    <row r="18" spans="2:24" x14ac:dyDescent="0.15">
      <c r="B18" s="120" t="s">
        <v>101</v>
      </c>
      <c r="C18" s="20" t="s">
        <v>102</v>
      </c>
      <c r="D18" s="21">
        <v>408.48</v>
      </c>
      <c r="E18" s="22">
        <v>10570</v>
      </c>
      <c r="O18" s="26"/>
    </row>
    <row r="19" spans="2:24" x14ac:dyDescent="0.15">
      <c r="B19" s="120" t="s">
        <v>105</v>
      </c>
      <c r="C19" s="20" t="s">
        <v>106</v>
      </c>
      <c r="D19" s="21">
        <v>80.52</v>
      </c>
      <c r="E19" s="22">
        <v>10310</v>
      </c>
      <c r="O19" s="26"/>
      <c r="X19" s="20">
        <v>2007</v>
      </c>
    </row>
    <row r="20" spans="2:24" x14ac:dyDescent="0.15">
      <c r="B20" s="120" t="s">
        <v>110</v>
      </c>
      <c r="C20" s="20" t="s">
        <v>111</v>
      </c>
      <c r="D20" s="21">
        <v>8.17</v>
      </c>
      <c r="E20" s="22">
        <v>9320</v>
      </c>
      <c r="O20" s="26"/>
    </row>
    <row r="21" spans="2:24" x14ac:dyDescent="0.15">
      <c r="B21" s="120" t="s">
        <v>114</v>
      </c>
      <c r="C21" s="20" t="s">
        <v>115</v>
      </c>
      <c r="D21" s="21">
        <v>56.9</v>
      </c>
      <c r="E21" s="22">
        <v>9000</v>
      </c>
      <c r="O21" s="26"/>
    </row>
    <row r="22" spans="2:24" x14ac:dyDescent="0.15">
      <c r="B22" s="120" t="s">
        <v>116</v>
      </c>
      <c r="C22" s="20" t="s">
        <v>117</v>
      </c>
      <c r="D22" s="21">
        <v>203.42</v>
      </c>
      <c r="E22" s="22">
        <v>8580</v>
      </c>
      <c r="O22" s="26"/>
      <c r="X22" s="20">
        <v>2003</v>
      </c>
    </row>
    <row r="23" spans="2:24" x14ac:dyDescent="0.15">
      <c r="B23" s="120" t="s">
        <v>119</v>
      </c>
      <c r="C23" s="20" t="s">
        <v>120</v>
      </c>
      <c r="D23" s="21">
        <v>126.81</v>
      </c>
      <c r="E23" s="22">
        <v>8200</v>
      </c>
      <c r="O23" s="26"/>
    </row>
    <row r="24" spans="2:24" x14ac:dyDescent="0.15">
      <c r="B24" s="120" t="s">
        <v>121</v>
      </c>
      <c r="C24" s="20" t="s">
        <v>122</v>
      </c>
      <c r="D24" s="21">
        <v>50.35</v>
      </c>
      <c r="E24" s="22">
        <v>8150</v>
      </c>
      <c r="O24" s="26"/>
    </row>
    <row r="25" spans="2:24" x14ac:dyDescent="0.15">
      <c r="B25" s="120" t="s">
        <v>124</v>
      </c>
      <c r="C25" s="20" t="s">
        <v>125</v>
      </c>
      <c r="D25" s="21">
        <v>88.7</v>
      </c>
      <c r="E25" s="22">
        <v>7910</v>
      </c>
      <c r="O25" s="26"/>
    </row>
    <row r="26" spans="2:24" x14ac:dyDescent="0.15">
      <c r="B26" s="120" t="s">
        <v>128</v>
      </c>
      <c r="C26" s="20" t="s">
        <v>129</v>
      </c>
      <c r="D26" s="21">
        <v>50.36</v>
      </c>
      <c r="E26" s="22">
        <v>7140</v>
      </c>
      <c r="O26" s="26"/>
    </row>
    <row r="27" spans="2:24" x14ac:dyDescent="0.15">
      <c r="B27" s="120" t="s">
        <v>130</v>
      </c>
      <c r="C27" s="20" t="s">
        <v>131</v>
      </c>
      <c r="D27" s="21">
        <v>80.58</v>
      </c>
      <c r="E27" s="22">
        <v>6930</v>
      </c>
      <c r="O27" s="26"/>
    </row>
    <row r="28" spans="2:24" x14ac:dyDescent="0.15">
      <c r="B28" s="120" t="s">
        <v>136</v>
      </c>
      <c r="C28" s="20" t="s">
        <v>137</v>
      </c>
      <c r="D28" s="21">
        <v>54.6</v>
      </c>
      <c r="E28" s="22">
        <v>6370</v>
      </c>
      <c r="O28" s="26"/>
    </row>
    <row r="29" spans="2:24" x14ac:dyDescent="0.15">
      <c r="B29" s="120" t="s">
        <v>138</v>
      </c>
      <c r="C29" s="20" t="s">
        <v>139</v>
      </c>
      <c r="D29" s="21">
        <v>62.59</v>
      </c>
      <c r="E29" s="22">
        <v>6350</v>
      </c>
      <c r="O29" s="26"/>
    </row>
    <row r="30" spans="2:24" x14ac:dyDescent="0.15">
      <c r="B30" s="120" t="s">
        <v>140</v>
      </c>
      <c r="C30" s="20" t="s">
        <v>140</v>
      </c>
      <c r="D30" s="21">
        <v>62.71</v>
      </c>
      <c r="E30" s="22">
        <v>3603</v>
      </c>
      <c r="O30" s="26"/>
    </row>
    <row r="31" spans="2:24" x14ac:dyDescent="0.15">
      <c r="B31" s="120" t="s">
        <v>141</v>
      </c>
      <c r="C31" s="20" t="s">
        <v>142</v>
      </c>
      <c r="D31" s="21">
        <v>21.19</v>
      </c>
      <c r="E31" s="22">
        <v>2965</v>
      </c>
      <c r="O31" s="26"/>
    </row>
    <row r="32" spans="2:24" x14ac:dyDescent="0.15">
      <c r="B32" s="120" t="s">
        <v>146</v>
      </c>
      <c r="C32" s="20" t="s">
        <v>147</v>
      </c>
      <c r="D32" s="21">
        <v>26.99</v>
      </c>
      <c r="E32" s="22">
        <v>1400</v>
      </c>
      <c r="O32" s="26"/>
    </row>
    <row r="33" spans="2:15" x14ac:dyDescent="0.15">
      <c r="B33" s="121" t="s">
        <v>222</v>
      </c>
      <c r="C33" s="122" t="s">
        <v>223</v>
      </c>
      <c r="D33" s="21">
        <v>13.95</v>
      </c>
      <c r="E33" s="22">
        <v>2030</v>
      </c>
      <c r="O33" s="26"/>
    </row>
    <row r="34" spans="2:15" x14ac:dyDescent="0.15">
      <c r="B34" s="121" t="s">
        <v>224</v>
      </c>
      <c r="C34" s="122" t="s">
        <v>225</v>
      </c>
      <c r="D34" s="21">
        <v>19.95</v>
      </c>
      <c r="E34" s="22">
        <v>2560</v>
      </c>
      <c r="O34" s="26"/>
    </row>
    <row r="35" spans="2:15" x14ac:dyDescent="0.15">
      <c r="B35" s="123" t="s">
        <v>233</v>
      </c>
      <c r="C35" s="46" t="s">
        <v>234</v>
      </c>
      <c r="O35" s="26"/>
    </row>
    <row r="36" spans="2:15" x14ac:dyDescent="0.15">
      <c r="B36" s="163" t="s">
        <v>401</v>
      </c>
      <c r="O36" s="26"/>
    </row>
    <row r="37" spans="2:15" x14ac:dyDescent="0.15">
      <c r="B37" s="163" t="s">
        <v>402</v>
      </c>
      <c r="O37" s="26"/>
    </row>
    <row r="38" spans="2:15" x14ac:dyDescent="0.15">
      <c r="B38" s="120"/>
      <c r="O38" s="26"/>
    </row>
    <row r="39" spans="2:15" x14ac:dyDescent="0.15">
      <c r="B39" s="120"/>
      <c r="O39" s="26"/>
    </row>
    <row r="40" spans="2:15" x14ac:dyDescent="0.15">
      <c r="B40" s="120"/>
      <c r="O40" s="26"/>
    </row>
    <row r="41" spans="2:15" x14ac:dyDescent="0.15">
      <c r="B41" s="120"/>
      <c r="O41" s="26"/>
    </row>
    <row r="42" spans="2:15" x14ac:dyDescent="0.15">
      <c r="B42" s="120"/>
      <c r="O42" s="26"/>
    </row>
    <row r="43" spans="2:15" x14ac:dyDescent="0.15">
      <c r="B43" s="120"/>
      <c r="O43" s="26"/>
    </row>
    <row r="44" spans="2:15" x14ac:dyDescent="0.15">
      <c r="B44" s="124"/>
      <c r="C44" s="125"/>
      <c r="D44" s="126"/>
      <c r="E44" s="127"/>
      <c r="F44" s="128"/>
      <c r="G44" s="128"/>
      <c r="H44" s="128"/>
      <c r="I44" s="128"/>
      <c r="J44" s="128"/>
      <c r="K44" s="129"/>
      <c r="L44" s="129"/>
      <c r="M44" s="129"/>
      <c r="N44" s="129"/>
      <c r="O44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baseColWidth="10" defaultColWidth="9.1640625" defaultRowHeight="13" x14ac:dyDescent="0.15"/>
  <cols>
    <col min="1" max="1" width="5" style="72" bestFit="1" customWidth="1"/>
    <col min="2" max="2" width="11" style="72" customWidth="1"/>
    <col min="3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 x14ac:dyDescent="0.15">
      <c r="A1" s="5" t="s">
        <v>145</v>
      </c>
    </row>
    <row r="2" spans="1:24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s="20" customFormat="1" x14ac:dyDescent="0.15">
      <c r="A3" s="72" t="s">
        <v>260</v>
      </c>
      <c r="B3" s="114" t="s">
        <v>11</v>
      </c>
      <c r="C3" s="20" t="s">
        <v>12</v>
      </c>
      <c r="D3" s="21">
        <v>105.45</v>
      </c>
      <c r="E3" s="22">
        <f>+D3*[5]Main!$K$3</f>
        <v>1089403.95</v>
      </c>
      <c r="F3" s="22">
        <f>[5]Main!$K$5-[5]Main!$K$6</f>
        <v>-257</v>
      </c>
      <c r="G3" s="22">
        <f>+E3-F3</f>
        <v>1089660.95</v>
      </c>
      <c r="H3" s="22">
        <f>+[5]Main!$K$3</f>
        <v>10331</v>
      </c>
      <c r="I3" s="175" t="s">
        <v>420</v>
      </c>
      <c r="J3" s="43">
        <v>45047</v>
      </c>
      <c r="K3" s="27">
        <f>+[5]Model!$BL$48</f>
        <v>122.46219855453738</v>
      </c>
      <c r="L3" s="28">
        <f>K3/D3-1</f>
        <v>0.16132952635881814</v>
      </c>
      <c r="M3" s="36">
        <f>+[5]Model!$BL$44</f>
        <v>0.08</v>
      </c>
      <c r="N3" s="28">
        <f>+[5]Model!$BL$46</f>
        <v>0</v>
      </c>
      <c r="O3" s="115">
        <f>+[5]Model!$BL$45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+[5]Model!$BA$33</f>
        <v>0.51665847665847664</v>
      </c>
      <c r="U3" s="27">
        <f>+[5]Model!$BB$33</f>
        <v>1.1643680265745642</v>
      </c>
      <c r="V3" s="27">
        <f>+[5]Model!$BC$33</f>
        <v>1.7455307738343717</v>
      </c>
      <c r="W3" s="33">
        <f>+[5]Model!$BD$33</f>
        <v>3.2007130570577433</v>
      </c>
      <c r="X3" s="20">
        <v>1994</v>
      </c>
    </row>
    <row r="4" spans="1:24" s="20" customFormat="1" x14ac:dyDescent="0.15">
      <c r="A4" s="72" t="s">
        <v>260</v>
      </c>
      <c r="B4" s="5" t="s">
        <v>23</v>
      </c>
      <c r="C4" s="20" t="s">
        <v>24</v>
      </c>
      <c r="D4" s="21">
        <v>79.58</v>
      </c>
      <c r="E4" s="22">
        <f>+D4*[6]Main!$G$3</f>
        <v>220914.08</v>
      </c>
      <c r="F4" s="22">
        <f>+[6]Main!$G$5-[6]Main!$G$6</f>
        <v>-83042</v>
      </c>
      <c r="G4" s="22">
        <f>+E4-F4</f>
        <v>303956.07999999996</v>
      </c>
      <c r="H4" s="22">
        <f>+[6]Main!$G$3</f>
        <v>2776</v>
      </c>
      <c r="I4" s="140" t="s">
        <v>358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15">
      <c r="A5" s="82" t="s">
        <v>260</v>
      </c>
      <c r="B5" s="5" t="s">
        <v>263</v>
      </c>
      <c r="C5" s="82" t="s">
        <v>263</v>
      </c>
      <c r="D5" s="161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8" t="s">
        <v>420</v>
      </c>
      <c r="J5" s="103">
        <v>45056</v>
      </c>
      <c r="X5" s="72">
        <v>1911</v>
      </c>
    </row>
    <row r="6" spans="1:24" s="20" customFormat="1" x14ac:dyDescent="0.15">
      <c r="A6" s="82" t="s">
        <v>260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45" t="s">
        <v>358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15">
      <c r="A7" s="82" t="s">
        <v>260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15">
      <c r="A8" s="82" t="s">
        <v>260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15">
      <c r="A9" s="94" t="s">
        <v>260</v>
      </c>
      <c r="B9" s="5" t="s">
        <v>184</v>
      </c>
      <c r="C9" s="20" t="s">
        <v>185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15">
      <c r="A10" s="89" t="s">
        <v>260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15">
      <c r="A11" s="98" t="s">
        <v>260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+[13]Main!$P$5-[13]Main!$P$6</f>
        <v>2134</v>
      </c>
      <c r="G11" s="22">
        <f t="shared" si="1"/>
        <v>45746</v>
      </c>
      <c r="H11" s="23">
        <f>+[13]Main!$P$3</f>
        <v>252</v>
      </c>
      <c r="I11" s="156" t="s">
        <v>389</v>
      </c>
      <c r="J11" s="43">
        <v>45006</v>
      </c>
      <c r="X11" s="72">
        <v>2005</v>
      </c>
    </row>
    <row r="12" spans="1:24" x14ac:dyDescent="0.15">
      <c r="A12" s="89" t="s">
        <v>260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15">
      <c r="A13" s="101" t="s">
        <v>260</v>
      </c>
      <c r="B13" s="5" t="s">
        <v>177</v>
      </c>
      <c r="C13" s="20" t="s">
        <v>178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15">
      <c r="A14" s="105" t="s">
        <v>260</v>
      </c>
      <c r="B14" s="97" t="s">
        <v>303</v>
      </c>
      <c r="C14" s="105" t="s">
        <v>181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15">
      <c r="A15" s="105" t="s">
        <v>260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207</v>
      </c>
      <c r="J15" s="103">
        <v>44805</v>
      </c>
      <c r="X15" s="72">
        <v>2010</v>
      </c>
    </row>
    <row r="16" spans="1:24" x14ac:dyDescent="0.15">
      <c r="A16" s="105"/>
      <c r="B16" s="184" t="s">
        <v>437</v>
      </c>
      <c r="C16" s="184" t="s">
        <v>438</v>
      </c>
      <c r="D16" s="21"/>
      <c r="E16" s="22"/>
      <c r="F16" s="71"/>
      <c r="G16" s="22"/>
      <c r="H16" s="71"/>
      <c r="I16" s="102"/>
      <c r="J16" s="103"/>
    </row>
    <row r="17" spans="1:24" x14ac:dyDescent="0.15">
      <c r="A17" s="105"/>
      <c r="B17" s="114" t="s">
        <v>151</v>
      </c>
      <c r="C17" s="20" t="s">
        <v>152</v>
      </c>
      <c r="D17" s="21">
        <v>9.35</v>
      </c>
      <c r="E17" s="22">
        <f>D17*[17]Main!$L$3</f>
        <v>19036.599999999999</v>
      </c>
      <c r="F17" s="22">
        <f>[17]Main!$L$5-[17]Main!$L$6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15">
      <c r="A18" s="105"/>
      <c r="B18" s="184" t="s">
        <v>439</v>
      </c>
      <c r="C18" s="184" t="s">
        <v>440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15"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15">
      <c r="B20" s="142" t="s">
        <v>198</v>
      </c>
      <c r="C20" s="20" t="s">
        <v>199</v>
      </c>
      <c r="D20" s="21">
        <v>84</v>
      </c>
      <c r="E20" s="22">
        <f>+D20*H20</f>
        <v>13188</v>
      </c>
      <c r="F20" s="22">
        <f>+[18]Main!$P$5-[18]Main!$P$6</f>
        <v>282</v>
      </c>
      <c r="G20" s="22">
        <f>+E20-F20</f>
        <v>12906</v>
      </c>
      <c r="H20" s="22">
        <f>+[18]Main!$P$3</f>
        <v>157</v>
      </c>
      <c r="I20" s="100" t="s">
        <v>207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15">
      <c r="B21" s="20" t="s">
        <v>190</v>
      </c>
      <c r="C21" s="20" t="s">
        <v>191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15">
      <c r="B22" s="164" t="s">
        <v>403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15">
      <c r="B23" s="133" t="s">
        <v>336</v>
      </c>
      <c r="C23" s="141" t="s">
        <v>383</v>
      </c>
      <c r="D23" s="72">
        <v>25.54</v>
      </c>
      <c r="E23" s="71">
        <v>4800</v>
      </c>
      <c r="X23" s="72">
        <v>2012</v>
      </c>
    </row>
    <row r="24" spans="1:24" x14ac:dyDescent="0.15">
      <c r="B24" s="160" t="s">
        <v>396</v>
      </c>
      <c r="C24" s="160" t="s">
        <v>397</v>
      </c>
      <c r="D24" s="72">
        <v>10.88</v>
      </c>
      <c r="E24" s="71">
        <v>3000</v>
      </c>
    </row>
    <row r="25" spans="1:24" x14ac:dyDescent="0.15">
      <c r="B25" s="120" t="s">
        <v>192</v>
      </c>
      <c r="C25" s="20" t="s">
        <v>193</v>
      </c>
      <c r="D25" s="21">
        <v>114.84</v>
      </c>
      <c r="E25" s="22">
        <v>17930</v>
      </c>
    </row>
    <row r="26" spans="1:24" x14ac:dyDescent="0.15">
      <c r="B26" s="120" t="s">
        <v>94</v>
      </c>
      <c r="C26" s="20" t="s">
        <v>95</v>
      </c>
      <c r="D26" s="21">
        <v>43.77</v>
      </c>
      <c r="E26" s="22">
        <v>12660</v>
      </c>
    </row>
    <row r="27" spans="1:24" x14ac:dyDescent="0.15">
      <c r="B27" s="120" t="s">
        <v>200</v>
      </c>
      <c r="C27" s="20" t="s">
        <v>201</v>
      </c>
      <c r="D27" s="21">
        <v>97.08</v>
      </c>
      <c r="E27" s="22">
        <v>15070</v>
      </c>
    </row>
    <row r="28" spans="1:24" x14ac:dyDescent="0.15">
      <c r="B28" s="120" t="s">
        <v>93</v>
      </c>
      <c r="C28" s="20" t="s">
        <v>93</v>
      </c>
      <c r="D28" s="21">
        <v>206.68</v>
      </c>
      <c r="E28" s="22">
        <v>12990</v>
      </c>
    </row>
    <row r="29" spans="1:24" x14ac:dyDescent="0.15">
      <c r="B29" s="120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15">
      <c r="B30" s="120" t="s">
        <v>112</v>
      </c>
      <c r="C30" s="20" t="s">
        <v>113</v>
      </c>
      <c r="D30" s="21">
        <v>14.73</v>
      </c>
      <c r="E30" s="22">
        <v>9140</v>
      </c>
    </row>
    <row r="31" spans="1:24" x14ac:dyDescent="0.15">
      <c r="B31" s="184" t="s">
        <v>445</v>
      </c>
      <c r="C31" s="184" t="s">
        <v>446</v>
      </c>
      <c r="D31" s="21"/>
      <c r="E31" s="22"/>
    </row>
    <row r="32" spans="1:24" x14ac:dyDescent="0.15">
      <c r="B32" s="184" t="s">
        <v>447</v>
      </c>
      <c r="C32" s="184" t="s">
        <v>448</v>
      </c>
      <c r="D32" s="21"/>
      <c r="E32" s="22"/>
    </row>
    <row r="33" spans="2:24" x14ac:dyDescent="0.15">
      <c r="B33" s="184" t="s">
        <v>449</v>
      </c>
      <c r="C33" s="184" t="s">
        <v>89</v>
      </c>
      <c r="D33" s="21"/>
      <c r="E33" s="22"/>
    </row>
    <row r="34" spans="2:24" x14ac:dyDescent="0.15">
      <c r="B34" s="120" t="s">
        <v>194</v>
      </c>
      <c r="C34" s="20" t="s">
        <v>195</v>
      </c>
      <c r="D34" s="21">
        <v>87.46</v>
      </c>
      <c r="E34" s="22">
        <v>16020</v>
      </c>
    </row>
    <row r="35" spans="2:24" s="20" customFormat="1" x14ac:dyDescent="0.15">
      <c r="B35" s="120" t="s">
        <v>126</v>
      </c>
      <c r="C35" s="20" t="s">
        <v>127</v>
      </c>
      <c r="D35" s="21">
        <v>78.3</v>
      </c>
      <c r="E35" s="22">
        <v>7580</v>
      </c>
      <c r="F35" s="23"/>
      <c r="G35" s="23"/>
      <c r="H35" s="23"/>
      <c r="I35" s="23"/>
      <c r="J35" s="23"/>
      <c r="K35" s="24"/>
      <c r="L35" s="24"/>
      <c r="M35" s="24"/>
      <c r="N35" s="24"/>
      <c r="O35" s="26"/>
      <c r="P35" s="25"/>
      <c r="Q35" s="24"/>
      <c r="R35" s="24"/>
      <c r="S35" s="26"/>
      <c r="T35" s="25"/>
      <c r="U35" s="24"/>
      <c r="V35" s="24"/>
      <c r="W35" s="26"/>
      <c r="X35" s="20">
        <v>2012</v>
      </c>
    </row>
    <row r="36" spans="2:24" s="20" customFormat="1" x14ac:dyDescent="0.15">
      <c r="D36" s="21"/>
      <c r="E36" s="22"/>
      <c r="F36" s="23"/>
      <c r="G36" s="23"/>
      <c r="H36" s="23"/>
      <c r="I36" s="23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2:24" s="20" customFormat="1" x14ac:dyDescent="0.15">
      <c r="D37" s="21"/>
      <c r="E37" s="22"/>
      <c r="F37" s="23"/>
      <c r="G37" s="23"/>
      <c r="H37" s="23"/>
      <c r="I37" s="23"/>
      <c r="J37" s="23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2:24" x14ac:dyDescent="0.15">
      <c r="B38" s="95" t="s">
        <v>255</v>
      </c>
      <c r="I38" s="165" t="s">
        <v>221</v>
      </c>
    </row>
    <row r="39" spans="2:24" x14ac:dyDescent="0.15">
      <c r="B39" s="165" t="s">
        <v>404</v>
      </c>
      <c r="E39" s="72">
        <v>30000</v>
      </c>
      <c r="I39" s="191" t="s">
        <v>463</v>
      </c>
    </row>
    <row r="40" spans="2:24" x14ac:dyDescent="0.15">
      <c r="B40" s="165" t="s">
        <v>405</v>
      </c>
      <c r="E40" s="72">
        <v>10000</v>
      </c>
      <c r="F40" s="165" t="s">
        <v>407</v>
      </c>
      <c r="G40" s="165" t="s">
        <v>406</v>
      </c>
      <c r="H40" s="165" t="s">
        <v>408</v>
      </c>
      <c r="I40" s="72">
        <v>2013</v>
      </c>
    </row>
    <row r="41" spans="2:24" x14ac:dyDescent="0.15">
      <c r="B41" s="165" t="s">
        <v>123</v>
      </c>
      <c r="E41" s="72">
        <v>10000</v>
      </c>
      <c r="F41" s="165"/>
      <c r="G41" s="165"/>
      <c r="H41" s="165"/>
    </row>
    <row r="42" spans="2:24" x14ac:dyDescent="0.15">
      <c r="B42" s="184" t="s">
        <v>98</v>
      </c>
      <c r="E42" s="72">
        <v>12000</v>
      </c>
    </row>
    <row r="43" spans="2:24" x14ac:dyDescent="0.15">
      <c r="B43" s="94" t="s">
        <v>283</v>
      </c>
      <c r="E43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A14:XFD14"/>
    </sheetView>
  </sheetViews>
  <sheetFormatPr baseColWidth="10" defaultColWidth="9.1640625" defaultRowHeight="13" x14ac:dyDescent="0.15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 x14ac:dyDescent="0.15">
      <c r="A1" s="5" t="s">
        <v>145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49" t="s">
        <v>237</v>
      </c>
      <c r="R2" s="49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20" t="s">
        <v>221</v>
      </c>
      <c r="Y2" s="180" t="s">
        <v>428</v>
      </c>
      <c r="Z2" s="180" t="s">
        <v>429</v>
      </c>
    </row>
    <row r="3" spans="1:26" s="20" customFormat="1" x14ac:dyDescent="0.15">
      <c r="A3" s="72" t="s">
        <v>260</v>
      </c>
      <c r="B3" s="5" t="s">
        <v>13</v>
      </c>
      <c r="C3" s="20" t="s">
        <v>202</v>
      </c>
      <c r="D3" s="21">
        <v>210</v>
      </c>
      <c r="E3" s="22">
        <f>+D3*[19]Main!$M$3</f>
        <v>556825.22154000006</v>
      </c>
      <c r="F3" s="22">
        <f>+[19]Main!$M$5-[19]Main!$M$6</f>
        <v>38382</v>
      </c>
      <c r="G3" s="22">
        <f t="shared" ref="G3:G4" si="0">+E3-F3</f>
        <v>518443.22154000006</v>
      </c>
      <c r="H3" s="22">
        <f>+[19]Main!$M$3</f>
        <v>2651.5486740000001</v>
      </c>
      <c r="I3" s="138" t="s">
        <v>358</v>
      </c>
      <c r="J3" s="43">
        <v>44959</v>
      </c>
      <c r="K3" s="27">
        <f>+[19]Model!$AX$53</f>
        <v>215.87667010339968</v>
      </c>
      <c r="L3" s="28">
        <f>K3/D3-1</f>
        <v>2.7984143349522261E-2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15">
      <c r="A4" s="72" t="s">
        <v>260</v>
      </c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6" t="s">
        <v>207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96" t="s">
        <v>260</v>
      </c>
      <c r="B5" s="97" t="s">
        <v>288</v>
      </c>
      <c r="C5" s="96" t="s">
        <v>289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35" t="s">
        <v>260</v>
      </c>
      <c r="B6" s="135" t="s">
        <v>337</v>
      </c>
      <c r="C6" s="135" t="s">
        <v>338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107" t="s">
        <v>260</v>
      </c>
      <c r="B7" s="142" t="s">
        <v>306</v>
      </c>
      <c r="C7" s="107" t="s">
        <v>307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43" t="s">
        <v>260</v>
      </c>
      <c r="B8" s="142" t="s">
        <v>384</v>
      </c>
      <c r="C8" s="143" t="s">
        <v>385</v>
      </c>
      <c r="D8" s="21">
        <v>12</v>
      </c>
      <c r="E8" s="22">
        <f>+D8*H8</f>
        <v>19357.212852000001</v>
      </c>
      <c r="F8" s="148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7" t="s">
        <v>207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15">
      <c r="B9" s="96" t="s">
        <v>286</v>
      </c>
      <c r="C9" s="96" t="s">
        <v>287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96" t="s">
        <v>290</v>
      </c>
      <c r="C10" s="96" t="s">
        <v>291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80" t="s">
        <v>76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32" t="s">
        <v>326</v>
      </c>
      <c r="C12" s="132" t="s">
        <v>327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120" t="s">
        <v>132</v>
      </c>
      <c r="C13" s="20" t="s">
        <v>133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15">
      <c r="B14" s="139" t="s">
        <v>367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15">
      <c r="B15" s="132" t="s">
        <v>331</v>
      </c>
      <c r="C15" s="132" t="s">
        <v>332</v>
      </c>
    </row>
    <row r="16" spans="1:26" s="20" customFormat="1" x14ac:dyDescent="0.15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15">
      <c r="B17" s="64" t="s">
        <v>255</v>
      </c>
      <c r="F17" s="190" t="s">
        <v>221</v>
      </c>
    </row>
    <row r="18" spans="2:8" x14ac:dyDescent="0.15">
      <c r="B18" s="96" t="s">
        <v>285</v>
      </c>
      <c r="E18" s="170">
        <v>400000</v>
      </c>
    </row>
    <row r="19" spans="2:8" x14ac:dyDescent="0.15">
      <c r="B19" s="63" t="s">
        <v>254</v>
      </c>
      <c r="E19" s="170">
        <v>30000</v>
      </c>
    </row>
    <row r="20" spans="2:8" x14ac:dyDescent="0.15">
      <c r="B20" s="20" t="s">
        <v>168</v>
      </c>
      <c r="C20" s="20" t="s">
        <v>169</v>
      </c>
      <c r="D20" s="21">
        <v>44.5</v>
      </c>
      <c r="E20" s="22">
        <v>34050</v>
      </c>
    </row>
    <row r="21" spans="2:8" x14ac:dyDescent="0.15">
      <c r="B21" s="132" t="s">
        <v>325</v>
      </c>
      <c r="E21" s="170">
        <v>14500</v>
      </c>
      <c r="F21" s="63">
        <v>2015</v>
      </c>
      <c r="H21" s="189" t="s">
        <v>458</v>
      </c>
    </row>
    <row r="22" spans="2:8" x14ac:dyDescent="0.15">
      <c r="B22" s="189" t="s">
        <v>329</v>
      </c>
      <c r="E22" s="170">
        <v>10000</v>
      </c>
    </row>
    <row r="23" spans="2:8" x14ac:dyDescent="0.15">
      <c r="B23" s="189" t="s">
        <v>456</v>
      </c>
      <c r="E23" s="170"/>
      <c r="F23" s="63">
        <v>2021</v>
      </c>
    </row>
    <row r="24" spans="2:8" x14ac:dyDescent="0.15">
      <c r="B24" s="189" t="s">
        <v>457</v>
      </c>
      <c r="E24" s="63">
        <v>1000</v>
      </c>
      <c r="H24" s="189" t="s">
        <v>459</v>
      </c>
    </row>
    <row r="25" spans="2:8" x14ac:dyDescent="0.15">
      <c r="B25" s="63" t="s">
        <v>253</v>
      </c>
      <c r="E25" s="63">
        <v>200</v>
      </c>
    </row>
    <row r="26" spans="2:8" x14ac:dyDescent="0.15">
      <c r="B26" s="132" t="s">
        <v>328</v>
      </c>
    </row>
    <row r="27" spans="2:8" x14ac:dyDescent="0.15">
      <c r="B27" s="132" t="s">
        <v>330</v>
      </c>
    </row>
    <row r="28" spans="2:8" x14ac:dyDescent="0.15">
      <c r="B28" s="132" t="s">
        <v>333</v>
      </c>
    </row>
    <row r="29" spans="2:8" x14ac:dyDescent="0.15">
      <c r="B29" s="132" t="s">
        <v>334</v>
      </c>
    </row>
    <row r="30" spans="2:8" x14ac:dyDescent="0.15">
      <c r="B30" s="132" t="s">
        <v>335</v>
      </c>
    </row>
    <row r="31" spans="2:8" x14ac:dyDescent="0.15">
      <c r="B31" s="139" t="s">
        <v>359</v>
      </c>
    </row>
    <row r="32" spans="2:8" x14ac:dyDescent="0.15">
      <c r="B32" s="63" t="s">
        <v>252</v>
      </c>
    </row>
    <row r="33" spans="2:2" x14ac:dyDescent="0.15">
      <c r="B33" s="139" t="s">
        <v>360</v>
      </c>
    </row>
    <row r="34" spans="2:2" x14ac:dyDescent="0.15">
      <c r="B34" s="171" t="s">
        <v>413</v>
      </c>
    </row>
    <row r="35" spans="2:2" x14ac:dyDescent="0.15">
      <c r="B35" s="139" t="s">
        <v>361</v>
      </c>
    </row>
    <row r="36" spans="2:2" x14ac:dyDescent="0.15">
      <c r="B36" s="139" t="s">
        <v>362</v>
      </c>
    </row>
    <row r="37" spans="2:2" x14ac:dyDescent="0.15">
      <c r="B37" s="139" t="s">
        <v>303</v>
      </c>
    </row>
    <row r="38" spans="2:2" x14ac:dyDescent="0.15">
      <c r="B38" s="139" t="s">
        <v>363</v>
      </c>
    </row>
    <row r="39" spans="2:2" x14ac:dyDescent="0.15">
      <c r="B39" s="139" t="s">
        <v>364</v>
      </c>
    </row>
    <row r="40" spans="2:2" x14ac:dyDescent="0.15">
      <c r="B40" s="139" t="s">
        <v>365</v>
      </c>
    </row>
    <row r="41" spans="2:2" x14ac:dyDescent="0.15">
      <c r="B41" s="139" t="s">
        <v>366</v>
      </c>
    </row>
    <row r="42" spans="2:2" x14ac:dyDescent="0.15">
      <c r="B42" s="139" t="s">
        <v>368</v>
      </c>
    </row>
    <row r="43" spans="2:2" x14ac:dyDescent="0.15">
      <c r="B43" s="139" t="s">
        <v>369</v>
      </c>
    </row>
    <row r="44" spans="2:2" x14ac:dyDescent="0.15">
      <c r="B44" s="139" t="s">
        <v>370</v>
      </c>
    </row>
    <row r="45" spans="2:2" x14ac:dyDescent="0.15">
      <c r="B45" s="139" t="s">
        <v>371</v>
      </c>
    </row>
    <row r="46" spans="2:2" x14ac:dyDescent="0.15">
      <c r="B46" s="139" t="s">
        <v>372</v>
      </c>
    </row>
    <row r="47" spans="2:2" x14ac:dyDescent="0.15">
      <c r="B47" s="139" t="s">
        <v>373</v>
      </c>
    </row>
    <row r="48" spans="2:2" x14ac:dyDescent="0.15">
      <c r="B48" s="139" t="s">
        <v>374</v>
      </c>
    </row>
    <row r="49" spans="2:2" x14ac:dyDescent="0.15">
      <c r="B49" s="139" t="s">
        <v>375</v>
      </c>
    </row>
    <row r="50" spans="2:2" x14ac:dyDescent="0.15">
      <c r="B50" s="139" t="s">
        <v>376</v>
      </c>
    </row>
    <row r="51" spans="2:2" x14ac:dyDescent="0.15">
      <c r="B51" s="139" t="s">
        <v>377</v>
      </c>
    </row>
    <row r="52" spans="2:2" x14ac:dyDescent="0.15">
      <c r="B52" s="139" t="s">
        <v>378</v>
      </c>
    </row>
    <row r="53" spans="2:2" x14ac:dyDescent="0.15">
      <c r="B53" s="139" t="s">
        <v>379</v>
      </c>
    </row>
    <row r="54" spans="2:2" x14ac:dyDescent="0.15">
      <c r="B54" s="139" t="s">
        <v>380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baseColWidth="10" defaultColWidth="9.1640625" defaultRowHeight="13" x14ac:dyDescent="0.15"/>
  <cols>
    <col min="1" max="1" width="5" style="113" bestFit="1" customWidth="1"/>
    <col min="2" max="2" width="15" style="113" customWidth="1"/>
    <col min="3" max="16384" width="9.1640625" style="113"/>
  </cols>
  <sheetData>
    <row r="1" spans="1:24" x14ac:dyDescent="0.15">
      <c r="A1" s="5" t="s">
        <v>145</v>
      </c>
    </row>
    <row r="2" spans="1:24" x14ac:dyDescent="0.15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394</v>
      </c>
      <c r="G2" s="158" t="s">
        <v>5</v>
      </c>
      <c r="H2" s="158" t="s">
        <v>220</v>
      </c>
      <c r="I2" s="158" t="s">
        <v>395</v>
      </c>
      <c r="J2" s="158" t="s">
        <v>231</v>
      </c>
    </row>
    <row r="3" spans="1:24" s="20" customFormat="1" x14ac:dyDescent="0.15">
      <c r="A3" s="89" t="s">
        <v>260</v>
      </c>
      <c r="B3" s="5" t="s">
        <v>186</v>
      </c>
      <c r="C3" s="20" t="s">
        <v>187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15">
      <c r="A4" s="89" t="s">
        <v>260</v>
      </c>
      <c r="B4" s="5" t="s">
        <v>182</v>
      </c>
      <c r="C4" s="20" t="s">
        <v>183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207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15">
      <c r="A5" s="89" t="s">
        <v>260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228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15">
      <c r="A6" s="92" t="s">
        <v>260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15"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207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15">
      <c r="A8" s="108" t="s">
        <v>260</v>
      </c>
      <c r="B8" s="114" t="s">
        <v>226</v>
      </c>
      <c r="C8" s="118" t="s">
        <v>227</v>
      </c>
      <c r="D8" s="196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8" t="s">
        <v>389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s="20" customFormat="1" x14ac:dyDescent="0.15">
      <c r="B9" s="40" t="s">
        <v>229</v>
      </c>
      <c r="C9" s="40" t="s">
        <v>230</v>
      </c>
      <c r="D9" s="41">
        <v>31.44</v>
      </c>
      <c r="E9" s="22">
        <v>2220</v>
      </c>
      <c r="F9" s="23"/>
      <c r="G9" s="23"/>
      <c r="H9" s="23"/>
      <c r="I9" s="23"/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</row>
    <row r="10" spans="1:24" x14ac:dyDescent="0.15">
      <c r="B10" s="113" t="s">
        <v>323</v>
      </c>
      <c r="C10" s="141" t="s">
        <v>381</v>
      </c>
      <c r="D10" s="131"/>
      <c r="E10" s="131"/>
      <c r="F10" s="131"/>
      <c r="G10" s="131"/>
      <c r="H10" s="131"/>
      <c r="I10" s="131"/>
      <c r="J10" s="131"/>
    </row>
    <row r="11" spans="1:24" x14ac:dyDescent="0.15">
      <c r="B11" s="113" t="s">
        <v>324</v>
      </c>
      <c r="D11" s="131"/>
      <c r="E11" s="131"/>
      <c r="F11" s="131"/>
      <c r="G11" s="131"/>
      <c r="H11" s="131"/>
      <c r="I11" s="131"/>
      <c r="J11" s="131"/>
    </row>
    <row r="12" spans="1:24" x14ac:dyDescent="0.15">
      <c r="B12" s="120" t="s">
        <v>92</v>
      </c>
      <c r="C12" s="20" t="s">
        <v>92</v>
      </c>
      <c r="D12" s="21">
        <v>115.52</v>
      </c>
      <c r="E12" s="22">
        <v>13640</v>
      </c>
    </row>
    <row r="13" spans="1:24" x14ac:dyDescent="0.15">
      <c r="B13" s="184" t="s">
        <v>107</v>
      </c>
      <c r="C13" s="184" t="s">
        <v>108</v>
      </c>
    </row>
    <row r="14" spans="1:24" x14ac:dyDescent="0.15">
      <c r="B14" s="120" t="s">
        <v>90</v>
      </c>
      <c r="C14" s="20" t="s">
        <v>91</v>
      </c>
      <c r="D14" s="21">
        <v>206.61</v>
      </c>
      <c r="E14" s="22">
        <v>13880</v>
      </c>
    </row>
    <row r="15" spans="1:24" x14ac:dyDescent="0.15">
      <c r="B15" s="184" t="s">
        <v>451</v>
      </c>
      <c r="C15" s="184" t="s">
        <v>450</v>
      </c>
    </row>
    <row r="18" spans="2:5" x14ac:dyDescent="0.15">
      <c r="B18" s="95" t="s">
        <v>255</v>
      </c>
    </row>
    <row r="19" spans="2:5" x14ac:dyDescent="0.15">
      <c r="B19" s="165" t="s">
        <v>412</v>
      </c>
      <c r="C19" s="72"/>
      <c r="D19" s="72"/>
      <c r="E19" s="72">
        <v>2400</v>
      </c>
    </row>
    <row r="20" spans="2:5" x14ac:dyDescent="0.15">
      <c r="B20" s="157" t="s">
        <v>391</v>
      </c>
      <c r="E20" s="113">
        <v>1500</v>
      </c>
    </row>
    <row r="21" spans="2:5" x14ac:dyDescent="0.15">
      <c r="B21" s="157" t="s">
        <v>393</v>
      </c>
      <c r="E21" s="113">
        <v>1000</v>
      </c>
    </row>
    <row r="22" spans="2:5" x14ac:dyDescent="0.15">
      <c r="B22" s="165" t="s">
        <v>411</v>
      </c>
      <c r="E22" s="113">
        <v>1000</v>
      </c>
    </row>
    <row r="23" spans="2:5" x14ac:dyDescent="0.15">
      <c r="B23" s="141" t="s">
        <v>382</v>
      </c>
    </row>
    <row r="24" spans="2:5" x14ac:dyDescent="0.15">
      <c r="B24" s="157" t="s">
        <v>392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145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  <c r="Y2" s="180" t="s">
        <v>430</v>
      </c>
    </row>
    <row r="3" spans="1:27" x14ac:dyDescent="0.15">
      <c r="A3" s="72" t="s">
        <v>260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93" t="s">
        <v>476</v>
      </c>
    </row>
    <row r="4" spans="1:27" x14ac:dyDescent="0.15">
      <c r="A4" s="72" t="s">
        <v>260</v>
      </c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15">
      <c r="A5" s="82" t="s">
        <v>260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207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82" t="s">
        <v>260</v>
      </c>
      <c r="B6" s="5" t="s">
        <v>266</v>
      </c>
      <c r="C6" s="82" t="s">
        <v>267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389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53" t="s">
        <v>260</v>
      </c>
      <c r="B7" s="5" t="s">
        <v>266</v>
      </c>
      <c r="C7" s="153" t="s">
        <v>390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389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85" t="s">
        <v>260</v>
      </c>
      <c r="B8" s="85" t="s">
        <v>270</v>
      </c>
      <c r="C8" s="85" t="s">
        <v>271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87" t="s">
        <v>260</v>
      </c>
      <c r="B9" s="5" t="s">
        <v>174</v>
      </c>
      <c r="C9" s="10" t="s">
        <v>175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358</v>
      </c>
      <c r="J9" s="67">
        <v>44946</v>
      </c>
    </row>
    <row r="10" spans="1:27" x14ac:dyDescent="0.15">
      <c r="A10" s="87" t="s">
        <v>260</v>
      </c>
      <c r="B10" s="10" t="s">
        <v>176</v>
      </c>
      <c r="C10" s="46" t="s">
        <v>239</v>
      </c>
      <c r="D10" s="52">
        <v>59910</v>
      </c>
      <c r="E10" s="52" cm="1">
        <f t="array" ref="E10">6975000/JPY</f>
        <v>50938.435697071494</v>
      </c>
    </row>
    <row r="11" spans="1:27" x14ac:dyDescent="0.15">
      <c r="A11" s="88" t="s">
        <v>260</v>
      </c>
      <c r="B11" s="88" t="s">
        <v>274</v>
      </c>
      <c r="C11" s="88" t="s">
        <v>275</v>
      </c>
      <c r="D11" s="52"/>
      <c r="E11" s="52"/>
    </row>
    <row r="12" spans="1:27" x14ac:dyDescent="0.15">
      <c r="A12" s="98" t="s">
        <v>260</v>
      </c>
      <c r="B12" s="98" t="s">
        <v>292</v>
      </c>
      <c r="C12" s="98" t="s">
        <v>293</v>
      </c>
      <c r="D12" s="52"/>
      <c r="E12" s="52"/>
    </row>
    <row r="13" spans="1:27" x14ac:dyDescent="0.15">
      <c r="A13" s="98" t="s">
        <v>260</v>
      </c>
      <c r="B13" s="5" t="s">
        <v>170</v>
      </c>
      <c r="C13" s="10" t="s">
        <v>171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207</v>
      </c>
      <c r="J13" s="67">
        <v>44799</v>
      </c>
      <c r="X13" s="10">
        <v>1982</v>
      </c>
    </row>
    <row r="14" spans="1:27" s="1" customFormat="1" x14ac:dyDescent="0.15">
      <c r="A14" s="1" t="s">
        <v>260</v>
      </c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389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15">
      <c r="A15" s="1" t="s">
        <v>260</v>
      </c>
      <c r="B15" s="136" t="s">
        <v>339</v>
      </c>
      <c r="C15" s="1" t="s">
        <v>340</v>
      </c>
      <c r="D15" s="2"/>
      <c r="E15" s="3"/>
      <c r="F15" s="3"/>
      <c r="G15" s="3"/>
      <c r="H15" s="4"/>
      <c r="I15" s="4"/>
    </row>
    <row r="16" spans="1:27" x14ac:dyDescent="0.15">
      <c r="B16" s="10" t="s">
        <v>172</v>
      </c>
      <c r="C16" s="10" t="s">
        <v>173</v>
      </c>
      <c r="D16" s="10">
        <v>127.74</v>
      </c>
      <c r="E16" s="52">
        <v>21290</v>
      </c>
    </row>
    <row r="17" spans="2:26" s="1" customFormat="1" x14ac:dyDescent="0.15"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15">
      <c r="B18" s="1" t="s">
        <v>477</v>
      </c>
      <c r="C18" s="1" t="s">
        <v>478</v>
      </c>
      <c r="D18" s="2"/>
      <c r="E18" s="3"/>
      <c r="F18" s="4"/>
      <c r="G18" s="4"/>
      <c r="H18" s="4"/>
    </row>
    <row r="19" spans="2:26" s="1" customFormat="1" x14ac:dyDescent="0.15">
      <c r="B19" s="1" t="s">
        <v>483</v>
      </c>
      <c r="D19" s="2"/>
      <c r="E19" s="3"/>
      <c r="F19" s="4"/>
      <c r="G19" s="4"/>
      <c r="H19" s="4"/>
    </row>
    <row r="20" spans="2:26" s="1" customFormat="1" x14ac:dyDescent="0.15">
      <c r="B20" s="1" t="s">
        <v>485</v>
      </c>
      <c r="C20" s="1" t="s">
        <v>486</v>
      </c>
      <c r="D20" s="2"/>
      <c r="E20" s="3"/>
      <c r="F20" s="4"/>
      <c r="G20" s="4"/>
      <c r="H20" s="4"/>
    </row>
    <row r="21" spans="2:26" s="1" customFormat="1" x14ac:dyDescent="0.15">
      <c r="B21" s="1" t="s">
        <v>258</v>
      </c>
      <c r="C21" s="1" t="s">
        <v>259</v>
      </c>
      <c r="D21" s="2"/>
      <c r="E21" s="3"/>
      <c r="F21" s="4"/>
      <c r="G21" s="4"/>
      <c r="H21" s="4"/>
    </row>
    <row r="22" spans="2:26" s="20" customFormat="1" x14ac:dyDescent="0.15">
      <c r="B22" s="114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15">
      <c r="B23" s="65" t="s">
        <v>257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15">
      <c r="B24" s="194" t="s">
        <v>489</v>
      </c>
      <c r="C24" s="194" t="s">
        <v>490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1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15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15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15">
      <c r="B29" s="20" t="s">
        <v>109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15">
      <c r="B30" s="63" t="s">
        <v>256</v>
      </c>
    </row>
    <row r="31" spans="2:26" x14ac:dyDescent="0.15">
      <c r="B31" s="165" t="s">
        <v>409</v>
      </c>
    </row>
    <row r="32" spans="2:26" x14ac:dyDescent="0.15">
      <c r="B32" s="193" t="s">
        <v>473</v>
      </c>
    </row>
    <row r="33" spans="2:10" x14ac:dyDescent="0.15">
      <c r="B33" s="189" t="s">
        <v>454</v>
      </c>
      <c r="E33" s="10">
        <v>100</v>
      </c>
      <c r="H33" s="189" t="s">
        <v>455</v>
      </c>
    </row>
    <row r="34" spans="2:10" x14ac:dyDescent="0.15">
      <c r="B34" s="193" t="s">
        <v>474</v>
      </c>
      <c r="H34" s="189"/>
      <c r="J34" s="193" t="s">
        <v>475</v>
      </c>
    </row>
    <row r="35" spans="2:10" x14ac:dyDescent="0.15">
      <c r="B35" s="193" t="s">
        <v>479</v>
      </c>
      <c r="H35" s="189"/>
      <c r="J35" s="193"/>
    </row>
    <row r="36" spans="2:10" x14ac:dyDescent="0.15">
      <c r="B36" s="193" t="s">
        <v>480</v>
      </c>
      <c r="H36" s="189"/>
      <c r="J36" s="193"/>
    </row>
    <row r="37" spans="2:10" x14ac:dyDescent="0.15">
      <c r="B37" s="193" t="s">
        <v>481</v>
      </c>
    </row>
    <row r="38" spans="2:10" x14ac:dyDescent="0.15">
      <c r="B38" s="193" t="s">
        <v>487</v>
      </c>
      <c r="J38" s="193" t="s">
        <v>488</v>
      </c>
    </row>
    <row r="39" spans="2:10" x14ac:dyDescent="0.15">
      <c r="B39" s="193" t="s">
        <v>482</v>
      </c>
    </row>
    <row r="40" spans="2:10" x14ac:dyDescent="0.15">
      <c r="B40" s="193" t="s">
        <v>484</v>
      </c>
    </row>
    <row r="41" spans="2:10" x14ac:dyDescent="0.15">
      <c r="B41" s="193"/>
    </row>
    <row r="42" spans="2:10" x14ac:dyDescent="0.15">
      <c r="B42" s="193" t="s">
        <v>472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 x14ac:dyDescent="0.15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 x14ac:dyDescent="0.15">
      <c r="A1" s="5" t="s">
        <v>145</v>
      </c>
    </row>
    <row r="2" spans="1:24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220</v>
      </c>
      <c r="I2" s="17" t="s">
        <v>6</v>
      </c>
      <c r="J2" s="42" t="s">
        <v>231</v>
      </c>
      <c r="K2" s="18" t="s">
        <v>215</v>
      </c>
      <c r="L2" s="18" t="s">
        <v>219</v>
      </c>
      <c r="M2" s="18" t="s">
        <v>216</v>
      </c>
      <c r="N2" s="18" t="s">
        <v>217</v>
      </c>
      <c r="O2" s="19" t="s">
        <v>218</v>
      </c>
      <c r="P2" s="48" t="s">
        <v>236</v>
      </c>
      <c r="Q2" s="50" t="s">
        <v>237</v>
      </c>
      <c r="R2" s="50" t="s">
        <v>238</v>
      </c>
      <c r="S2" s="19">
        <v>2025</v>
      </c>
      <c r="T2" s="48" t="s">
        <v>235</v>
      </c>
      <c r="U2" s="18">
        <v>2023</v>
      </c>
      <c r="V2" s="18">
        <v>2024</v>
      </c>
      <c r="W2" s="19">
        <v>2025</v>
      </c>
      <c r="X2" s="51" t="s">
        <v>221</v>
      </c>
    </row>
    <row r="3" spans="1:24" s="52" customFormat="1" x14ac:dyDescent="0.15">
      <c r="A3" s="71" t="s">
        <v>260</v>
      </c>
      <c r="B3" s="52" t="s">
        <v>165</v>
      </c>
      <c r="C3" s="52" t="s">
        <v>166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15">
      <c r="A4" s="71" t="s">
        <v>260</v>
      </c>
      <c r="B4" s="52" t="s">
        <v>167</v>
      </c>
      <c r="C4" s="112" t="s">
        <v>322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15">
      <c r="A5" s="83" t="s">
        <v>260</v>
      </c>
      <c r="B5" s="83" t="s">
        <v>264</v>
      </c>
      <c r="C5" s="83" t="s">
        <v>265</v>
      </c>
      <c r="D5" s="69"/>
      <c r="E5" s="70"/>
      <c r="F5" s="70"/>
      <c r="G5" s="70"/>
      <c r="H5" s="70"/>
      <c r="I5" s="70"/>
    </row>
    <row r="6" spans="1:24" s="52" customFormat="1" x14ac:dyDescent="0.15">
      <c r="A6" s="84" t="s">
        <v>260</v>
      </c>
      <c r="B6" s="84" t="s">
        <v>268</v>
      </c>
      <c r="C6" s="84" t="s">
        <v>269</v>
      </c>
      <c r="D6" s="69"/>
      <c r="E6" s="70"/>
      <c r="F6" s="70"/>
      <c r="G6" s="70"/>
      <c r="H6" s="70"/>
      <c r="I6" s="70"/>
    </row>
    <row r="7" spans="1:24" s="20" customFormat="1" x14ac:dyDescent="0.15">
      <c r="A7" s="82" t="s">
        <v>260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207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15">
      <c r="A8" s="84" t="s">
        <v>260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389</v>
      </c>
      <c r="J8" s="43">
        <v>45069</v>
      </c>
    </row>
    <row r="9" spans="1:24" x14ac:dyDescent="0.15">
      <c r="A9" s="87" t="s">
        <v>260</v>
      </c>
      <c r="B9" s="87" t="s">
        <v>272</v>
      </c>
      <c r="C9" s="87" t="s">
        <v>273</v>
      </c>
    </row>
    <row r="10" spans="1:24" x14ac:dyDescent="0.15">
      <c r="A10" s="88" t="s">
        <v>260</v>
      </c>
      <c r="B10" s="88" t="s">
        <v>276</v>
      </c>
      <c r="C10" s="88" t="s">
        <v>277</v>
      </c>
    </row>
    <row r="11" spans="1:24" s="52" customFormat="1" x14ac:dyDescent="0.15">
      <c r="A11" s="91" t="s">
        <v>260</v>
      </c>
      <c r="B11" s="59" t="s">
        <v>250</v>
      </c>
      <c r="C11" s="52" t="s">
        <v>164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15">
      <c r="A12" s="91" t="s">
        <v>260</v>
      </c>
      <c r="B12" s="91" t="s">
        <v>278</v>
      </c>
      <c r="C12" s="91" t="s">
        <v>279</v>
      </c>
      <c r="D12" s="69"/>
      <c r="E12" s="70"/>
      <c r="F12" s="70"/>
      <c r="G12" s="70"/>
      <c r="H12" s="70"/>
      <c r="I12" s="70"/>
    </row>
    <row r="13" spans="1:24" s="52" customFormat="1" x14ac:dyDescent="0.15">
      <c r="A13" s="93" t="s">
        <v>260</v>
      </c>
      <c r="B13" s="93" t="s">
        <v>280</v>
      </c>
      <c r="C13" s="93" t="s">
        <v>281</v>
      </c>
      <c r="D13" s="69"/>
      <c r="E13" s="70"/>
      <c r="F13" s="70"/>
      <c r="G13" s="70"/>
      <c r="H13" s="70"/>
      <c r="I13" s="70"/>
    </row>
    <row r="14" spans="1:24" s="52" customFormat="1" x14ac:dyDescent="0.15">
      <c r="A14" s="99" t="s">
        <v>260</v>
      </c>
      <c r="B14" s="99" t="s">
        <v>296</v>
      </c>
      <c r="C14" s="99" t="s">
        <v>296</v>
      </c>
      <c r="D14" s="69"/>
      <c r="E14" s="70"/>
      <c r="F14" s="70"/>
      <c r="G14" s="70"/>
      <c r="H14" s="70"/>
      <c r="I14" s="70"/>
    </row>
    <row r="15" spans="1:24" s="52" customFormat="1" x14ac:dyDescent="0.15">
      <c r="A15" s="99" t="s">
        <v>260</v>
      </c>
      <c r="B15" s="99" t="s">
        <v>297</v>
      </c>
      <c r="C15" s="99" t="s">
        <v>298</v>
      </c>
      <c r="D15" s="69"/>
      <c r="E15" s="70"/>
      <c r="F15" s="70"/>
      <c r="G15" s="70"/>
      <c r="H15" s="70"/>
      <c r="I15" s="70"/>
    </row>
    <row r="16" spans="1:24" s="52" customFormat="1" x14ac:dyDescent="0.15">
      <c r="A16" s="104" t="s">
        <v>260</v>
      </c>
      <c r="B16" s="104" t="s">
        <v>301</v>
      </c>
      <c r="C16" s="104" t="s">
        <v>302</v>
      </c>
      <c r="D16" s="69"/>
      <c r="E16" s="70"/>
      <c r="F16" s="70"/>
      <c r="G16" s="70"/>
      <c r="H16" s="70"/>
      <c r="I16" s="70"/>
    </row>
    <row r="17" spans="1:23" s="52" customFormat="1" x14ac:dyDescent="0.15">
      <c r="A17" s="106" t="s">
        <v>260</v>
      </c>
      <c r="B17" s="106" t="s">
        <v>304</v>
      </c>
      <c r="C17" s="106" t="s">
        <v>305</v>
      </c>
      <c r="D17" s="69"/>
      <c r="E17" s="70"/>
      <c r="F17" s="70"/>
      <c r="G17" s="70"/>
      <c r="H17" s="70"/>
      <c r="I17" s="70"/>
    </row>
    <row r="18" spans="1:23" s="52" customFormat="1" x14ac:dyDescent="0.15">
      <c r="A18" s="109" t="s">
        <v>260</v>
      </c>
      <c r="B18" s="109" t="s">
        <v>314</v>
      </c>
      <c r="C18" s="109" t="s">
        <v>315</v>
      </c>
      <c r="D18" s="69"/>
      <c r="E18" s="70"/>
      <c r="F18" s="70"/>
      <c r="G18" s="70"/>
      <c r="H18" s="70"/>
      <c r="I18" s="70"/>
    </row>
    <row r="19" spans="1:23" s="52" customFormat="1" x14ac:dyDescent="0.15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15"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15"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15">
      <c r="A22" s="108" t="s">
        <v>260</v>
      </c>
      <c r="B22" s="117" t="s">
        <v>308</v>
      </c>
      <c r="C22" s="108" t="s">
        <v>309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15">
      <c r="B23" s="120" t="s">
        <v>64</v>
      </c>
      <c r="C23" s="20" t="s">
        <v>65</v>
      </c>
      <c r="D23" s="21">
        <v>312</v>
      </c>
      <c r="E23" s="22">
        <v>19090</v>
      </c>
    </row>
    <row r="24" spans="1:23" x14ac:dyDescent="0.15">
      <c r="B24" s="184" t="s">
        <v>435</v>
      </c>
      <c r="C24" s="184" t="s">
        <v>436</v>
      </c>
    </row>
    <row r="25" spans="1:23" x14ac:dyDescent="0.15">
      <c r="B25" s="184" t="s">
        <v>441</v>
      </c>
      <c r="C25" s="184" t="s">
        <v>442</v>
      </c>
    </row>
    <row r="27" spans="1:23" s="52" customFormat="1" x14ac:dyDescent="0.15">
      <c r="B27" s="58" t="s">
        <v>33</v>
      </c>
      <c r="C27" s="58" t="s">
        <v>153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15">
      <c r="B28" s="166" t="s">
        <v>58</v>
      </c>
      <c r="C28" s="166"/>
      <c r="D28" s="167">
        <v>0</v>
      </c>
      <c r="E28" s="168">
        <v>26000</v>
      </c>
    </row>
    <row r="29" spans="1:23" x14ac:dyDescent="0.15">
      <c r="B29" s="57" t="s">
        <v>86</v>
      </c>
      <c r="C29" s="57"/>
      <c r="D29" s="61">
        <v>0</v>
      </c>
      <c r="E29" s="3">
        <v>15000</v>
      </c>
    </row>
    <row r="30" spans="1:23" x14ac:dyDescent="0.15">
      <c r="B30" s="56" t="s">
        <v>249</v>
      </c>
      <c r="D30" s="61">
        <v>0</v>
      </c>
      <c r="E30" s="68">
        <v>75</v>
      </c>
    </row>
    <row r="31" spans="1:23" x14ac:dyDescent="0.15">
      <c r="B31" s="62" t="s">
        <v>251</v>
      </c>
      <c r="D31" s="61">
        <v>0</v>
      </c>
    </row>
    <row r="32" spans="1:23" x14ac:dyDescent="0.15">
      <c r="B32" s="94" t="s">
        <v>282</v>
      </c>
      <c r="E32" s="68">
        <v>424</v>
      </c>
    </row>
    <row r="33" spans="2:5" x14ac:dyDescent="0.15">
      <c r="B33" s="94" t="s">
        <v>284</v>
      </c>
      <c r="E33" s="68">
        <v>159.5</v>
      </c>
    </row>
    <row r="34" spans="2:5" x14ac:dyDescent="0.15">
      <c r="B34" s="165" t="s">
        <v>410</v>
      </c>
    </row>
    <row r="35" spans="2:5" x14ac:dyDescent="0.1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16384" width="9.1640625" style="10"/>
  </cols>
  <sheetData>
    <row r="1" spans="1:24" x14ac:dyDescent="0.15">
      <c r="A1" s="5" t="s">
        <v>145</v>
      </c>
    </row>
    <row r="2" spans="1:24" s="72" customFormat="1" x14ac:dyDescent="0.15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220</v>
      </c>
      <c r="I2" s="77" t="s">
        <v>6</v>
      </c>
      <c r="J2" s="77" t="s">
        <v>231</v>
      </c>
      <c r="K2" s="78" t="s">
        <v>215</v>
      </c>
      <c r="L2" s="78" t="s">
        <v>219</v>
      </c>
      <c r="M2" s="78" t="s">
        <v>216</v>
      </c>
      <c r="N2" s="78" t="s">
        <v>217</v>
      </c>
      <c r="O2" s="79" t="s">
        <v>218</v>
      </c>
      <c r="P2" s="80" t="s">
        <v>236</v>
      </c>
      <c r="Q2" s="81" t="s">
        <v>237</v>
      </c>
      <c r="R2" s="81" t="s">
        <v>238</v>
      </c>
      <c r="S2" s="79">
        <v>2025</v>
      </c>
      <c r="T2" s="80" t="s">
        <v>235</v>
      </c>
      <c r="U2" s="78">
        <v>2023</v>
      </c>
      <c r="V2" s="78">
        <v>2024</v>
      </c>
      <c r="W2" s="79">
        <v>2025</v>
      </c>
      <c r="X2" s="72" t="s">
        <v>221</v>
      </c>
    </row>
    <row r="3" spans="1:24" x14ac:dyDescent="0.15">
      <c r="A3" s="72" t="s">
        <v>260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[5]Main!$K$5-[5]Main!$K$6</f>
        <v>-257</v>
      </c>
      <c r="G3" s="3">
        <f>+E3-F3</f>
        <v>1015174.44</v>
      </c>
      <c r="H3" s="52">
        <f>+[5]Main!$K$3</f>
        <v>10331</v>
      </c>
      <c r="I3" s="4" t="s">
        <v>14</v>
      </c>
      <c r="J3" s="67">
        <v>44967</v>
      </c>
    </row>
    <row r="4" spans="1:24" s="20" customFormat="1" x14ac:dyDescent="0.15">
      <c r="A4" s="72" t="s">
        <v>260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72" t="s">
        <v>260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15">
      <c r="A6" s="82" t="s">
        <v>260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82" t="s">
        <v>260</v>
      </c>
      <c r="B7" s="82" t="s">
        <v>261</v>
      </c>
      <c r="C7" s="82" t="s">
        <v>262</v>
      </c>
    </row>
    <row r="8" spans="1:24" x14ac:dyDescent="0.15">
      <c r="A8" s="86" t="s">
        <v>260</v>
      </c>
      <c r="B8" s="11" t="s">
        <v>205</v>
      </c>
      <c r="C8" s="11" t="s">
        <v>206</v>
      </c>
    </row>
    <row r="9" spans="1:24" x14ac:dyDescent="0.15">
      <c r="A9" s="87" t="s">
        <v>260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358</v>
      </c>
      <c r="J9" s="67">
        <v>44971</v>
      </c>
    </row>
    <row r="10" spans="1:24" x14ac:dyDescent="0.15">
      <c r="A10" s="86" t="s">
        <v>260</v>
      </c>
      <c r="B10" s="11" t="s">
        <v>203</v>
      </c>
      <c r="C10" s="11" t="s">
        <v>204</v>
      </c>
    </row>
    <row r="11" spans="1:24" x14ac:dyDescent="0.15">
      <c r="A11" s="98" t="s">
        <v>260</v>
      </c>
      <c r="B11" s="98" t="s">
        <v>292</v>
      </c>
      <c r="C11" s="98" t="s">
        <v>293</v>
      </c>
    </row>
    <row r="12" spans="1:24" x14ac:dyDescent="0.15">
      <c r="A12" s="96" t="s">
        <v>260</v>
      </c>
      <c r="B12" s="10" t="s">
        <v>42</v>
      </c>
      <c r="C12" s="10" t="s">
        <v>43</v>
      </c>
    </row>
    <row r="13" spans="1:24" s="20" customFormat="1" x14ac:dyDescent="0.15">
      <c r="A13" s="98" t="s">
        <v>260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98" t="s">
        <v>260</v>
      </c>
      <c r="B14" s="98" t="s">
        <v>294</v>
      </c>
      <c r="C14" s="98" t="s">
        <v>295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108" t="s">
        <v>260</v>
      </c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108" t="s">
        <v>260</v>
      </c>
      <c r="B16" s="108" t="s">
        <v>310</v>
      </c>
      <c r="C16" s="108" t="s">
        <v>311</v>
      </c>
    </row>
    <row r="17" spans="1:23" x14ac:dyDescent="0.15">
      <c r="A17" s="108" t="s">
        <v>260</v>
      </c>
      <c r="B17" s="108" t="s">
        <v>312</v>
      </c>
      <c r="C17" s="108" t="s">
        <v>313</v>
      </c>
    </row>
    <row r="18" spans="1:23" x14ac:dyDescent="0.15">
      <c r="A18" s="110" t="s">
        <v>260</v>
      </c>
      <c r="B18" s="110" t="s">
        <v>316</v>
      </c>
      <c r="C18" s="110" t="s">
        <v>317</v>
      </c>
    </row>
    <row r="19" spans="1:23" x14ac:dyDescent="0.15">
      <c r="A19" s="111" t="s">
        <v>260</v>
      </c>
      <c r="B19" s="111" t="s">
        <v>318</v>
      </c>
      <c r="C19" s="111" t="s">
        <v>319</v>
      </c>
    </row>
    <row r="20" spans="1:23" x14ac:dyDescent="0.15">
      <c r="A20" s="134" t="s">
        <v>260</v>
      </c>
      <c r="B20" s="10" t="s">
        <v>160</v>
      </c>
      <c r="C20" s="10" t="s">
        <v>161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162</v>
      </c>
      <c r="C22" s="10" t="s">
        <v>163</v>
      </c>
    </row>
    <row r="23" spans="1:23" s="20" customFormat="1" x14ac:dyDescent="0.15">
      <c r="B23" s="20" t="s">
        <v>134</v>
      </c>
      <c r="C23" s="20" t="s">
        <v>135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386</v>
      </c>
      <c r="C24" s="146" t="s">
        <v>387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358</v>
      </c>
      <c r="J24" s="67">
        <v>44965</v>
      </c>
    </row>
    <row r="25" spans="1:23" x14ac:dyDescent="0.15">
      <c r="B25" s="149" t="s">
        <v>388</v>
      </c>
    </row>
    <row r="29" spans="1:23" x14ac:dyDescent="0.15">
      <c r="B29" s="1" t="s">
        <v>118</v>
      </c>
      <c r="C29" s="1"/>
      <c r="D29" s="2"/>
      <c r="E29" s="3">
        <v>8333</v>
      </c>
    </row>
    <row r="30" spans="1:23" x14ac:dyDescent="0.15">
      <c r="B30" s="20" t="s">
        <v>63</v>
      </c>
      <c r="C30" s="20"/>
      <c r="D30" s="21"/>
      <c r="E30" s="22">
        <v>22000</v>
      </c>
    </row>
    <row r="31" spans="1:23" x14ac:dyDescent="0.15">
      <c r="B31" s="20" t="s">
        <v>55</v>
      </c>
      <c r="C31" s="20"/>
      <c r="D31" s="21"/>
      <c r="E31" s="22">
        <v>30000</v>
      </c>
    </row>
    <row r="32" spans="1:23" x14ac:dyDescent="0.15">
      <c r="B32" s="191" t="s">
        <v>461</v>
      </c>
      <c r="L32" s="191" t="s">
        <v>462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16384" width="9.1640625" style="10"/>
  </cols>
  <sheetData>
    <row r="1" spans="1:8" x14ac:dyDescent="0.15">
      <c r="A1" s="5" t="s">
        <v>145</v>
      </c>
    </row>
    <row r="2" spans="1:8" x14ac:dyDescent="0.15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15">
      <c r="A3" s="89" t="s">
        <v>260</v>
      </c>
      <c r="B3" s="10" t="s">
        <v>154</v>
      </c>
      <c r="C3" s="10" t="s">
        <v>155</v>
      </c>
    </row>
    <row r="4" spans="1:8" x14ac:dyDescent="0.15">
      <c r="A4" s="90" t="s">
        <v>260</v>
      </c>
      <c r="B4" s="10" t="s">
        <v>159</v>
      </c>
      <c r="C4" s="10" t="s">
        <v>158</v>
      </c>
    </row>
    <row r="5" spans="1:8" x14ac:dyDescent="0.15">
      <c r="A5" s="92" t="s">
        <v>260</v>
      </c>
      <c r="B5" s="10" t="s">
        <v>156</v>
      </c>
      <c r="C5" s="10" t="s">
        <v>157</v>
      </c>
    </row>
    <row r="6" spans="1:8" x14ac:dyDescent="0.15">
      <c r="A6" s="101" t="s">
        <v>260</v>
      </c>
      <c r="B6" s="101" t="s">
        <v>299</v>
      </c>
      <c r="C6" s="101" t="s">
        <v>300</v>
      </c>
    </row>
    <row r="7" spans="1:8" s="1" customFormat="1" x14ac:dyDescent="0.15">
      <c r="B7" s="1" t="s">
        <v>80</v>
      </c>
      <c r="C7" s="1" t="s">
        <v>81</v>
      </c>
      <c r="D7" s="2">
        <v>128.05000000000001</v>
      </c>
      <c r="E7" s="3">
        <v>16470</v>
      </c>
      <c r="F7" s="4"/>
      <c r="G7" s="4"/>
      <c r="H7" s="4"/>
    </row>
    <row r="8" spans="1:8" x14ac:dyDescent="0.15">
      <c r="B8" s="10" t="s">
        <v>196</v>
      </c>
      <c r="C8" s="10" t="s">
        <v>197</v>
      </c>
    </row>
    <row r="9" spans="1:8" x14ac:dyDescent="0.15">
      <c r="B9" s="120" t="s">
        <v>188</v>
      </c>
      <c r="C9" s="20" t="s">
        <v>189</v>
      </c>
      <c r="D9" s="21">
        <v>181.71</v>
      </c>
      <c r="E9" s="22">
        <v>25220</v>
      </c>
    </row>
    <row r="10" spans="1:8" x14ac:dyDescent="0.15">
      <c r="B10" s="184" t="s">
        <v>443</v>
      </c>
      <c r="C10" s="184" t="s">
        <v>444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5" bestFit="1" customWidth="1"/>
    <col min="2" max="16384" width="9.1640625" style="45"/>
  </cols>
  <sheetData>
    <row r="1" spans="1:3" x14ac:dyDescent="0.15">
      <c r="A1" s="5" t="s">
        <v>145</v>
      </c>
    </row>
    <row r="2" spans="1:3" x14ac:dyDescent="0.15">
      <c r="B2" s="45" t="s">
        <v>149</v>
      </c>
      <c r="C2" s="45">
        <v>7.8498000000000001</v>
      </c>
    </row>
    <row r="3" spans="1:3" x14ac:dyDescent="0.15">
      <c r="B3" s="45" t="s">
        <v>150</v>
      </c>
      <c r="C3" s="45">
        <v>6.74</v>
      </c>
    </row>
    <row r="4" spans="1:3" x14ac:dyDescent="0.15">
      <c r="B4" s="45" t="s">
        <v>214</v>
      </c>
      <c r="C4" s="45">
        <v>1.01</v>
      </c>
    </row>
    <row r="5" spans="1:3" x14ac:dyDescent="0.15">
      <c r="B5" s="45" t="s">
        <v>232</v>
      </c>
      <c r="C5" s="45">
        <v>10.3437</v>
      </c>
    </row>
    <row r="6" spans="1:3" x14ac:dyDescent="0.15">
      <c r="B6" s="46" t="s">
        <v>240</v>
      </c>
      <c r="C6" s="45">
        <v>136.93</v>
      </c>
    </row>
    <row r="7" spans="1:3" x14ac:dyDescent="0.15">
      <c r="B7" s="46" t="s">
        <v>241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145</v>
      </c>
    </row>
    <row r="2" spans="1:7" x14ac:dyDescent="0.15">
      <c r="B2" s="6" t="s">
        <v>0</v>
      </c>
      <c r="C2" s="7" t="s">
        <v>148</v>
      </c>
      <c r="D2" s="12" t="s">
        <v>210</v>
      </c>
      <c r="E2" s="46" t="s">
        <v>221</v>
      </c>
      <c r="F2" s="46" t="s">
        <v>243</v>
      </c>
      <c r="G2" s="53" t="s">
        <v>247</v>
      </c>
    </row>
    <row r="3" spans="1:7" x14ac:dyDescent="0.15">
      <c r="B3" s="8" t="s">
        <v>33</v>
      </c>
      <c r="C3" s="7">
        <v>100000</v>
      </c>
      <c r="D3" s="12" t="s">
        <v>211</v>
      </c>
    </row>
    <row r="4" spans="1:7" x14ac:dyDescent="0.15">
      <c r="B4" s="6" t="s">
        <v>86</v>
      </c>
      <c r="C4" s="7">
        <v>15000</v>
      </c>
      <c r="D4" s="12" t="s">
        <v>211</v>
      </c>
    </row>
    <row r="5" spans="1:7" x14ac:dyDescent="0.15">
      <c r="B5" s="6" t="s">
        <v>123</v>
      </c>
      <c r="C5" s="7">
        <v>8000</v>
      </c>
      <c r="D5" s="12" t="s">
        <v>212</v>
      </c>
    </row>
    <row r="6" spans="1:7" x14ac:dyDescent="0.15">
      <c r="B6" s="6" t="s">
        <v>143</v>
      </c>
      <c r="D6" s="12" t="s">
        <v>213</v>
      </c>
    </row>
    <row r="7" spans="1:7" x14ac:dyDescent="0.15">
      <c r="B7" s="6" t="s">
        <v>144</v>
      </c>
      <c r="D7" s="12" t="s">
        <v>213</v>
      </c>
    </row>
    <row r="8" spans="1:7" x14ac:dyDescent="0.15">
      <c r="B8" s="12" t="s">
        <v>208</v>
      </c>
      <c r="D8" s="12" t="s">
        <v>209</v>
      </c>
    </row>
    <row r="9" spans="1:7" x14ac:dyDescent="0.15">
      <c r="B9" s="46" t="s">
        <v>242</v>
      </c>
      <c r="D9" s="46" t="s">
        <v>211</v>
      </c>
      <c r="E9" s="6">
        <v>2021</v>
      </c>
      <c r="F9" s="46" t="s">
        <v>244</v>
      </c>
      <c r="G9" s="53" t="s">
        <v>248</v>
      </c>
    </row>
    <row r="10" spans="1:7" x14ac:dyDescent="0.15">
      <c r="B10" s="53" t="s">
        <v>245</v>
      </c>
      <c r="D10" s="53" t="s">
        <v>246</v>
      </c>
      <c r="E10" s="6">
        <v>2021</v>
      </c>
      <c r="G10" s="53" t="s">
        <v>248</v>
      </c>
    </row>
    <row r="11" spans="1:7" x14ac:dyDescent="0.15">
      <c r="B11" s="162" t="s">
        <v>398</v>
      </c>
      <c r="D11" s="162" t="s">
        <v>399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2024-04-02T02:53:12Z</dcterms:modified>
  <cp:category/>
  <cp:contentStatus/>
</cp:coreProperties>
</file>