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34EC9BB-BEDB-40BB-BCB5-6F4134A946BB}" xr6:coauthVersionLast="47" xr6:coauthVersionMax="47" xr10:uidLastSave="{00000000-0000-0000-0000-000000000000}"/>
  <bookViews>
    <workbookView xWindow="53040" yWindow="7185" windowWidth="31935" windowHeight="13605" xr2:uid="{74C39317-3ECA-46DC-8532-F0BC37DD93FC}"/>
  </bookViews>
  <sheets>
    <sheet name="Medical Devices" sheetId="1" r:id="rId1"/>
    <sheet name="Animal" sheetId="3" r:id="rId2"/>
    <sheet name="Life Sciences+Diagnostics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H3" i="2"/>
  <c r="E3" i="2" s="1"/>
  <c r="F8" i="1"/>
  <c r="E8" i="1"/>
  <c r="F6" i="1"/>
  <c r="E6" i="1"/>
  <c r="F5" i="1"/>
  <c r="E5" i="1"/>
  <c r="G3" i="2" l="1"/>
  <c r="G6" i="1"/>
  <c r="G8" i="1"/>
  <c r="G5" i="1"/>
  <c r="F3" i="1"/>
  <c r="E3" i="1"/>
  <c r="G3" i="1" l="1"/>
  <c r="F4" i="1"/>
  <c r="E4" i="1"/>
  <c r="G4" i="1" l="1"/>
</calcChain>
</file>

<file path=xl/sharedStrings.xml><?xml version="1.0" encoding="utf-8"?>
<sst xmlns="http://schemas.openxmlformats.org/spreadsheetml/2006/main" count="190" uniqueCount="142">
  <si>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</si>
  <si>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</si>
  <si>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</si>
  <si>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</si>
  <si>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</si>
  <si>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</si>
  <si>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</si>
  <si>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</si>
  <si>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</si>
  <si>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</si>
  <si>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</si>
  <si>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</si>
  <si>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</si>
  <si>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</si>
  <si>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</si>
  <si>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</si>
  <si>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</si>
  <si>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</si>
  <si>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</si>
  <si>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</si>
  <si>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</si>
  <si>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</si>
  <si>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</si>
  <si>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</si>
  <si>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</si>
  <si>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</si>
  <si>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</si>
  <si>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</si>
  <si>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</si>
  <si>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</si>
  <si>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</si>
  <si>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</si>
  <si>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</si>
  <si>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</si>
  <si>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</si>
  <si>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</si>
  <si>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</si>
  <si>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</si>
  <si>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</si>
  <si>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</si>
  <si>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</si>
  <si>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</si>
  <si>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</si>
  <si>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</si>
  <si>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</si>
  <si>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</si>
  <si>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</si>
  <si>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</si>
  <si>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</si>
  <si>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</si>
  <si>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</si>
  <si>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</si>
  <si>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</si>
  <si>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</si>
  <si>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</si>
  <si>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</si>
  <si>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COLOB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</si>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</sst>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1750.9422890000001</v>
          </cell>
        </row>
        <row r="5">
          <cell r="L5">
            <v>8921</v>
          </cell>
        </row>
        <row r="6">
          <cell r="L6">
            <v>17090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1345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2" Type="http://schemas.openxmlformats.org/officeDocument/2006/relationships/hyperlink" Target="../../AppData/Roaming/Microsoft/Excel/ABT.xlsx" TargetMode="External"/><Relationship Id="rId1" Type="http://schemas.openxmlformats.org/officeDocument/2006/relationships/hyperlink" Target="../../AppData/Roaming/Microsoft/Excel/MDT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H48"/>
  <sheetViews>
    <sheetView tabSelected="1" workbookViewId="0">
      <pane xSplit="2" ySplit="2" topLeftCell="C20" activePane="bottomRight" state="frozen"/>
      <selection pane="topRight" activeCell="C1" sqref="C1"/>
      <selection pane="bottomLeft" activeCell="A3" sqref="A3"/>
      <selection pane="bottomRight" activeCell="C49" sqref="C49"/>
    </sheetView>
  </sheetViews>
  <sheetFormatPr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8" width="9.140625" style="1"/>
  </cols>
  <sheetData>
    <row r="2" spans="1:8" x14ac:dyDescent="0.2">
      <c r="B2" t="s">
        <v>77</v>
      </c>
      <c r="C2" s="2" t="s">
        <v>2</v>
      </c>
      <c r="D2" s="1" t="s">
        <v>9</v>
      </c>
      <c r="E2" s="1" t="s">
        <v>10</v>
      </c>
      <c r="F2" s="1" t="s">
        <v>80</v>
      </c>
      <c r="G2" s="1" t="s">
        <v>81</v>
      </c>
      <c r="H2" s="1" t="s">
        <v>82</v>
      </c>
    </row>
    <row r="3" spans="1:8" x14ac:dyDescent="0.2">
      <c r="A3" t="s">
        <v>84</v>
      </c>
      <c r="B3" s="5" t="s">
        <v>23</v>
      </c>
      <c r="C3" s="2" t="s">
        <v>24</v>
      </c>
      <c r="D3" s="1">
        <v>109.09</v>
      </c>
      <c r="E3" s="4">
        <f>+D3*[1]Main!$L$3</f>
        <v>191010.29430701002</v>
      </c>
      <c r="F3" s="4">
        <f>+[1]Main!$L$5-[1]Main!$L$6</f>
        <v>-8169</v>
      </c>
      <c r="G3" s="4">
        <f>+E3-F3</f>
        <v>199179.29430701002</v>
      </c>
      <c r="H3" s="1" t="s">
        <v>83</v>
      </c>
    </row>
    <row r="4" spans="1:8" x14ac:dyDescent="0.2">
      <c r="A4" t="s">
        <v>84</v>
      </c>
      <c r="B4" s="5" t="s">
        <v>0</v>
      </c>
      <c r="C4" s="2" t="s">
        <v>3</v>
      </c>
      <c r="D4" s="3">
        <v>87.9</v>
      </c>
      <c r="E4" s="4">
        <f>+D4*[2]Main!$M$3</f>
        <v>118225.50000000001</v>
      </c>
      <c r="F4" s="4">
        <f>+[2]Main!$M$5-[2]Main!$M$6</f>
        <v>-13541</v>
      </c>
      <c r="G4" s="4">
        <f>+E4-F4</f>
        <v>131766.5</v>
      </c>
      <c r="H4" s="1" t="s">
        <v>83</v>
      </c>
    </row>
    <row r="5" spans="1:8" x14ac:dyDescent="0.2">
      <c r="A5" t="s">
        <v>84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>+E5-F5</f>
        <v>87632.584880000009</v>
      </c>
      <c r="H5" s="1" t="s">
        <v>83</v>
      </c>
    </row>
    <row r="6" spans="1:8" x14ac:dyDescent="0.2">
      <c r="A6" t="s">
        <v>84</v>
      </c>
      <c r="B6" s="5" t="s">
        <v>15</v>
      </c>
      <c r="C6" s="2" t="s">
        <v>16</v>
      </c>
      <c r="D6" s="1">
        <v>224.75</v>
      </c>
      <c r="E6" s="4">
        <f>+D6*[4]Main!$K$3</f>
        <v>80675.475847249996</v>
      </c>
      <c r="F6" s="4">
        <f>+[4]Main!$K$5-[4]Main!$K$6</f>
        <v>8401.7999999999993</v>
      </c>
      <c r="G6" s="4">
        <f>+E6-F6</f>
        <v>72273.675847249993</v>
      </c>
      <c r="H6" s="1" t="s">
        <v>83</v>
      </c>
    </row>
    <row r="7" spans="1:8" x14ac:dyDescent="0.2">
      <c r="A7" t="s">
        <v>84</v>
      </c>
      <c r="B7" t="s">
        <v>29</v>
      </c>
      <c r="C7" s="2" t="s">
        <v>30</v>
      </c>
    </row>
    <row r="8" spans="1:8" x14ac:dyDescent="0.2">
      <c r="A8" t="s">
        <v>84</v>
      </c>
      <c r="B8" s="5" t="s">
        <v>17</v>
      </c>
      <c r="C8" s="2" t="s">
        <v>18</v>
      </c>
      <c r="D8" s="1">
        <v>103.77</v>
      </c>
      <c r="E8" s="4">
        <f>+D8*[5]Main!$L$3</f>
        <v>64519.177644720003</v>
      </c>
      <c r="F8" s="4">
        <f>+[5]Main!$L$5-[5]Main!$L$6</f>
        <v>2523.7000000000003</v>
      </c>
      <c r="G8" s="4">
        <f>+E8-F8</f>
        <v>61995.477644720006</v>
      </c>
      <c r="H8" s="1" t="s">
        <v>83</v>
      </c>
    </row>
    <row r="9" spans="1:8" x14ac:dyDescent="0.2">
      <c r="A9" t="s">
        <v>84</v>
      </c>
      <c r="B9" t="s">
        <v>97</v>
      </c>
      <c r="C9" s="2" t="s">
        <v>31</v>
      </c>
      <c r="E9" s="4"/>
      <c r="F9" s="4"/>
      <c r="G9" s="4"/>
    </row>
    <row r="10" spans="1:8" x14ac:dyDescent="0.2">
      <c r="A10" t="s">
        <v>84</v>
      </c>
      <c r="B10" t="s">
        <v>19</v>
      </c>
      <c r="C10" s="2" t="s">
        <v>20</v>
      </c>
    </row>
    <row r="11" spans="1:8" x14ac:dyDescent="0.2">
      <c r="A11" t="s">
        <v>84</v>
      </c>
      <c r="B11" t="s">
        <v>98</v>
      </c>
      <c r="C11" s="2" t="s">
        <v>34</v>
      </c>
    </row>
    <row r="12" spans="1:8" x14ac:dyDescent="0.2">
      <c r="A12" t="s">
        <v>84</v>
      </c>
      <c r="B12" t="s">
        <v>32</v>
      </c>
      <c r="C12" s="2" t="s">
        <v>33</v>
      </c>
    </row>
    <row r="13" spans="1:8" x14ac:dyDescent="0.2">
      <c r="A13" t="s">
        <v>84</v>
      </c>
      <c r="B13" t="s">
        <v>40</v>
      </c>
      <c r="C13" s="2" t="s">
        <v>39</v>
      </c>
    </row>
    <row r="14" spans="1:8" x14ac:dyDescent="0.2">
      <c r="A14" t="s">
        <v>84</v>
      </c>
      <c r="B14" t="s">
        <v>35</v>
      </c>
      <c r="C14" s="2" t="s">
        <v>36</v>
      </c>
    </row>
    <row r="15" spans="1:8" x14ac:dyDescent="0.2">
      <c r="A15" t="s">
        <v>84</v>
      </c>
      <c r="B15" t="s">
        <v>37</v>
      </c>
      <c r="C15" s="2" t="s">
        <v>38</v>
      </c>
    </row>
    <row r="16" spans="1:8" x14ac:dyDescent="0.2">
      <c r="A16" t="s">
        <v>84</v>
      </c>
      <c r="B16" t="s">
        <v>43</v>
      </c>
      <c r="C16" s="2" t="s">
        <v>44</v>
      </c>
    </row>
    <row r="17" spans="1:3" x14ac:dyDescent="0.2">
      <c r="A17" t="s">
        <v>84</v>
      </c>
      <c r="B17" t="s">
        <v>42</v>
      </c>
      <c r="C17" s="2" t="s">
        <v>41</v>
      </c>
    </row>
    <row r="18" spans="1:3" x14ac:dyDescent="0.2">
      <c r="A18" t="s">
        <v>84</v>
      </c>
      <c r="B18" t="s">
        <v>75</v>
      </c>
      <c r="C18" s="2" t="s">
        <v>76</v>
      </c>
    </row>
    <row r="19" spans="1:3" x14ac:dyDescent="0.2">
      <c r="A19" t="s">
        <v>84</v>
      </c>
      <c r="B19" t="s">
        <v>21</v>
      </c>
      <c r="C19" s="2" t="s">
        <v>22</v>
      </c>
    </row>
    <row r="20" spans="1:3" x14ac:dyDescent="0.2">
      <c r="A20" t="s">
        <v>84</v>
      </c>
      <c r="B20" t="s">
        <v>45</v>
      </c>
      <c r="C20" s="2" t="s">
        <v>46</v>
      </c>
    </row>
    <row r="21" spans="1:3" x14ac:dyDescent="0.2">
      <c r="A21" t="s">
        <v>84</v>
      </c>
      <c r="B21" t="s">
        <v>47</v>
      </c>
      <c r="C21" s="2" t="s">
        <v>48</v>
      </c>
    </row>
    <row r="22" spans="1:3" x14ac:dyDescent="0.2">
      <c r="A22" t="s">
        <v>84</v>
      </c>
      <c r="B22" t="s">
        <v>78</v>
      </c>
      <c r="C22" s="2" t="s">
        <v>79</v>
      </c>
    </row>
    <row r="23" spans="1:3" x14ac:dyDescent="0.2">
      <c r="A23" t="s">
        <v>84</v>
      </c>
      <c r="B23" t="s">
        <v>99</v>
      </c>
      <c r="C23" s="2" t="s">
        <v>100</v>
      </c>
    </row>
    <row r="24" spans="1:3" x14ac:dyDescent="0.2">
      <c r="A24" t="s">
        <v>84</v>
      </c>
      <c r="B24" t="s">
        <v>52</v>
      </c>
      <c r="C24" s="2" t="s">
        <v>51</v>
      </c>
    </row>
    <row r="25" spans="1:3" x14ac:dyDescent="0.2">
      <c r="A25" t="s">
        <v>84</v>
      </c>
      <c r="B25" t="s">
        <v>54</v>
      </c>
      <c r="C25" s="2" t="s">
        <v>53</v>
      </c>
    </row>
    <row r="26" spans="1:3" x14ac:dyDescent="0.2">
      <c r="B26" t="s">
        <v>55</v>
      </c>
      <c r="C26" s="2" t="s">
        <v>56</v>
      </c>
    </row>
    <row r="27" spans="1:3" x14ac:dyDescent="0.2">
      <c r="B27" t="s">
        <v>58</v>
      </c>
      <c r="C27" s="2" t="s">
        <v>57</v>
      </c>
    </row>
    <row r="28" spans="1:3" x14ac:dyDescent="0.2">
      <c r="B28" t="s">
        <v>59</v>
      </c>
      <c r="C28" s="2" t="s">
        <v>60</v>
      </c>
    </row>
    <row r="29" spans="1:3" x14ac:dyDescent="0.2">
      <c r="B29" t="s">
        <v>5</v>
      </c>
      <c r="C29" s="2" t="s">
        <v>6</v>
      </c>
    </row>
    <row r="30" spans="1:3" x14ac:dyDescent="0.2">
      <c r="B30" t="s">
        <v>61</v>
      </c>
      <c r="C30" s="2" t="s">
        <v>62</v>
      </c>
    </row>
    <row r="31" spans="1:3" x14ac:dyDescent="0.2">
      <c r="B31" t="s">
        <v>63</v>
      </c>
      <c r="C31" s="2" t="s">
        <v>64</v>
      </c>
    </row>
    <row r="32" spans="1:3" x14ac:dyDescent="0.2">
      <c r="B32" t="s">
        <v>65</v>
      </c>
      <c r="C32" s="2" t="s">
        <v>66</v>
      </c>
    </row>
    <row r="33" spans="2:3" x14ac:dyDescent="0.2">
      <c r="B33" t="s">
        <v>69</v>
      </c>
      <c r="C33" s="2" t="s">
        <v>70</v>
      </c>
    </row>
    <row r="34" spans="2:3" x14ac:dyDescent="0.2">
      <c r="B34" t="s">
        <v>71</v>
      </c>
      <c r="C34" s="2" t="s">
        <v>72</v>
      </c>
    </row>
    <row r="35" spans="2:3" x14ac:dyDescent="0.2">
      <c r="B35" t="s">
        <v>73</v>
      </c>
      <c r="C35" s="2" t="s">
        <v>74</v>
      </c>
    </row>
    <row r="36" spans="2:3" x14ac:dyDescent="0.2">
      <c r="B36" t="s">
        <v>105</v>
      </c>
      <c r="C36" s="2" t="s">
        <v>106</v>
      </c>
    </row>
    <row r="37" spans="2:3" x14ac:dyDescent="0.2">
      <c r="B37" t="s">
        <v>107</v>
      </c>
      <c r="C37" s="2" t="s">
        <v>108</v>
      </c>
    </row>
    <row r="38" spans="2:3" x14ac:dyDescent="0.2">
      <c r="B38" t="s">
        <v>111</v>
      </c>
      <c r="C38" s="2" t="s">
        <v>112</v>
      </c>
    </row>
    <row r="39" spans="2:3" x14ac:dyDescent="0.2">
      <c r="B39" t="s">
        <v>113</v>
      </c>
      <c r="C39" s="2" t="s">
        <v>114</v>
      </c>
    </row>
    <row r="40" spans="2:3" x14ac:dyDescent="0.2">
      <c r="B40" t="s">
        <v>115</v>
      </c>
      <c r="C40" s="2" t="s">
        <v>116</v>
      </c>
    </row>
    <row r="41" spans="2:3" x14ac:dyDescent="0.2">
      <c r="B41" t="s">
        <v>119</v>
      </c>
      <c r="C41" s="2" t="s">
        <v>120</v>
      </c>
    </row>
    <row r="42" spans="2:3" x14ac:dyDescent="0.2">
      <c r="B42" t="s">
        <v>125</v>
      </c>
      <c r="C42" s="2" t="s">
        <v>126</v>
      </c>
    </row>
    <row r="43" spans="2:3" x14ac:dyDescent="0.2">
      <c r="B43" t="s">
        <v>127</v>
      </c>
      <c r="C43" s="2" t="s">
        <v>128</v>
      </c>
    </row>
    <row r="44" spans="2:3" x14ac:dyDescent="0.2">
      <c r="B44" t="s">
        <v>129</v>
      </c>
      <c r="C44" s="2" t="s">
        <v>130</v>
      </c>
    </row>
    <row r="45" spans="2:3" x14ac:dyDescent="0.2">
      <c r="B45" t="s">
        <v>131</v>
      </c>
      <c r="C45" s="2" t="s">
        <v>132</v>
      </c>
    </row>
    <row r="46" spans="2:3" x14ac:dyDescent="0.2">
      <c r="B46" t="s">
        <v>133</v>
      </c>
      <c r="C46" s="2" t="s">
        <v>134</v>
      </c>
    </row>
    <row r="47" spans="2:3" x14ac:dyDescent="0.2">
      <c r="B47" t="s">
        <v>138</v>
      </c>
      <c r="C47" s="2" t="s">
        <v>139</v>
      </c>
    </row>
    <row r="48" spans="2:3" x14ac:dyDescent="0.2">
      <c r="B48" t="s">
        <v>140</v>
      </c>
      <c r="C48" s="2" t="s">
        <v>141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6" r:id="rId4" xr:uid="{D10C7206-D056-4649-84E3-48ED7255DCF8}"/>
    <hyperlink ref="B8" r:id="rId5" xr:uid="{8C8CFEF4-EC99-4BD1-8542-5F27AB3FBF8E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77</v>
      </c>
      <c r="C2" s="2" t="s">
        <v>2</v>
      </c>
    </row>
    <row r="3" spans="1:8" x14ac:dyDescent="0.2">
      <c r="A3" t="s">
        <v>84</v>
      </c>
      <c r="B3" t="s">
        <v>27</v>
      </c>
      <c r="C3" s="2" t="s">
        <v>28</v>
      </c>
    </row>
    <row r="4" spans="1:8" x14ac:dyDescent="0.2"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B5" t="s">
        <v>123</v>
      </c>
      <c r="C5" s="2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6" sqref="B16"/>
    </sheetView>
  </sheetViews>
  <sheetFormatPr defaultRowHeight="12.75" x14ac:dyDescent="0.2"/>
  <cols>
    <col min="1" max="1" width="2" bestFit="1" customWidth="1"/>
    <col min="2" max="2" width="13.5703125" customWidth="1"/>
    <col min="3" max="3" width="9.140625" style="2"/>
  </cols>
  <sheetData>
    <row r="2" spans="1:24" s="6" customFormat="1" x14ac:dyDescent="0.2">
      <c r="B2" s="7" t="s">
        <v>77</v>
      </c>
      <c r="C2" s="8" t="s">
        <v>2</v>
      </c>
      <c r="D2" s="9" t="s">
        <v>9</v>
      </c>
      <c r="E2" s="10" t="s">
        <v>10</v>
      </c>
      <c r="F2" s="11" t="s">
        <v>80</v>
      </c>
      <c r="G2" s="11" t="s">
        <v>81</v>
      </c>
      <c r="H2" s="11" t="s">
        <v>85</v>
      </c>
      <c r="I2" s="11" t="s">
        <v>82</v>
      </c>
      <c r="J2" s="11" t="s">
        <v>86</v>
      </c>
      <c r="K2" s="12" t="s">
        <v>87</v>
      </c>
      <c r="L2" s="12" t="s">
        <v>88</v>
      </c>
      <c r="M2" s="12" t="s">
        <v>89</v>
      </c>
      <c r="N2" s="12" t="s">
        <v>90</v>
      </c>
      <c r="O2" s="13" t="s">
        <v>91</v>
      </c>
      <c r="P2" s="14" t="s">
        <v>92</v>
      </c>
      <c r="Q2" s="15" t="s">
        <v>93</v>
      </c>
      <c r="R2" s="15" t="s">
        <v>94</v>
      </c>
      <c r="S2" s="13">
        <v>2025</v>
      </c>
      <c r="T2" s="14" t="s">
        <v>95</v>
      </c>
      <c r="U2" s="12">
        <v>2023</v>
      </c>
      <c r="V2" s="12">
        <v>2024</v>
      </c>
      <c r="W2" s="13">
        <v>2025</v>
      </c>
      <c r="X2" s="6" t="s">
        <v>96</v>
      </c>
    </row>
    <row r="3" spans="1:24" x14ac:dyDescent="0.2">
      <c r="A3" t="s">
        <v>84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+[6]Main!$H$5-[6]Main!$H$6</f>
        <v>-28372</v>
      </c>
      <c r="G3" s="4">
        <f>+E3-F3</f>
        <v>240439.52935135999</v>
      </c>
      <c r="H3" s="4">
        <f>+[6]Main!$H$3</f>
        <v>391.78896200000003</v>
      </c>
      <c r="I3" s="1" t="s">
        <v>137</v>
      </c>
      <c r="J3" s="16">
        <v>44823</v>
      </c>
    </row>
    <row r="4" spans="1:24" x14ac:dyDescent="0.2">
      <c r="A4" t="s">
        <v>84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B5" t="s">
        <v>37</v>
      </c>
      <c r="C5" s="2" t="s">
        <v>38</v>
      </c>
    </row>
    <row r="6" spans="1:24" x14ac:dyDescent="0.2"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B8" t="s">
        <v>75</v>
      </c>
      <c r="C8" s="2" t="s">
        <v>76</v>
      </c>
    </row>
    <row r="9" spans="1:24" x14ac:dyDescent="0.2">
      <c r="B9" t="s">
        <v>78</v>
      </c>
      <c r="C9" s="2" t="s">
        <v>79</v>
      </c>
    </row>
    <row r="10" spans="1:24" x14ac:dyDescent="0.2">
      <c r="B10" t="s">
        <v>13</v>
      </c>
      <c r="C10" s="2" t="s">
        <v>14</v>
      </c>
      <c r="D10" s="1"/>
      <c r="E10" s="1"/>
      <c r="F10" s="1"/>
      <c r="G10" s="1"/>
      <c r="H10" s="1"/>
    </row>
    <row r="11" spans="1:24" x14ac:dyDescent="0.2">
      <c r="B11" t="s">
        <v>67</v>
      </c>
      <c r="C11" s="2" t="s">
        <v>68</v>
      </c>
    </row>
    <row r="12" spans="1:24" x14ac:dyDescent="0.2">
      <c r="B12" t="s">
        <v>101</v>
      </c>
      <c r="C12" s="2" t="s">
        <v>102</v>
      </c>
    </row>
    <row r="13" spans="1:24" x14ac:dyDescent="0.2">
      <c r="B13" t="s">
        <v>103</v>
      </c>
      <c r="C13" s="2" t="s">
        <v>104</v>
      </c>
    </row>
    <row r="14" spans="1:24" x14ac:dyDescent="0.2">
      <c r="B14" t="s">
        <v>109</v>
      </c>
      <c r="C14" s="2" t="s">
        <v>110</v>
      </c>
    </row>
    <row r="15" spans="1:24" x14ac:dyDescent="0.2">
      <c r="B15" t="s">
        <v>117</v>
      </c>
      <c r="C15" s="2" t="s">
        <v>118</v>
      </c>
    </row>
    <row r="16" spans="1:24" x14ac:dyDescent="0.2">
      <c r="B16" t="s">
        <v>1</v>
      </c>
      <c r="C16" s="2" t="s">
        <v>4</v>
      </c>
    </row>
    <row r="17" spans="2:3" x14ac:dyDescent="0.2">
      <c r="B17" t="s">
        <v>121</v>
      </c>
      <c r="C17" s="2" t="s">
        <v>122</v>
      </c>
    </row>
    <row r="18" spans="2:3" x14ac:dyDescent="0.2">
      <c r="B18" t="s">
        <v>135</v>
      </c>
      <c r="C18" s="2" t="s">
        <v>136</v>
      </c>
    </row>
  </sheetData>
  <hyperlinks>
    <hyperlink ref="B3" r:id="rId1" xr:uid="{8D25F9A1-A797-41EE-A324-1E8E545D10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Medical Devices</vt:lpstr>
      <vt:lpstr>Animal</vt:lpstr>
      <vt:lpstr>Life Sciences+Diagnostics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2022-09-24T18:35:10Z</dcterms:modified>
</cp:coreProperties>
</file>