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8D82CECD-322F-9D48-AA34-E023E8203F16}" xr6:coauthVersionLast="47" xr6:coauthVersionMax="47" xr10:uidLastSave="{00000000-0000-0000-0000-000000000000}"/>
  <bookViews>
    <workbookView xWindow="7280" yWindow="2080" windowWidth="26900" windowHeight="14180" xr2:uid="{E72B2B4C-5C13-AF4D-850F-73D2746B3A7A}"/>
  </bookViews>
  <sheets>
    <sheet name="Main" sheetId="1" r:id="rId1"/>
    <sheet name="Options" sheetId="3" r:id="rId2"/>
    <sheet name="simufil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F28" i="2" s="1"/>
  <c r="E27" i="2"/>
  <c r="F27" i="2" s="1"/>
  <c r="C7" i="3"/>
  <c r="D7" i="3" s="1"/>
  <c r="F7" i="3" s="1"/>
  <c r="D6" i="3"/>
  <c r="J4" i="1"/>
  <c r="J7" i="1" s="1"/>
</calcChain>
</file>

<file path=xl/sharedStrings.xml><?xml version="1.0" encoding="utf-8"?>
<sst xmlns="http://schemas.openxmlformats.org/spreadsheetml/2006/main" count="59" uniqueCount="48">
  <si>
    <t>Price</t>
  </si>
  <si>
    <t>Shares</t>
  </si>
  <si>
    <t>MC</t>
  </si>
  <si>
    <t>Cash</t>
  </si>
  <si>
    <t>Debt</t>
  </si>
  <si>
    <t>EV</t>
  </si>
  <si>
    <t>Q224</t>
  </si>
  <si>
    <t>Brand</t>
  </si>
  <si>
    <t>simufilam</t>
  </si>
  <si>
    <t>Indication</t>
  </si>
  <si>
    <t>Alzheimer's</t>
  </si>
  <si>
    <t>Main</t>
  </si>
  <si>
    <t>Generic</t>
  </si>
  <si>
    <t>Molecule</t>
  </si>
  <si>
    <t>logP = 1.1</t>
  </si>
  <si>
    <t>PTI-125</t>
  </si>
  <si>
    <t>Clinical Trials</t>
  </si>
  <si>
    <t>Phase IIb n=60 mild-to-moderate</t>
  </si>
  <si>
    <t>50mg bid, 100mg bid, placebo</t>
  </si>
  <si>
    <t>Price after Failure</t>
  </si>
  <si>
    <t>25 PUTS</t>
  </si>
  <si>
    <t>Value of 25</t>
  </si>
  <si>
    <t>9/6/2024 25 PUTS</t>
  </si>
  <si>
    <t>9/6/2024 20 PUTS</t>
  </si>
  <si>
    <t>--&gt; 16</t>
  </si>
  <si>
    <t>--&gt; 21</t>
  </si>
  <si>
    <t>12/20/24 25 PUTS</t>
  </si>
  <si>
    <t>12/20/24 20 PUTS</t>
  </si>
  <si>
    <t>7/17/24: Remi resigns</t>
  </si>
  <si>
    <t>Phase III "REFOCUS-ALZ" n=1100 Alzheimer's 76 weeks - NCT05026177</t>
  </si>
  <si>
    <t>Phase III "RETHINK-ALZ" - n=804 Alzheimer's 52 weeks - NCT04994483</t>
  </si>
  <si>
    <t>data by YE24</t>
  </si>
  <si>
    <t>First posted: 5/11/2020</t>
  </si>
  <si>
    <t>Phase II n=220 -  NCT04388254</t>
  </si>
  <si>
    <t>n=157?</t>
  </si>
  <si>
    <t>6 month change ADAS-Cog</t>
  </si>
  <si>
    <t>placebo (n=77) -1.5</t>
  </si>
  <si>
    <t>TRAILBLAZR - donanemab</t>
  </si>
  <si>
    <t>27.6 mean combined cohort baseline</t>
  </si>
  <si>
    <t>https://www.nejm.org/doi/full/10.1056/NEJMoa2100708</t>
  </si>
  <si>
    <t>100mg (n=78) -0.9 - NOT STATISTICALLY SIGNIFICANT</t>
  </si>
  <si>
    <t>https://www.thelancet.com/journals/lancet/article/PIIS0140-6736(08)61074-0/abstract</t>
  </si>
  <si>
    <t>Dimebon Phase II n=183</t>
  </si>
  <si>
    <t>Treatment with dimebon resulted in significant benefits in ADAS-cog compared with placebo (ITT-LOCF) at week 26</t>
  </si>
  <si>
    <t xml:space="preserve">   (mean drug-placebo difference −4·0 [95% CI −5·73 to −2·28]; p&lt;0·0001</t>
  </si>
  <si>
    <t>https://www.ncbi.nlm.nih.gov/pmc/articles/PMC6621293/pdf/zns9773.pdf</t>
  </si>
  <si>
    <t>First preclinical paaper - 2012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</si>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</sst>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0" fontId="4" fillId="0" borderId="0" xfId="0" applyFont="1"/>
    <xf numFmtId="0" fontId="5" fillId="0" borderId="0" xfId="0" applyFont="1"/>
    <xf numFmtId="14" fontId="1" fillId="0" borderId="0" xfId="0" applyNumberFormat="1" applyFont="1"/>
    <xf numFmtId="0" fontId="1" fillId="0" borderId="0" xfId="0" quotePrefix="1" applyFont="1"/>
    <xf numFmtId="0" fontId="3" fillId="0" borderId="1" xfId="1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55608</xdr:colOff>
      <xdr:row>41</xdr:row>
      <xdr:rowOff>74706</xdr:rowOff>
    </xdr:from>
    <xdr:to>
      <xdr:col>12</xdr:col>
      <xdr:colOff>135259</xdr:colOff>
      <xdr:row>88</xdr:row>
      <xdr:rowOff>2519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20736-8284-E527-E3DE-32B07CA56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314" y="6850530"/>
          <a:ext cx="5055063" cy="7652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82175</xdr:colOff>
      <xdr:row>15</xdr:row>
      <xdr:rowOff>52294</xdr:rowOff>
    </xdr:from>
    <xdr:to>
      <xdr:col>10</xdr:col>
      <xdr:colOff>809812</xdr:colOff>
      <xdr:row>22</xdr:row>
      <xdr:rowOff>48137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CC8EEA-A997-3B9D-9B2C-CDA8F960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2646" y="2517588"/>
          <a:ext cx="4873813" cy="1146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403B-E27B-7442-9713-8F8BFE17F52A}">
  <dimension ref="B2:K10"/>
  <sheetViews>
    <sheetView tabSelected="1" zoomScale="190" zoomScaleNormal="190" workbookViewId="0">
      <selection activeCell="J8" sqref="J8"/>
    </sheetView>
  </sheetViews>
  <sheetFormatPr baseColWidth="10" defaultRowHeight="13" x14ac:dyDescent="0.15"/>
  <cols>
    <col min="1" max="1" width="3.83203125" style="1" customWidth="1"/>
    <col min="2" max="9" width="10.83203125" style="1"/>
    <col min="10" max="10" width="8.1640625" style="1" customWidth="1"/>
    <col min="11" max="16384" width="10.83203125" style="1"/>
  </cols>
  <sheetData>
    <row r="2" spans="2:11" x14ac:dyDescent="0.15">
      <c r="B2" s="16" t="s">
        <v>7</v>
      </c>
      <c r="C2" s="17" t="s">
        <v>9</v>
      </c>
      <c r="D2" s="17"/>
      <c r="E2" s="17"/>
      <c r="F2" s="17"/>
      <c r="G2" s="18"/>
      <c r="I2" s="1" t="s">
        <v>0</v>
      </c>
      <c r="J2" s="2">
        <v>28.75</v>
      </c>
    </row>
    <row r="3" spans="2:11" x14ac:dyDescent="0.15">
      <c r="B3" s="10" t="s">
        <v>8</v>
      </c>
      <c r="C3" s="1" t="s">
        <v>10</v>
      </c>
      <c r="G3" s="11"/>
      <c r="I3" s="1" t="s">
        <v>1</v>
      </c>
      <c r="J3" s="3">
        <v>47.976165999999999</v>
      </c>
      <c r="K3" s="4" t="s">
        <v>6</v>
      </c>
    </row>
    <row r="4" spans="2:11" x14ac:dyDescent="0.15">
      <c r="B4" s="12"/>
      <c r="G4" s="11"/>
      <c r="I4" s="1" t="s">
        <v>2</v>
      </c>
      <c r="J4" s="3">
        <f>+J2*J3</f>
        <v>1379.3147724999999</v>
      </c>
    </row>
    <row r="5" spans="2:11" x14ac:dyDescent="0.15">
      <c r="B5" s="12"/>
      <c r="G5" s="11"/>
      <c r="I5" s="1" t="s">
        <v>3</v>
      </c>
      <c r="J5" s="3">
        <v>207.291</v>
      </c>
      <c r="K5" s="4" t="s">
        <v>6</v>
      </c>
    </row>
    <row r="6" spans="2:11" x14ac:dyDescent="0.15">
      <c r="B6" s="12"/>
      <c r="G6" s="11"/>
      <c r="I6" s="1" t="s">
        <v>4</v>
      </c>
      <c r="J6" s="3">
        <v>0</v>
      </c>
      <c r="K6" s="4" t="s">
        <v>6</v>
      </c>
    </row>
    <row r="7" spans="2:11" x14ac:dyDescent="0.15">
      <c r="B7" s="12"/>
      <c r="G7" s="11"/>
      <c r="I7" s="1" t="s">
        <v>5</v>
      </c>
      <c r="J7" s="3">
        <f>+J4-J5+J6</f>
        <v>1172.0237725</v>
      </c>
    </row>
    <row r="8" spans="2:11" x14ac:dyDescent="0.15">
      <c r="B8" s="13"/>
      <c r="C8" s="14"/>
      <c r="D8" s="14"/>
      <c r="E8" s="14"/>
      <c r="F8" s="14"/>
      <c r="G8" s="15"/>
    </row>
    <row r="9" spans="2:11" x14ac:dyDescent="0.15">
      <c r="F9" s="1" t="s">
        <v>47</v>
      </c>
    </row>
    <row r="10" spans="2:11" x14ac:dyDescent="0.15">
      <c r="I10" s="1" t="s">
        <v>28</v>
      </c>
    </row>
  </sheetData>
  <hyperlinks>
    <hyperlink ref="B3" location="simufilam!A1" display="simufilam" xr:uid="{07AAEA1D-9211-184E-811B-1ACFCCEA03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74C9-0CD0-A84D-8068-D9E1E881842B}">
  <dimension ref="A1:F11"/>
  <sheetViews>
    <sheetView zoomScale="160" zoomScaleNormal="160" workbookViewId="0">
      <selection activeCell="D11" sqref="D11"/>
    </sheetView>
  </sheetViews>
  <sheetFormatPr baseColWidth="10" defaultRowHeight="13" x14ac:dyDescent="0.15"/>
  <cols>
    <col min="1" max="1" width="5.1640625" style="1" bestFit="1" customWidth="1"/>
    <col min="2" max="2" width="14.83203125" style="1" customWidth="1"/>
    <col min="3" max="16384" width="10.83203125" style="1"/>
  </cols>
  <sheetData>
    <row r="1" spans="1:6" x14ac:dyDescent="0.15">
      <c r="A1" s="5" t="s">
        <v>11</v>
      </c>
    </row>
    <row r="3" spans="1:6" x14ac:dyDescent="0.15">
      <c r="B3" s="1" t="s">
        <v>0</v>
      </c>
      <c r="C3" s="2">
        <v>28</v>
      </c>
    </row>
    <row r="4" spans="1:6" x14ac:dyDescent="0.15">
      <c r="B4" s="1" t="s">
        <v>19</v>
      </c>
      <c r="C4" s="2">
        <v>4</v>
      </c>
    </row>
    <row r="6" spans="1:6" x14ac:dyDescent="0.15">
      <c r="B6" s="1" t="s">
        <v>20</v>
      </c>
      <c r="C6" s="2">
        <v>0.2</v>
      </c>
      <c r="D6" s="1">
        <f>+C6*100</f>
        <v>20</v>
      </c>
    </row>
    <row r="7" spans="1:6" x14ac:dyDescent="0.15">
      <c r="B7" s="1" t="s">
        <v>21</v>
      </c>
      <c r="C7" s="2">
        <f>25-C4</f>
        <v>21</v>
      </c>
      <c r="D7" s="1">
        <f>+C7*100</f>
        <v>2100</v>
      </c>
      <c r="F7" s="1">
        <f>+D7*1000</f>
        <v>2100000</v>
      </c>
    </row>
    <row r="8" spans="1:6" x14ac:dyDescent="0.15">
      <c r="B8" s="8" t="s">
        <v>22</v>
      </c>
      <c r="C8" s="1">
        <v>0.75</v>
      </c>
      <c r="D8" s="9" t="s">
        <v>25</v>
      </c>
    </row>
    <row r="9" spans="1:6" x14ac:dyDescent="0.15">
      <c r="B9" s="1" t="s">
        <v>23</v>
      </c>
      <c r="C9" s="2">
        <v>0.1</v>
      </c>
      <c r="D9" s="9" t="s">
        <v>24</v>
      </c>
    </row>
    <row r="10" spans="1:6" x14ac:dyDescent="0.15">
      <c r="B10" s="1" t="s">
        <v>26</v>
      </c>
      <c r="C10" s="2">
        <v>11</v>
      </c>
      <c r="D10" s="9" t="s">
        <v>25</v>
      </c>
    </row>
    <row r="11" spans="1:6" x14ac:dyDescent="0.15">
      <c r="B11" s="1" t="s">
        <v>27</v>
      </c>
      <c r="C11" s="2">
        <v>8.5</v>
      </c>
      <c r="D11" s="9" t="s">
        <v>24</v>
      </c>
    </row>
  </sheetData>
  <hyperlinks>
    <hyperlink ref="A1" location="Main!A1" display="Main" xr:uid="{0EA1E5C2-2144-CE4D-A9E9-29E9C217B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DA0E-1E5E-5D49-83D3-E69B2A0ECC96}">
  <dimension ref="A1:H92"/>
  <sheetViews>
    <sheetView topLeftCell="A36" zoomScale="170" zoomScaleNormal="170" workbookViewId="0">
      <selection activeCell="C92" sqref="C92"/>
    </sheetView>
  </sheetViews>
  <sheetFormatPr baseColWidth="10" defaultRowHeight="13" x14ac:dyDescent="0.15"/>
  <cols>
    <col min="1" max="1" width="4.83203125" style="1" bestFit="1" customWidth="1"/>
    <col min="2" max="2" width="11" style="1" customWidth="1"/>
    <col min="3" max="16384" width="10.83203125" style="1"/>
  </cols>
  <sheetData>
    <row r="1" spans="1:3" x14ac:dyDescent="0.15">
      <c r="A1" s="5" t="s">
        <v>11</v>
      </c>
    </row>
    <row r="2" spans="1:3" x14ac:dyDescent="0.15">
      <c r="B2" s="1" t="s">
        <v>7</v>
      </c>
      <c r="C2" s="1" t="s">
        <v>15</v>
      </c>
    </row>
    <row r="3" spans="1:3" x14ac:dyDescent="0.15">
      <c r="B3" s="1" t="s">
        <v>12</v>
      </c>
      <c r="C3" s="1" t="s">
        <v>8</v>
      </c>
    </row>
    <row r="4" spans="1:3" x14ac:dyDescent="0.15">
      <c r="B4" s="1" t="s">
        <v>13</v>
      </c>
      <c r="C4" s="1" t="s">
        <v>14</v>
      </c>
    </row>
    <row r="5" spans="1:3" x14ac:dyDescent="0.15">
      <c r="B5" s="1" t="s">
        <v>9</v>
      </c>
      <c r="C5" s="1" t="s">
        <v>10</v>
      </c>
    </row>
    <row r="6" spans="1:3" x14ac:dyDescent="0.15">
      <c r="B6" s="1" t="s">
        <v>16</v>
      </c>
    </row>
    <row r="7" spans="1:3" x14ac:dyDescent="0.15">
      <c r="C7" s="7" t="s">
        <v>17</v>
      </c>
    </row>
    <row r="8" spans="1:3" x14ac:dyDescent="0.15">
      <c r="C8" s="1" t="s">
        <v>18</v>
      </c>
    </row>
    <row r="11" spans="1:3" x14ac:dyDescent="0.15">
      <c r="C11" s="7" t="s">
        <v>30</v>
      </c>
    </row>
    <row r="12" spans="1:3" x14ac:dyDescent="0.15">
      <c r="C12" s="1" t="s">
        <v>31</v>
      </c>
    </row>
    <row r="15" spans="1:3" x14ac:dyDescent="0.15">
      <c r="C15" s="7" t="s">
        <v>29</v>
      </c>
    </row>
    <row r="16" spans="1:3" x14ac:dyDescent="0.15">
      <c r="C16" s="1" t="s">
        <v>18</v>
      </c>
    </row>
    <row r="19" spans="3:8" x14ac:dyDescent="0.15">
      <c r="C19" s="7" t="s">
        <v>33</v>
      </c>
    </row>
    <row r="20" spans="3:8" x14ac:dyDescent="0.15">
      <c r="C20" s="1" t="s">
        <v>32</v>
      </c>
    </row>
    <row r="21" spans="3:8" x14ac:dyDescent="0.15">
      <c r="C21" s="1" t="s">
        <v>34</v>
      </c>
    </row>
    <row r="23" spans="3:8" x14ac:dyDescent="0.15">
      <c r="D23" s="7" t="s">
        <v>35</v>
      </c>
    </row>
    <row r="24" spans="3:8" x14ac:dyDescent="0.15">
      <c r="D24" s="6" t="s">
        <v>40</v>
      </c>
      <c r="H24" s="1">
        <v>0.6</v>
      </c>
    </row>
    <row r="25" spans="3:8" x14ac:dyDescent="0.15">
      <c r="D25" s="1" t="s">
        <v>36</v>
      </c>
    </row>
    <row r="27" spans="3:8" x14ac:dyDescent="0.15">
      <c r="D27" s="1">
        <v>19.3</v>
      </c>
      <c r="E27" s="1">
        <f>D27-0.9</f>
        <v>18.400000000000002</v>
      </c>
      <c r="F27" s="19">
        <f>E27/D27-1</f>
        <v>-4.663212435233155E-2</v>
      </c>
    </row>
    <row r="28" spans="3:8" x14ac:dyDescent="0.15">
      <c r="D28" s="1">
        <v>21.9</v>
      </c>
      <c r="E28" s="1">
        <f>D28-1.5</f>
        <v>20.399999999999999</v>
      </c>
      <c r="F28" s="19">
        <f>E28/D28-1</f>
        <v>-6.8493150684931559E-2</v>
      </c>
    </row>
    <row r="31" spans="3:8" ht="16" x14ac:dyDescent="0.2">
      <c r="F31"/>
    </row>
    <row r="33" spans="3:3" x14ac:dyDescent="0.15">
      <c r="C33" s="7" t="s">
        <v>37</v>
      </c>
    </row>
    <row r="34" spans="3:3" x14ac:dyDescent="0.15">
      <c r="C34" s="1" t="s">
        <v>38</v>
      </c>
    </row>
    <row r="35" spans="3:3" x14ac:dyDescent="0.15">
      <c r="C35" s="1" t="s">
        <v>39</v>
      </c>
    </row>
    <row r="39" spans="3:3" x14ac:dyDescent="0.15">
      <c r="C39" s="7" t="s">
        <v>42</v>
      </c>
    </row>
    <row r="40" spans="3:3" x14ac:dyDescent="0.15">
      <c r="C40" s="1" t="s">
        <v>41</v>
      </c>
    </row>
    <row r="41" spans="3:3" x14ac:dyDescent="0.15">
      <c r="C41" s="1" t="s">
        <v>43</v>
      </c>
    </row>
    <row r="42" spans="3:3" x14ac:dyDescent="0.15">
      <c r="C42" s="1" t="s">
        <v>44</v>
      </c>
    </row>
    <row r="91" spans="3:3" x14ac:dyDescent="0.15">
      <c r="C91" s="7" t="s">
        <v>46</v>
      </c>
    </row>
    <row r="92" spans="3:3" x14ac:dyDescent="0.15">
      <c r="C92" s="1" t="s">
        <v>45</v>
      </c>
    </row>
  </sheetData>
  <hyperlinks>
    <hyperlink ref="A1" location="Main!A1" display="Main" xr:uid="{01B810EC-C9C1-7E41-8AF4-27DF53FCBC7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simufilam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2024-08-27T20:56:33Z</dcterms:created>
  <dcterms:modified xsi:type="dcterms:W3CDTF">2024-08-28T05:07:43Z</dcterms:modified>
</cp:coreProperties>
</file>