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FDCDD7E-FBE4-4BC6-B67D-810CA1DEDA59}" xr6:coauthVersionLast="47" xr6:coauthVersionMax="47" xr10:uidLastSave="{00000000-0000-0000-0000-000000000000}"/>
  <bookViews>
    <workbookView xWindow="-50220" yWindow="1860" windowWidth="22875" windowHeight="18315" xr2:uid="{554FEDA2-1B5D-4C46-93B8-BE90A1D4D356}"/>
  </bookViews>
  <sheets>
    <sheet name="Main" sheetId="1" r:id="rId1"/>
    <sheet name="Auvelity" sheetId="3" r:id="rId2"/>
    <sheet name="Mod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5" i="2"/>
  <c r="M13" i="2"/>
  <c r="M11" i="2"/>
  <c r="M8" i="2"/>
  <c r="M5" i="2"/>
  <c r="M9" i="2" s="1"/>
  <c r="M14" i="2" s="1"/>
  <c r="L4" i="1"/>
  <c r="L7" i="1" s="1"/>
  <c r="I9" i="2" l="1"/>
  <c r="I11" i="2" s="1"/>
  <c r="I13" i="2" s="1"/>
  <c r="I14" i="2" s="1"/>
</calcChain>
</file>

<file path=xl/sharedStrings.xml><?xml version="1.0" encoding="utf-8"?>
<sst xmlns="http://schemas.openxmlformats.org/spreadsheetml/2006/main" count="50" uniqueCount="43">
  <si>
    <t>Price</t>
  </si>
  <si>
    <t>Shares</t>
  </si>
  <si>
    <t>MC</t>
  </si>
  <si>
    <t>Cash</t>
  </si>
  <si>
    <t>Debt</t>
  </si>
  <si>
    <t>EV</t>
  </si>
  <si>
    <t>Q322</t>
  </si>
  <si>
    <t>PIC</t>
  </si>
  <si>
    <t>AD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</si>
  <si>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</si>
  <si>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</si>
  <si>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</si>
  <si>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</si>
  <si>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</si>
  <si>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</si>
  <si>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</si>
  <si>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</si>
  <si>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</si>
  <si>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</si>
  <si>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</si>
  <si>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</si>
  <si>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</si>
  <si>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COGS</t>
  </si>
  <si>
    <t>Gross Profit</t>
  </si>
  <si>
    <t>R&amp;D</t>
  </si>
  <si>
    <t>SG&amp;A</t>
  </si>
  <si>
    <t>Operating Income</t>
  </si>
  <si>
    <t>Operating Expenses</t>
  </si>
  <si>
    <t>EPS</t>
  </si>
  <si>
    <t>Net Income</t>
  </si>
  <si>
    <t>Pretax Income</t>
  </si>
  <si>
    <t>Interest Income</t>
  </si>
  <si>
    <t>Taxes</t>
  </si>
  <si>
    <t>Brand</t>
  </si>
  <si>
    <t>Auvelity (dextromethorphan/bupropion)</t>
  </si>
  <si>
    <t>Indication</t>
  </si>
  <si>
    <t>MDD</t>
  </si>
  <si>
    <t>MOA</t>
  </si>
  <si>
    <t>DAT/NET inhibitor</t>
  </si>
  <si>
    <t>Economics</t>
  </si>
  <si>
    <t>IP</t>
  </si>
  <si>
    <t>Auvelity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</si>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</sst>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484ACF3-6C39-450E-8CC5-2CD37F208E7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522701</xdr:colOff>
      <xdr:row>11</xdr:row>
      <xdr:rowOff>134570</xdr:rowOff>
    </xdr:from>
    <xdr:to>
      <xdr:col>8</xdr:col>
      <xdr:colOff>388038</xdr:colOff>
      <xdr:row>32</xdr:row>
      <xdr:rowOff>75120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CB7E18-3396-8E43-A9B4-44E5C21CC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4315" y="1930713"/>
          <a:ext cx="3522937" cy="336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59120</xdr:colOff>
      <xdr:row>0</xdr:row>
      <xdr:rowOff>19707</xdr:rowOff>
    </xdr:from>
    <xdr:to>
      <xdr:col>13</xdr:col>
      <xdr:colOff>59120</xdr:colOff>
      <xdr:row>43</xdr:row>
      <xdr:rowOff>91965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7EA95B1-ADB6-D718-670D-06E26DC473DB}"/>
            </a:ext>
          </a:extLst>
        </xdr:cNvPr>
        <xdr:cNvCxnSpPr/>
      </xdr:nvCxnSpPr>
      <xdr:spPr>
        <a:xfrm>
          <a:off x="8322879" y="19707"/>
          <a:ext cx="0" cy="71338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35E8-64E1-41F2-AF53-94DA8E8A2848}">
  <dimension ref="B2:M10"/>
  <sheetViews>
    <sheetView tabSelected="1" zoomScale="145" zoomScaleNormal="145" workbookViewId="0">
      <selection activeCell="L8" sqref="L8"/>
    </sheetView>
  </sheetViews>
  <sheetFormatPr defaultRowHeight="12.75" x14ac:dyDescent="0.2"/>
  <cols>
    <col min="1" max="1" width="5" customWidth="1"/>
    <col min="2" max="2" width="33.7109375" bestFit="1" customWidth="1"/>
    <col min="3" max="3" width="10.28515625" customWidth="1"/>
    <col min="4" max="4" width="16.140625" bestFit="1" customWidth="1"/>
    <col min="5" max="5" width="11" customWidth="1"/>
    <col min="6" max="6" width="9.5703125" customWidth="1"/>
    <col min="8" max="10" width="2.5703125" customWidth="1"/>
  </cols>
  <sheetData>
    <row r="2" spans="2:13" x14ac:dyDescent="0.2">
      <c r="B2" s="15" t="s">
        <v>33</v>
      </c>
      <c r="C2" s="16" t="s">
        <v>35</v>
      </c>
      <c r="D2" s="16" t="s">
        <v>37</v>
      </c>
      <c r="E2" s="16" t="s">
        <v>39</v>
      </c>
      <c r="F2" s="16" t="s">
        <v>40</v>
      </c>
      <c r="G2" s="17"/>
      <c r="K2" t="s">
        <v>0</v>
      </c>
      <c r="L2" s="1">
        <v>94</v>
      </c>
    </row>
    <row r="3" spans="2:13" x14ac:dyDescent="0.2">
      <c r="B3" s="10" t="s">
        <v>34</v>
      </c>
      <c r="C3" t="s">
        <v>36</v>
      </c>
      <c r="D3" t="s">
        <v>38</v>
      </c>
      <c r="G3" s="11"/>
      <c r="K3" t="s">
        <v>1</v>
      </c>
      <c r="L3" s="2">
        <v>48.000205000000001</v>
      </c>
      <c r="M3" s="3" t="s">
        <v>42</v>
      </c>
    </row>
    <row r="4" spans="2:13" x14ac:dyDescent="0.2">
      <c r="B4" s="12"/>
      <c r="C4" s="13"/>
      <c r="D4" s="13"/>
      <c r="E4" s="13"/>
      <c r="F4" s="13"/>
      <c r="G4" s="14"/>
      <c r="K4" t="s">
        <v>2</v>
      </c>
      <c r="L4" s="2">
        <f>+L2*L3</f>
        <v>4512.0192699999998</v>
      </c>
    </row>
    <row r="5" spans="2:13" x14ac:dyDescent="0.2">
      <c r="K5" t="s">
        <v>3</v>
      </c>
      <c r="L5" s="2">
        <v>315.65699999999998</v>
      </c>
      <c r="M5" s="3" t="s">
        <v>42</v>
      </c>
    </row>
    <row r="6" spans="2:13" x14ac:dyDescent="0.2">
      <c r="K6" t="s">
        <v>4</v>
      </c>
      <c r="L6" s="2">
        <v>179.33</v>
      </c>
      <c r="M6" s="3" t="s">
        <v>42</v>
      </c>
    </row>
    <row r="7" spans="2:13" x14ac:dyDescent="0.2">
      <c r="K7" t="s">
        <v>5</v>
      </c>
      <c r="L7" s="2">
        <f>+L4-L5+L6</f>
        <v>4375.6922699999996</v>
      </c>
    </row>
    <row r="9" spans="2:13" x14ac:dyDescent="0.2">
      <c r="K9" t="s">
        <v>7</v>
      </c>
      <c r="L9" s="2">
        <v>1086.1199999999999</v>
      </c>
      <c r="M9" s="3" t="s">
        <v>42</v>
      </c>
    </row>
    <row r="10" spans="2:13" x14ac:dyDescent="0.2">
      <c r="K10" t="s">
        <v>8</v>
      </c>
      <c r="L10" s="2">
        <v>983.27300000000002</v>
      </c>
      <c r="M10" s="3" t="s">
        <v>42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75F3-BB40-4EB2-AC70-14C094BEE827}">
  <dimension ref="A1:C2"/>
  <sheetViews>
    <sheetView zoomScale="175" zoomScaleNormal="175" workbookViewId="0"/>
  </sheetViews>
  <sheetFormatPr defaultRowHeight="12.75" x14ac:dyDescent="0.2"/>
  <cols>
    <col min="1" max="1" width="5" bestFit="1" customWidth="1"/>
  </cols>
  <sheetData>
    <row r="1" spans="1:3" x14ac:dyDescent="0.2">
      <c r="A1" s="4" t="s">
        <v>9</v>
      </c>
    </row>
    <row r="2" spans="1:3" x14ac:dyDescent="0.2">
      <c r="B2" t="s">
        <v>33</v>
      </c>
      <c r="C2" t="s">
        <v>41</v>
      </c>
    </row>
  </sheetData>
  <hyperlinks>
    <hyperlink ref="A1" location="Main!A1" display="Main" xr:uid="{EF94EFB6-9E18-4B74-9D56-C05D3CB80045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C795-C510-4C5D-875B-FA5EB5999F78}">
  <dimension ref="A1:N15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5" sqref="B15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14" x14ac:dyDescent="0.2">
      <c r="A1" s="4" t="s">
        <v>9</v>
      </c>
    </row>
    <row r="2" spans="1:14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6</v>
      </c>
      <c r="N2" s="3" t="s">
        <v>21</v>
      </c>
    </row>
    <row r="3" spans="1:14" s="7" customFormat="1" x14ac:dyDescent="0.2">
      <c r="B3" s="7" t="s">
        <v>10</v>
      </c>
      <c r="C3" s="8"/>
      <c r="D3" s="8"/>
      <c r="E3" s="8"/>
      <c r="F3" s="8"/>
      <c r="G3" s="8"/>
      <c r="H3" s="8"/>
      <c r="I3" s="8">
        <v>0</v>
      </c>
      <c r="J3" s="8"/>
      <c r="K3" s="8"/>
      <c r="L3" s="8"/>
      <c r="M3" s="8">
        <v>16.845791999999999</v>
      </c>
      <c r="N3" s="8"/>
    </row>
    <row r="4" spans="1:14" s="5" customFormat="1" x14ac:dyDescent="0.2">
      <c r="B4" s="5" t="s">
        <v>22</v>
      </c>
      <c r="C4" s="6"/>
      <c r="D4" s="6"/>
      <c r="E4" s="6"/>
      <c r="F4" s="6"/>
      <c r="G4" s="6"/>
      <c r="H4" s="6"/>
      <c r="I4" s="6">
        <v>0</v>
      </c>
      <c r="J4" s="6"/>
      <c r="K4" s="6"/>
      <c r="L4" s="6"/>
      <c r="M4" s="6">
        <v>1.9238310000000001</v>
      </c>
      <c r="N4" s="6"/>
    </row>
    <row r="5" spans="1:14" s="5" customFormat="1" x14ac:dyDescent="0.2">
      <c r="B5" s="5" t="s">
        <v>23</v>
      </c>
      <c r="C5" s="6"/>
      <c r="D5" s="6"/>
      <c r="E5" s="6"/>
      <c r="F5" s="6"/>
      <c r="G5" s="6"/>
      <c r="H5" s="6"/>
      <c r="I5" s="6">
        <f>+I3-I4</f>
        <v>0</v>
      </c>
      <c r="J5" s="6"/>
      <c r="K5" s="6"/>
      <c r="L5" s="6"/>
      <c r="M5" s="6">
        <f>+M3-M4</f>
        <v>14.921961</v>
      </c>
      <c r="N5" s="6"/>
    </row>
    <row r="6" spans="1:14" s="5" customFormat="1" x14ac:dyDescent="0.2">
      <c r="B6" s="5" t="s">
        <v>24</v>
      </c>
      <c r="C6" s="6"/>
      <c r="D6" s="6"/>
      <c r="E6" s="6"/>
      <c r="F6" s="6"/>
      <c r="G6" s="6"/>
      <c r="H6" s="6"/>
      <c r="I6" s="6">
        <v>13.180258</v>
      </c>
      <c r="J6" s="6"/>
      <c r="K6" s="6"/>
      <c r="L6" s="6"/>
      <c r="M6" s="6">
        <v>14.877020999999999</v>
      </c>
      <c r="N6" s="6"/>
    </row>
    <row r="7" spans="1:14" s="5" customFormat="1" x14ac:dyDescent="0.2">
      <c r="B7" s="5" t="s">
        <v>25</v>
      </c>
      <c r="C7" s="6"/>
      <c r="D7" s="6"/>
      <c r="E7" s="6"/>
      <c r="F7" s="6"/>
      <c r="G7" s="6"/>
      <c r="H7" s="6"/>
      <c r="I7" s="6">
        <v>20.226883999999998</v>
      </c>
      <c r="J7" s="6"/>
      <c r="K7" s="6"/>
      <c r="L7" s="6"/>
      <c r="M7" s="6">
        <v>40.892443</v>
      </c>
      <c r="N7" s="6"/>
    </row>
    <row r="8" spans="1:14" s="5" customFormat="1" x14ac:dyDescent="0.2">
      <c r="B8" s="5" t="s">
        <v>27</v>
      </c>
      <c r="C8" s="6"/>
      <c r="D8" s="6"/>
      <c r="E8" s="6"/>
      <c r="F8" s="6"/>
      <c r="G8" s="6"/>
      <c r="H8" s="6"/>
      <c r="I8" s="6">
        <f>+I6+I7</f>
        <v>33.407142</v>
      </c>
      <c r="J8" s="6"/>
      <c r="K8" s="6"/>
      <c r="L8" s="6"/>
      <c r="M8" s="6">
        <f>+M6+M7</f>
        <v>55.769463999999999</v>
      </c>
      <c r="N8" s="6"/>
    </row>
    <row r="9" spans="1:14" s="5" customFormat="1" x14ac:dyDescent="0.2">
      <c r="B9" s="5" t="s">
        <v>26</v>
      </c>
      <c r="C9" s="6"/>
      <c r="D9" s="6"/>
      <c r="E9" s="6"/>
      <c r="F9" s="6"/>
      <c r="G9" s="6"/>
      <c r="H9" s="6"/>
      <c r="I9" s="6">
        <f>+I5-I8</f>
        <v>-33.407142</v>
      </c>
      <c r="J9" s="6"/>
      <c r="K9" s="6"/>
      <c r="L9" s="6"/>
      <c r="M9" s="6">
        <f>+M5-M8</f>
        <v>-40.847503000000003</v>
      </c>
      <c r="N9" s="6"/>
    </row>
    <row r="10" spans="1:14" s="5" customFormat="1" x14ac:dyDescent="0.2">
      <c r="B10" s="5" t="s">
        <v>31</v>
      </c>
      <c r="C10" s="6"/>
      <c r="D10" s="6"/>
      <c r="E10" s="6"/>
      <c r="F10" s="6"/>
      <c r="G10" s="6"/>
      <c r="H10" s="6"/>
      <c r="I10" s="6">
        <v>-1.475535</v>
      </c>
      <c r="J10" s="6"/>
      <c r="K10" s="6"/>
      <c r="L10" s="6"/>
      <c r="M10" s="6">
        <v>-2.411</v>
      </c>
      <c r="N10" s="6"/>
    </row>
    <row r="11" spans="1:14" s="5" customFormat="1" x14ac:dyDescent="0.2">
      <c r="B11" s="5" t="s">
        <v>30</v>
      </c>
      <c r="C11" s="6"/>
      <c r="D11" s="6"/>
      <c r="E11" s="6"/>
      <c r="F11" s="6"/>
      <c r="G11" s="6"/>
      <c r="H11" s="6"/>
      <c r="I11" s="6">
        <f>+I9+I10</f>
        <v>-34.882677000000001</v>
      </c>
      <c r="J11" s="6"/>
      <c r="K11" s="6"/>
      <c r="L11" s="6"/>
      <c r="M11" s="6">
        <f>+M9+M10</f>
        <v>-43.258503000000005</v>
      </c>
      <c r="N11" s="6"/>
    </row>
    <row r="12" spans="1:14" s="5" customFormat="1" x14ac:dyDescent="0.2">
      <c r="B12" s="5" t="s">
        <v>32</v>
      </c>
      <c r="C12" s="6"/>
      <c r="D12" s="6"/>
      <c r="E12" s="6"/>
      <c r="F12" s="6"/>
      <c r="G12" s="6"/>
      <c r="H12" s="6"/>
      <c r="I12" s="6">
        <v>0</v>
      </c>
      <c r="J12" s="6"/>
      <c r="K12" s="6"/>
      <c r="L12" s="6"/>
      <c r="M12" s="6">
        <v>0</v>
      </c>
      <c r="N12" s="6"/>
    </row>
    <row r="13" spans="1:14" s="5" customFormat="1" x14ac:dyDescent="0.2">
      <c r="B13" s="5" t="s">
        <v>29</v>
      </c>
      <c r="C13" s="6"/>
      <c r="D13" s="6"/>
      <c r="E13" s="6"/>
      <c r="F13" s="6"/>
      <c r="G13" s="6"/>
      <c r="H13" s="6"/>
      <c r="I13" s="6">
        <f>+I11-I12</f>
        <v>-34.882677000000001</v>
      </c>
      <c r="J13" s="6"/>
      <c r="K13" s="6"/>
      <c r="L13" s="6"/>
      <c r="M13" s="6">
        <f>+M11-M12</f>
        <v>-43.258503000000005</v>
      </c>
      <c r="N13" s="6"/>
    </row>
    <row r="14" spans="1:14" x14ac:dyDescent="0.2">
      <c r="B14" s="5" t="s">
        <v>28</v>
      </c>
      <c r="I14" s="9">
        <f>+I13/I15</f>
        <v>-0.92573733380402201</v>
      </c>
      <c r="M14" s="9">
        <f>+M13/M15</f>
        <v>-1.0372656701953624</v>
      </c>
    </row>
    <row r="15" spans="1:14" s="5" customFormat="1" x14ac:dyDescent="0.2">
      <c r="B15" s="5" t="s">
        <v>1</v>
      </c>
      <c r="C15" s="6"/>
      <c r="D15" s="6"/>
      <c r="E15" s="6"/>
      <c r="F15" s="6"/>
      <c r="G15" s="6"/>
      <c r="H15" s="6"/>
      <c r="I15" s="6">
        <v>37.680965999999998</v>
      </c>
      <c r="J15" s="6"/>
      <c r="K15" s="6"/>
      <c r="L15" s="6"/>
      <c r="M15" s="6">
        <v>41.704362000000003</v>
      </c>
      <c r="N15" s="6"/>
    </row>
  </sheetData>
  <hyperlinks>
    <hyperlink ref="A1" location="Main!A1" display="Main" xr:uid="{2684DF6B-09EE-4EB5-86A7-3D2ADF1E7F7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Auvelity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2022-12-25T04:12:04Z</dcterms:created>
  <dcterms:modified xsi:type="dcterms:W3CDTF">2024-09-06T03:27:22Z</dcterms:modified>
</cp:coreProperties>
</file>