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in\code\models\"/>
    </mc:Choice>
  </mc:AlternateContent>
  <xr:revisionPtr revIDLastSave="0" documentId="13_ncr:1_{38BB49C3-E1D1-4C98-8E25-78EBF0D1BDA6}" xr6:coauthVersionLast="47" xr6:coauthVersionMax="47" xr10:uidLastSave="{00000000-0000-0000-0000-000000000000}"/>
  <bookViews>
    <workbookView xWindow="10185" yWindow="6135" windowWidth="18450" windowHeight="8805" activeTab="1" xr2:uid="{1DFF4005-BD0C-4C09-A1C4-CA5C3CA974D5}"/>
  </bookViews>
  <sheets>
    <sheet name="Main" sheetId="1" r:id="rId1"/>
    <sheet name="Model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6" i="2" l="1"/>
  <c r="J19" i="2"/>
  <c r="J21" i="2" s="1"/>
  <c r="G26" i="2"/>
  <c r="I27" i="2"/>
  <c r="H27" i="2"/>
  <c r="G27" i="2"/>
  <c r="G29" i="2" s="1"/>
  <c r="G30" i="2" s="1"/>
  <c r="I29" i="2"/>
  <c r="I30" i="2" s="1"/>
  <c r="H29" i="2"/>
  <c r="H30" i="2" s="1"/>
  <c r="K26" i="2"/>
  <c r="I21" i="2"/>
  <c r="H21" i="2"/>
  <c r="G21" i="2"/>
  <c r="J24" i="2"/>
  <c r="I24" i="2"/>
  <c r="I25" i="2" s="1"/>
  <c r="H24" i="2"/>
  <c r="H25" i="2" s="1"/>
  <c r="G24" i="2"/>
  <c r="G25" i="2" s="1"/>
  <c r="K24" i="2"/>
  <c r="I19" i="2"/>
  <c r="H19" i="2"/>
  <c r="G19" i="2"/>
  <c r="K19" i="2"/>
  <c r="K33" i="2" s="1"/>
  <c r="L6" i="1"/>
  <c r="L5" i="1"/>
  <c r="L7" i="1"/>
  <c r="L4" i="1"/>
  <c r="K21" i="2" l="1"/>
  <c r="K25" i="2" s="1"/>
  <c r="K27" i="2" s="1"/>
  <c r="K29" i="2" s="1"/>
  <c r="K30" i="2" s="1"/>
  <c r="J25" i="2"/>
  <c r="J27" i="2" s="1"/>
  <c r="J29" i="2" s="1"/>
  <c r="J30" i="2" s="1"/>
</calcChain>
</file>

<file path=xl/sharedStrings.xml><?xml version="1.0" encoding="utf-8"?>
<sst xmlns="http://schemas.openxmlformats.org/spreadsheetml/2006/main" count="51" uniqueCount="47">
  <si>
    <t>Price</t>
  </si>
  <si>
    <t>Shares</t>
  </si>
  <si>
    <t>MC</t>
  </si>
  <si>
    <t>Cash</t>
  </si>
  <si>
    <t>Debt</t>
  </si>
  <si>
    <t>EV</t>
  </si>
  <si>
    <t>Q122</t>
  </si>
  <si>
    <t>Main</t>
  </si>
  <si>
    <t>Revenue</t>
  </si>
  <si>
    <t>Q120</t>
  </si>
  <si>
    <t>Q220</t>
  </si>
  <si>
    <t>Q320</t>
  </si>
  <si>
    <t>Q420</t>
  </si>
  <si>
    <t>Q121</t>
  </si>
  <si>
    <t>Q221</t>
  </si>
  <si>
    <t>Q321</t>
  </si>
  <si>
    <t>Q421</t>
  </si>
  <si>
    <t>Q222</t>
  </si>
  <si>
    <t>Q322</t>
  </si>
  <si>
    <t>Q422</t>
  </si>
  <si>
    <t>Diabetes</t>
  </si>
  <si>
    <t>Rapid Diagnostics</t>
  </si>
  <si>
    <t>Core Lab</t>
  </si>
  <si>
    <t>Molecular Dx</t>
  </si>
  <si>
    <t>PoC Dx</t>
  </si>
  <si>
    <t>Neuromodulation</t>
  </si>
  <si>
    <t>Structural Heart</t>
  </si>
  <si>
    <t>Vascular</t>
  </si>
  <si>
    <t>Heart Failure</t>
  </si>
  <si>
    <t>Electrophysiology</t>
  </si>
  <si>
    <t>Rhythm</t>
  </si>
  <si>
    <t>Adult Nutritionals</t>
  </si>
  <si>
    <t>Pediatric Nutritionals</t>
  </si>
  <si>
    <t>Pharma</t>
  </si>
  <si>
    <t>Other</t>
  </si>
  <si>
    <t>Operating Expenses</t>
  </si>
  <si>
    <t>Operating Income</t>
  </si>
  <si>
    <t>COGS</t>
  </si>
  <si>
    <t>Gross Profit</t>
  </si>
  <si>
    <t>SG&amp;A</t>
  </si>
  <si>
    <t>R&amp;D</t>
  </si>
  <si>
    <t>Interest Income</t>
  </si>
  <si>
    <t>Pretax Income</t>
  </si>
  <si>
    <t>Taxes</t>
  </si>
  <si>
    <t>Net Income</t>
  </si>
  <si>
    <t>EPS</t>
  </si>
  <si>
    <t>Revenue Growth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</si>
</sst>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4" fontId="0" fillId="0" borderId="0" xfId="0" applyNumberFormat="1" applyAlignment="1">
      <alignment horizontal="right"/>
    </xf>
    <xf numFmtId="0" fontId="1" fillId="0" borderId="0" xfId="0" applyFont="1" applyAlignment="1">
      <alignment horizontal="right"/>
    </xf>
    <xf numFmtId="9" fontId="1" fillId="0" borderId="0" xfId="0" applyNumberFormat="1" applyFont="1" applyAlignment="1">
      <alignment horizontal="right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5650F-BB24-4124-8C12-116214A91726}">
  <dimension ref="K2:M7"/>
  <sheetViews>
    <sheetView workbookViewId="0">
      <selection activeCell="L7" sqref="L7"/>
    </sheetView>
  </sheetViews>
  <sheetFormatPr defaultRowHeight="12.75" x14ac:dyDescent="0.2"/>
  <sheetData>
    <row r="2" spans="11:13" x14ac:dyDescent="0.2">
      <c r="K2" t="s">
        <v>0</v>
      </c>
      <c r="L2" s="1">
        <v>109.09</v>
      </c>
    </row>
    <row r="3" spans="11:13" x14ac:dyDescent="0.2">
      <c r="K3" t="s">
        <v>1</v>
      </c>
      <c r="L3" s="2">
        <v>1750.9422890000001</v>
      </c>
      <c r="M3" s="3" t="s">
        <v>6</v>
      </c>
    </row>
    <row r="4" spans="11:13" x14ac:dyDescent="0.2">
      <c r="K4" t="s">
        <v>2</v>
      </c>
      <c r="L4" s="2">
        <f>+L2*L3</f>
        <v>191010.29430701002</v>
      </c>
    </row>
    <row r="5" spans="11:13" x14ac:dyDescent="0.2">
      <c r="K5" t="s">
        <v>3</v>
      </c>
      <c r="L5" s="2">
        <f>7675+483+763</f>
        <v>8921</v>
      </c>
      <c r="M5" s="3" t="s">
        <v>6</v>
      </c>
    </row>
    <row r="6" spans="11:13" x14ac:dyDescent="0.2">
      <c r="K6" t="s">
        <v>4</v>
      </c>
      <c r="L6" s="2">
        <f>17086+4</f>
        <v>17090</v>
      </c>
      <c r="M6" s="3" t="s">
        <v>6</v>
      </c>
    </row>
    <row r="7" spans="11:13" x14ac:dyDescent="0.2">
      <c r="K7" t="s">
        <v>5</v>
      </c>
      <c r="L7" s="2">
        <f>+L4-L5+L6</f>
        <v>199179.29430701002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BD345-0DC4-47FD-B223-F1519D82AF4D}">
  <dimension ref="A1:N33"/>
  <sheetViews>
    <sheetView tabSelected="1" workbookViewId="0">
      <pane xSplit="2" ySplit="3" topLeftCell="C21" activePane="bottomRight" state="frozen"/>
      <selection pane="topRight" activeCell="C1" sqref="C1"/>
      <selection pane="bottomLeft" activeCell="A4" sqref="A4"/>
      <selection pane="bottomRight" activeCell="J21" sqref="J21"/>
    </sheetView>
  </sheetViews>
  <sheetFormatPr defaultRowHeight="12.75" x14ac:dyDescent="0.2"/>
  <cols>
    <col min="1" max="1" width="5" bestFit="1" customWidth="1"/>
    <col min="2" max="2" width="17.85546875" customWidth="1"/>
    <col min="3" max="14" width="9.140625" style="3"/>
  </cols>
  <sheetData>
    <row r="1" spans="1:14" x14ac:dyDescent="0.2">
      <c r="A1" t="s">
        <v>7</v>
      </c>
    </row>
    <row r="3" spans="1:14" x14ac:dyDescent="0.2">
      <c r="C3" s="3" t="s">
        <v>9</v>
      </c>
      <c r="D3" s="3" t="s">
        <v>10</v>
      </c>
      <c r="E3" s="3" t="s">
        <v>11</v>
      </c>
      <c r="F3" s="3" t="s">
        <v>12</v>
      </c>
      <c r="G3" s="3" t="s">
        <v>13</v>
      </c>
      <c r="H3" s="3" t="s">
        <v>14</v>
      </c>
      <c r="I3" s="3" t="s">
        <v>15</v>
      </c>
      <c r="J3" s="3" t="s">
        <v>16</v>
      </c>
      <c r="K3" s="3" t="s">
        <v>6</v>
      </c>
      <c r="L3" s="3" t="s">
        <v>17</v>
      </c>
      <c r="M3" s="3" t="s">
        <v>18</v>
      </c>
      <c r="N3" s="3" t="s">
        <v>19</v>
      </c>
    </row>
    <row r="4" spans="1:14" s="2" customFormat="1" x14ac:dyDescent="0.2">
      <c r="B4" s="2" t="s">
        <v>34</v>
      </c>
      <c r="C4" s="4"/>
      <c r="D4" s="4"/>
      <c r="E4" s="4"/>
      <c r="F4" s="4"/>
      <c r="G4" s="4">
        <v>16</v>
      </c>
      <c r="H4" s="4"/>
      <c r="I4" s="4"/>
      <c r="J4" s="4">
        <v>3</v>
      </c>
      <c r="K4" s="4">
        <v>3</v>
      </c>
      <c r="L4" s="4"/>
      <c r="M4" s="4"/>
      <c r="N4" s="4"/>
    </row>
    <row r="5" spans="1:14" s="2" customFormat="1" x14ac:dyDescent="0.2">
      <c r="B5" s="2" t="s">
        <v>33</v>
      </c>
      <c r="C5" s="4"/>
      <c r="D5" s="4"/>
      <c r="E5" s="4"/>
      <c r="F5" s="4"/>
      <c r="G5" s="4">
        <v>1070</v>
      </c>
      <c r="H5" s="4"/>
      <c r="I5" s="4"/>
      <c r="J5" s="4">
        <v>1203</v>
      </c>
      <c r="K5" s="4">
        <v>1147</v>
      </c>
      <c r="L5" s="4"/>
      <c r="M5" s="4"/>
      <c r="N5" s="4"/>
    </row>
    <row r="6" spans="1:14" s="2" customFormat="1" x14ac:dyDescent="0.2">
      <c r="B6" s="2" t="s">
        <v>24</v>
      </c>
      <c r="C6" s="4"/>
      <c r="D6" s="4"/>
      <c r="E6" s="4"/>
      <c r="F6" s="4"/>
      <c r="G6" s="4">
        <v>129</v>
      </c>
      <c r="H6" s="4"/>
      <c r="I6" s="4"/>
      <c r="J6" s="4">
        <v>135</v>
      </c>
      <c r="K6" s="4">
        <v>128</v>
      </c>
      <c r="L6" s="4"/>
      <c r="M6" s="4"/>
      <c r="N6" s="4"/>
    </row>
    <row r="7" spans="1:14" s="2" customFormat="1" x14ac:dyDescent="0.2">
      <c r="B7" s="2" t="s">
        <v>23</v>
      </c>
      <c r="C7" s="4"/>
      <c r="D7" s="4"/>
      <c r="E7" s="4"/>
      <c r="F7" s="4"/>
      <c r="G7" s="4">
        <v>447</v>
      </c>
      <c r="H7" s="4"/>
      <c r="I7" s="4"/>
      <c r="J7" s="4">
        <v>345</v>
      </c>
      <c r="K7" s="4">
        <v>420</v>
      </c>
      <c r="L7" s="4"/>
      <c r="M7" s="4"/>
      <c r="N7" s="4"/>
    </row>
    <row r="8" spans="1:14" s="2" customFormat="1" x14ac:dyDescent="0.2">
      <c r="B8" s="2" t="s">
        <v>22</v>
      </c>
      <c r="C8" s="4"/>
      <c r="D8" s="4"/>
      <c r="E8" s="4"/>
      <c r="F8" s="4"/>
      <c r="G8" s="4">
        <v>1182</v>
      </c>
      <c r="H8" s="4"/>
      <c r="I8" s="4"/>
      <c r="J8" s="4">
        <v>1348</v>
      </c>
      <c r="K8" s="4">
        <v>1184</v>
      </c>
      <c r="L8" s="4"/>
      <c r="M8" s="4"/>
      <c r="N8" s="4"/>
    </row>
    <row r="9" spans="1:14" s="2" customFormat="1" x14ac:dyDescent="0.2">
      <c r="B9" s="2" t="s">
        <v>21</v>
      </c>
      <c r="C9" s="4"/>
      <c r="D9" s="4"/>
      <c r="E9" s="4"/>
      <c r="F9" s="4"/>
      <c r="G9" s="4">
        <v>2256</v>
      </c>
      <c r="H9" s="4"/>
      <c r="I9" s="4"/>
      <c r="J9" s="4">
        <v>2643</v>
      </c>
      <c r="K9" s="4">
        <v>3554</v>
      </c>
      <c r="L9" s="4"/>
      <c r="M9" s="4"/>
      <c r="N9" s="4"/>
    </row>
    <row r="10" spans="1:14" s="2" customFormat="1" x14ac:dyDescent="0.2">
      <c r="B10" s="2" t="s">
        <v>32</v>
      </c>
      <c r="C10" s="4"/>
      <c r="D10" s="4"/>
      <c r="E10" s="4"/>
      <c r="F10" s="4"/>
      <c r="G10" s="4">
        <v>1066</v>
      </c>
      <c r="H10" s="4"/>
      <c r="I10" s="4"/>
      <c r="J10" s="4">
        <v>1039</v>
      </c>
      <c r="K10" s="4">
        <v>847</v>
      </c>
      <c r="L10" s="4"/>
      <c r="M10" s="4"/>
      <c r="N10" s="4"/>
    </row>
    <row r="11" spans="1:14" s="2" customFormat="1" x14ac:dyDescent="0.2">
      <c r="B11" s="2" t="s">
        <v>31</v>
      </c>
      <c r="C11" s="4"/>
      <c r="D11" s="4"/>
      <c r="E11" s="4"/>
      <c r="F11" s="4"/>
      <c r="G11" s="4">
        <v>970</v>
      </c>
      <c r="H11" s="4"/>
      <c r="I11" s="4"/>
      <c r="J11" s="4">
        <v>1003</v>
      </c>
      <c r="K11" s="4">
        <v>1047</v>
      </c>
      <c r="L11" s="4"/>
      <c r="M11" s="4"/>
      <c r="N11" s="4"/>
    </row>
    <row r="12" spans="1:14" s="2" customFormat="1" x14ac:dyDescent="0.2">
      <c r="B12" s="2" t="s">
        <v>25</v>
      </c>
      <c r="C12" s="4"/>
      <c r="D12" s="4"/>
      <c r="E12" s="4"/>
      <c r="F12" s="4"/>
      <c r="G12" s="4">
        <v>184</v>
      </c>
      <c r="H12" s="4"/>
      <c r="I12" s="4"/>
      <c r="J12" s="4">
        <v>197</v>
      </c>
      <c r="K12" s="4">
        <v>179</v>
      </c>
      <c r="L12" s="4"/>
      <c r="M12" s="4"/>
      <c r="N12" s="4"/>
    </row>
    <row r="13" spans="1:14" s="2" customFormat="1" x14ac:dyDescent="0.2">
      <c r="B13" s="2" t="s">
        <v>28</v>
      </c>
      <c r="C13" s="4"/>
      <c r="D13" s="4"/>
      <c r="E13" s="4"/>
      <c r="F13" s="4"/>
      <c r="G13" s="4">
        <v>194</v>
      </c>
      <c r="H13" s="4"/>
      <c r="I13" s="4"/>
      <c r="J13" s="4">
        <v>239</v>
      </c>
      <c r="K13" s="4">
        <v>221</v>
      </c>
      <c r="L13" s="4"/>
      <c r="M13" s="4"/>
      <c r="N13" s="4"/>
    </row>
    <row r="14" spans="1:14" s="2" customFormat="1" x14ac:dyDescent="0.2">
      <c r="B14" s="2" t="s">
        <v>26</v>
      </c>
      <c r="C14" s="4"/>
      <c r="D14" s="4"/>
      <c r="E14" s="4"/>
      <c r="F14" s="4"/>
      <c r="G14" s="4">
        <v>377</v>
      </c>
      <c r="H14" s="4"/>
      <c r="I14" s="4"/>
      <c r="J14" s="4">
        <v>419</v>
      </c>
      <c r="K14" s="4">
        <v>411</v>
      </c>
      <c r="L14" s="4"/>
      <c r="M14" s="4"/>
      <c r="N14" s="4"/>
    </row>
    <row r="15" spans="1:14" s="2" customFormat="1" x14ac:dyDescent="0.2">
      <c r="B15" s="2" t="s">
        <v>29</v>
      </c>
      <c r="C15" s="4"/>
      <c r="D15" s="4"/>
      <c r="E15" s="4"/>
      <c r="F15" s="4"/>
      <c r="G15" s="4">
        <v>431</v>
      </c>
      <c r="H15" s="4"/>
      <c r="I15" s="4"/>
      <c r="J15" s="4">
        <v>504</v>
      </c>
      <c r="K15" s="4">
        <v>485</v>
      </c>
      <c r="L15" s="4"/>
      <c r="M15" s="4"/>
      <c r="N15" s="4"/>
    </row>
    <row r="16" spans="1:14" s="2" customFormat="1" x14ac:dyDescent="0.2">
      <c r="B16" s="2" t="s">
        <v>30</v>
      </c>
      <c r="C16" s="4"/>
      <c r="D16" s="4"/>
      <c r="E16" s="4"/>
      <c r="F16" s="4"/>
      <c r="G16" s="4">
        <v>519</v>
      </c>
      <c r="H16" s="4"/>
      <c r="I16" s="4"/>
      <c r="J16" s="4">
        <v>541</v>
      </c>
      <c r="K16" s="4">
        <v>524</v>
      </c>
      <c r="L16" s="4"/>
      <c r="M16" s="4"/>
      <c r="N16" s="4"/>
    </row>
    <row r="17" spans="2:14" s="2" customFormat="1" x14ac:dyDescent="0.2">
      <c r="B17" s="2" t="s">
        <v>27</v>
      </c>
      <c r="C17" s="4"/>
      <c r="D17" s="4"/>
      <c r="E17" s="4"/>
      <c r="F17" s="4"/>
      <c r="G17" s="4">
        <v>635</v>
      </c>
      <c r="H17" s="4"/>
      <c r="I17" s="4"/>
      <c r="J17" s="4">
        <v>678</v>
      </c>
      <c r="K17" s="4">
        <v>619</v>
      </c>
      <c r="L17" s="4"/>
      <c r="M17" s="4"/>
      <c r="N17" s="4"/>
    </row>
    <row r="18" spans="2:14" s="2" customFormat="1" x14ac:dyDescent="0.2">
      <c r="B18" s="2" t="s">
        <v>20</v>
      </c>
      <c r="C18" s="4"/>
      <c r="D18" s="4"/>
      <c r="E18" s="4"/>
      <c r="F18" s="4"/>
      <c r="G18" s="4">
        <v>980</v>
      </c>
      <c r="H18" s="4"/>
      <c r="I18" s="4"/>
      <c r="J18" s="4">
        <v>1171</v>
      </c>
      <c r="K18" s="4">
        <v>1126</v>
      </c>
      <c r="L18" s="4"/>
      <c r="M18" s="4"/>
      <c r="N18" s="4"/>
    </row>
    <row r="19" spans="2:14" s="5" customFormat="1" x14ac:dyDescent="0.2">
      <c r="B19" s="5" t="s">
        <v>8</v>
      </c>
      <c r="C19" s="6"/>
      <c r="D19" s="6"/>
      <c r="E19" s="6"/>
      <c r="F19" s="6"/>
      <c r="G19" s="6">
        <f t="shared" ref="G19:J19" si="0">SUM(G4:G18)</f>
        <v>10456</v>
      </c>
      <c r="H19" s="6">
        <f t="shared" si="0"/>
        <v>0</v>
      </c>
      <c r="I19" s="6">
        <f t="shared" si="0"/>
        <v>0</v>
      </c>
      <c r="J19" s="6">
        <f t="shared" si="0"/>
        <v>11468</v>
      </c>
      <c r="K19" s="6">
        <f>SUM(K4:K18)</f>
        <v>11895</v>
      </c>
      <c r="L19" s="6"/>
      <c r="M19" s="6"/>
      <c r="N19" s="6"/>
    </row>
    <row r="20" spans="2:14" s="2" customFormat="1" x14ac:dyDescent="0.2">
      <c r="B20" s="2" t="s">
        <v>37</v>
      </c>
      <c r="C20" s="4"/>
      <c r="D20" s="4"/>
      <c r="E20" s="4"/>
      <c r="F20" s="4"/>
      <c r="G20" s="4">
        <v>4401</v>
      </c>
      <c r="H20" s="4"/>
      <c r="I20" s="4"/>
      <c r="J20" s="4">
        <v>4766</v>
      </c>
      <c r="K20" s="4">
        <v>4987</v>
      </c>
      <c r="L20" s="4"/>
      <c r="M20" s="4"/>
      <c r="N20" s="4"/>
    </row>
    <row r="21" spans="2:14" s="2" customFormat="1" x14ac:dyDescent="0.2">
      <c r="B21" s="2" t="s">
        <v>38</v>
      </c>
      <c r="C21" s="4"/>
      <c r="D21" s="4"/>
      <c r="E21" s="4"/>
      <c r="F21" s="4"/>
      <c r="G21" s="4">
        <f t="shared" ref="F21:J21" si="1">+G19-G20</f>
        <v>6055</v>
      </c>
      <c r="H21" s="4">
        <f t="shared" si="1"/>
        <v>0</v>
      </c>
      <c r="I21" s="4">
        <f t="shared" si="1"/>
        <v>0</v>
      </c>
      <c r="J21" s="4">
        <f t="shared" si="1"/>
        <v>6702</v>
      </c>
      <c r="K21" s="4">
        <f>+K19-K20</f>
        <v>6908</v>
      </c>
      <c r="L21" s="4"/>
      <c r="M21" s="4"/>
      <c r="N21" s="4"/>
    </row>
    <row r="22" spans="2:14" s="2" customFormat="1" x14ac:dyDescent="0.2">
      <c r="B22" s="2" t="s">
        <v>39</v>
      </c>
      <c r="C22" s="4"/>
      <c r="D22" s="4"/>
      <c r="E22" s="4"/>
      <c r="F22" s="4"/>
      <c r="G22" s="4">
        <v>2783</v>
      </c>
      <c r="H22" s="4"/>
      <c r="I22" s="4"/>
      <c r="J22" s="4">
        <v>3048</v>
      </c>
      <c r="K22" s="4">
        <v>2787</v>
      </c>
      <c r="L22" s="4"/>
      <c r="M22" s="4"/>
      <c r="N22" s="4"/>
    </row>
    <row r="23" spans="2:14" s="2" customFormat="1" x14ac:dyDescent="0.2">
      <c r="B23" s="2" t="s">
        <v>40</v>
      </c>
      <c r="C23" s="4"/>
      <c r="D23" s="4"/>
      <c r="E23" s="4"/>
      <c r="F23" s="4"/>
      <c r="G23" s="4">
        <v>654</v>
      </c>
      <c r="H23" s="4"/>
      <c r="I23" s="4"/>
      <c r="J23" s="4">
        <v>762</v>
      </c>
      <c r="K23" s="4">
        <v>697</v>
      </c>
      <c r="L23" s="4"/>
      <c r="M23" s="4"/>
      <c r="N23" s="4"/>
    </row>
    <row r="24" spans="2:14" s="2" customFormat="1" x14ac:dyDescent="0.2">
      <c r="B24" s="2" t="s">
        <v>35</v>
      </c>
      <c r="C24" s="4"/>
      <c r="D24" s="4"/>
      <c r="E24" s="4"/>
      <c r="F24" s="4"/>
      <c r="G24" s="4">
        <f t="shared" ref="G24:J24" si="2">+G22+G23</f>
        <v>3437</v>
      </c>
      <c r="H24" s="4">
        <f t="shared" si="2"/>
        <v>0</v>
      </c>
      <c r="I24" s="4">
        <f t="shared" si="2"/>
        <v>0</v>
      </c>
      <c r="J24" s="4">
        <f t="shared" si="2"/>
        <v>3810</v>
      </c>
      <c r="K24" s="4">
        <f>+K22+K23</f>
        <v>3484</v>
      </c>
      <c r="L24" s="4"/>
      <c r="M24" s="4"/>
      <c r="N24" s="4"/>
    </row>
    <row r="25" spans="2:14" s="2" customFormat="1" x14ac:dyDescent="0.2">
      <c r="B25" s="2" t="s">
        <v>36</v>
      </c>
      <c r="C25" s="4"/>
      <c r="D25" s="4"/>
      <c r="E25" s="4"/>
      <c r="F25" s="4"/>
      <c r="G25" s="4">
        <f t="shared" ref="G25:J25" si="3">+G21-G24</f>
        <v>2618</v>
      </c>
      <c r="H25" s="4">
        <f t="shared" si="3"/>
        <v>0</v>
      </c>
      <c r="I25" s="4">
        <f t="shared" si="3"/>
        <v>0</v>
      </c>
      <c r="J25" s="4">
        <f t="shared" si="3"/>
        <v>2892</v>
      </c>
      <c r="K25" s="4">
        <f>+K21-K24</f>
        <v>3424</v>
      </c>
      <c r="L25" s="4"/>
      <c r="M25" s="4"/>
      <c r="N25" s="4"/>
    </row>
    <row r="26" spans="2:14" x14ac:dyDescent="0.2">
      <c r="B26" s="2" t="s">
        <v>41</v>
      </c>
      <c r="G26" s="3">
        <f>-135+11+61</f>
        <v>-63</v>
      </c>
      <c r="J26" s="3">
        <f>-120+63</f>
        <v>-57</v>
      </c>
      <c r="K26" s="3">
        <f>-131+14+78</f>
        <v>-39</v>
      </c>
    </row>
    <row r="27" spans="2:14" x14ac:dyDescent="0.2">
      <c r="B27" s="2" t="s">
        <v>42</v>
      </c>
      <c r="G27" s="4">
        <f t="shared" ref="G27:J27" si="4">+G25+G26</f>
        <v>2555</v>
      </c>
      <c r="H27" s="4">
        <f t="shared" si="4"/>
        <v>0</v>
      </c>
      <c r="I27" s="4">
        <f t="shared" si="4"/>
        <v>0</v>
      </c>
      <c r="J27" s="4">
        <f t="shared" si="4"/>
        <v>2835</v>
      </c>
      <c r="K27" s="4">
        <f>+K25+K26</f>
        <v>3385</v>
      </c>
    </row>
    <row r="28" spans="2:14" x14ac:dyDescent="0.2">
      <c r="B28" s="2" t="s">
        <v>43</v>
      </c>
      <c r="G28" s="3">
        <v>250</v>
      </c>
      <c r="J28" s="3">
        <v>398</v>
      </c>
      <c r="K28" s="3">
        <v>429</v>
      </c>
    </row>
    <row r="29" spans="2:14" x14ac:dyDescent="0.2">
      <c r="B29" s="2" t="s">
        <v>44</v>
      </c>
      <c r="G29" s="4">
        <f t="shared" ref="G29:J29" si="5">+G27-G28</f>
        <v>2305</v>
      </c>
      <c r="H29" s="4">
        <f t="shared" si="5"/>
        <v>0</v>
      </c>
      <c r="I29" s="4">
        <f t="shared" si="5"/>
        <v>0</v>
      </c>
      <c r="J29" s="4">
        <f t="shared" si="5"/>
        <v>2437</v>
      </c>
      <c r="K29" s="4">
        <f>+K27-K28</f>
        <v>2956</v>
      </c>
    </row>
    <row r="30" spans="2:14" x14ac:dyDescent="0.2">
      <c r="B30" s="2" t="s">
        <v>45</v>
      </c>
      <c r="G30" s="7" t="e">
        <f t="shared" ref="G30:J30" si="6">+G29/G31</f>
        <v>#DIV/0!</v>
      </c>
      <c r="H30" s="7" t="e">
        <f t="shared" si="6"/>
        <v>#DIV/0!</v>
      </c>
      <c r="I30" s="7" t="e">
        <f t="shared" si="6"/>
        <v>#DIV/0!</v>
      </c>
      <c r="J30" s="7">
        <f t="shared" si="6"/>
        <v>1.3675645342312008</v>
      </c>
      <c r="K30" s="7" t="e">
        <f>+K29/K31</f>
        <v>#DIV/0!</v>
      </c>
    </row>
    <row r="31" spans="2:14" s="2" customFormat="1" x14ac:dyDescent="0.2">
      <c r="B31" s="2" t="s">
        <v>1</v>
      </c>
      <c r="C31" s="4"/>
      <c r="D31" s="4"/>
      <c r="E31" s="4"/>
      <c r="F31" s="4"/>
      <c r="G31" s="4"/>
      <c r="H31" s="4"/>
      <c r="I31" s="4"/>
      <c r="J31" s="4">
        <v>1782</v>
      </c>
      <c r="K31" s="4"/>
      <c r="L31" s="4"/>
      <c r="M31" s="4"/>
      <c r="N31" s="4"/>
    </row>
    <row r="33" spans="2:14" s="10" customFormat="1" x14ac:dyDescent="0.2">
      <c r="B33" s="5" t="s">
        <v>46</v>
      </c>
      <c r="C33" s="8"/>
      <c r="D33" s="8"/>
      <c r="E33" s="8"/>
      <c r="F33" s="8"/>
      <c r="G33" s="8"/>
      <c r="H33" s="8"/>
      <c r="I33" s="8"/>
      <c r="J33" s="8"/>
      <c r="K33" s="9">
        <f>K19/G19-1</f>
        <v>0.13762433052792655</v>
      </c>
      <c r="L33" s="8"/>
      <c r="M33" s="8"/>
      <c r="N33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2022-07-19T14:56:20Z</dcterms:created>
  <dcterms:modified xsi:type="dcterms:W3CDTF">2022-07-19T15:55:09Z</dcterms:modified>
</cp:coreProperties>
</file>