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C2FE9BE-8297-4EEB-8CF5-FE3FAFD7AD2D}" xr6:coauthVersionLast="47" xr6:coauthVersionMax="47" xr10:uidLastSave="{00000000-0000-0000-0000-000000000000}"/>
  <bookViews>
    <workbookView xWindow="-120" yWindow="-120" windowWidth="51840" windowHeight="21120" activeTab="1" xr2:uid="{50B2AA5C-A5FB-486F-967D-0A2DB26A44B5}"/>
  </bookViews>
  <sheets>
    <sheet name="Main" sheetId="1" r:id="rId1"/>
    <sheet name="Model" sheetId="2" r:id="rId2"/>
    <sheet name="Comirna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2" l="1"/>
  <c r="I20" i="2"/>
  <c r="E16" i="2"/>
  <c r="E14" i="2"/>
  <c r="E13" i="2"/>
  <c r="E12" i="2"/>
  <c r="E11" i="2"/>
  <c r="E7" i="2"/>
  <c r="E5" i="2"/>
  <c r="I16" i="2"/>
  <c r="I14" i="2"/>
  <c r="I13" i="2"/>
  <c r="I12" i="2"/>
  <c r="I11" i="2"/>
  <c r="I7" i="2"/>
  <c r="I5" i="2"/>
  <c r="D13" i="2"/>
  <c r="D11" i="2"/>
  <c r="D7" i="2"/>
  <c r="H17" i="2"/>
  <c r="H16" i="2"/>
  <c r="H14" i="2"/>
  <c r="H13" i="2"/>
  <c r="H12" i="2"/>
  <c r="H11" i="2"/>
  <c r="H7" i="2"/>
  <c r="H5" i="2"/>
  <c r="D5" i="2"/>
  <c r="K6" i="1"/>
  <c r="K4" i="1"/>
  <c r="D12" i="2" l="1"/>
  <c r="D14" i="2" s="1"/>
  <c r="D16" i="2" s="1"/>
  <c r="K7" i="1"/>
</calcChain>
</file>

<file path=xl/sharedStrings.xml><?xml version="1.0" encoding="utf-8"?>
<sst xmlns="http://schemas.openxmlformats.org/spreadsheetml/2006/main" count="62" uniqueCount="55">
  <si>
    <t>Price</t>
  </si>
  <si>
    <t>Shares</t>
  </si>
  <si>
    <t>MC</t>
  </si>
  <si>
    <t>EV</t>
  </si>
  <si>
    <t>Q222</t>
  </si>
  <si>
    <t>Cash EUR</t>
  </si>
  <si>
    <t>Debt EUR</t>
  </si>
  <si>
    <t>Brand</t>
  </si>
  <si>
    <t>Comirnaty</t>
  </si>
  <si>
    <t>Generic</t>
  </si>
  <si>
    <t>Indication</t>
  </si>
  <si>
    <t>COVID-19</t>
  </si>
  <si>
    <t>MOA</t>
  </si>
  <si>
    <t>mRNA vaccine</t>
  </si>
  <si>
    <t>Economics</t>
  </si>
  <si>
    <t>PFE</t>
  </si>
  <si>
    <t>IP</t>
  </si>
  <si>
    <t>Approved</t>
  </si>
  <si>
    <t>MRNA IP challenge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</si>
  <si>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</si>
  <si>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</si>
  <si>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</si>
  <si>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</si>
  <si>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</si>
  <si>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</si>
  <si>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</si>
  <si>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</si>
  <si>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</si>
  <si>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</si>
  <si>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</si>
  <si>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</si>
  <si>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</si>
  <si>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8/8/22: Q222 results. Reiterates 13B-17B EUR COVID-19 revenue.</t>
  </si>
  <si>
    <t>Omicron BA.1 bivalent</t>
  </si>
  <si>
    <t>BA.4/5</t>
  </si>
  <si>
    <t>BNT116</t>
  </si>
  <si>
    <t>BNT142</t>
  </si>
  <si>
    <t>BNT211</t>
  </si>
  <si>
    <t>CLDN6 CART</t>
  </si>
  <si>
    <t>Commercial</t>
  </si>
  <si>
    <t>R&amp;D</t>
  </si>
  <si>
    <t>EUR (m)</t>
  </si>
  <si>
    <t>COGS</t>
  </si>
  <si>
    <t>Gross Profit</t>
  </si>
  <si>
    <t>OpInc</t>
  </si>
  <si>
    <t>OpEx</t>
  </si>
  <si>
    <t>S&amp;M</t>
  </si>
  <si>
    <t>G&amp;A</t>
  </si>
  <si>
    <t>Interest</t>
  </si>
  <si>
    <t>Pretax</t>
  </si>
  <si>
    <t>Taxes</t>
  </si>
  <si>
    <t>Net Income</t>
  </si>
  <si>
    <t>EPS</t>
  </si>
  <si>
    <t>S/O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</si>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</sst>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20053</xdr:colOff>
      <xdr:row>0</xdr:row>
      <xdr:rowOff>80211</xdr:rowOff>
    </xdr:from>
    <xdr:to>
      <xdr:col>9</xdr:col>
      <xdr:colOff>20053</xdr:colOff>
      <xdr:row>37</xdr:row>
      <xdr:rowOff>40105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664B60-7FDF-26F1-DBEE-2F6C00960BA6}"/>
            </a:ext>
          </a:extLst>
        </xdr:cNvPr>
        <xdr:cNvCxnSpPr/>
      </xdr:nvCxnSpPr>
      <xdr:spPr>
        <a:xfrm>
          <a:off x="5068303" y="80211"/>
          <a:ext cx="0" cy="58954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D0BB-EC2F-4419-B5B8-5A9E61402036}">
  <dimension ref="B2:L12"/>
  <sheetViews>
    <sheetView zoomScale="190" zoomScaleNormal="190" workbookViewId="0">
      <selection activeCell="K3" sqref="K3"/>
    </sheetView>
  </sheetViews>
  <sheetFormatPr defaultRowHeight="12.75" x14ac:dyDescent="0.2"/>
  <cols>
    <col min="1" max="1" width="3" customWidth="1"/>
    <col min="2" max="2" width="9.7109375" customWidth="1"/>
    <col min="4" max="4" width="11" customWidth="1"/>
    <col min="9" max="9" width="2.28515625" customWidth="1"/>
    <col min="10" max="10" width="9.85546875" customWidth="1"/>
  </cols>
  <sheetData>
    <row r="2" spans="2:12" x14ac:dyDescent="0.2">
      <c r="B2" s="8" t="s">
        <v>7</v>
      </c>
      <c r="C2" s="9" t="s">
        <v>9</v>
      </c>
      <c r="D2" s="9" t="s">
        <v>10</v>
      </c>
      <c r="E2" s="9" t="s">
        <v>12</v>
      </c>
      <c r="F2" s="9" t="s">
        <v>14</v>
      </c>
      <c r="G2" s="9" t="s">
        <v>17</v>
      </c>
      <c r="H2" s="10" t="s">
        <v>16</v>
      </c>
      <c r="J2" t="s">
        <v>0</v>
      </c>
      <c r="K2">
        <v>150.91</v>
      </c>
    </row>
    <row r="3" spans="2:12" x14ac:dyDescent="0.2">
      <c r="B3" s="3" t="s">
        <v>8</v>
      </c>
      <c r="D3" t="s">
        <v>11</v>
      </c>
      <c r="E3" t="s">
        <v>13</v>
      </c>
      <c r="F3" t="s">
        <v>15</v>
      </c>
      <c r="H3" s="4" t="s">
        <v>18</v>
      </c>
      <c r="J3" t="s">
        <v>1</v>
      </c>
      <c r="K3" s="2">
        <v>242.68540100000001</v>
      </c>
      <c r="L3" s="1" t="s">
        <v>4</v>
      </c>
    </row>
    <row r="4" spans="2:12" x14ac:dyDescent="0.2">
      <c r="B4" s="8"/>
      <c r="C4" s="9"/>
      <c r="D4" s="9"/>
      <c r="E4" s="9"/>
      <c r="F4" s="9"/>
      <c r="G4" s="9"/>
      <c r="H4" s="10"/>
      <c r="J4" t="s">
        <v>2</v>
      </c>
      <c r="K4" s="2">
        <f>+K2*K3</f>
        <v>36623.653864910004</v>
      </c>
    </row>
    <row r="5" spans="2:12" x14ac:dyDescent="0.2">
      <c r="B5" s="3"/>
      <c r="E5" t="s">
        <v>33</v>
      </c>
      <c r="H5" s="4"/>
      <c r="J5" t="s">
        <v>5</v>
      </c>
      <c r="K5" s="2">
        <v>9334.7999999999993</v>
      </c>
      <c r="L5" s="1" t="s">
        <v>4</v>
      </c>
    </row>
    <row r="6" spans="2:12" x14ac:dyDescent="0.2">
      <c r="B6" s="3"/>
      <c r="E6" t="s">
        <v>34</v>
      </c>
      <c r="H6" s="4"/>
      <c r="J6" t="s">
        <v>6</v>
      </c>
      <c r="K6" s="2">
        <f>206.6+807.3</f>
        <v>1013.9</v>
      </c>
      <c r="L6" s="1" t="s">
        <v>4</v>
      </c>
    </row>
    <row r="7" spans="2:12" x14ac:dyDescent="0.2">
      <c r="B7" s="3" t="s">
        <v>35</v>
      </c>
      <c r="H7" s="4"/>
      <c r="J7" t="s">
        <v>3</v>
      </c>
      <c r="K7" s="2">
        <f>+K4-K5+K6</f>
        <v>28302.753864910006</v>
      </c>
    </row>
    <row r="8" spans="2:12" x14ac:dyDescent="0.2">
      <c r="B8" s="3" t="s">
        <v>37</v>
      </c>
      <c r="E8" t="s">
        <v>38</v>
      </c>
      <c r="H8" s="4"/>
      <c r="K8" s="2"/>
    </row>
    <row r="9" spans="2:12" x14ac:dyDescent="0.2">
      <c r="B9" s="3"/>
      <c r="H9" s="4"/>
      <c r="K9" s="2"/>
    </row>
    <row r="10" spans="2:12" x14ac:dyDescent="0.2">
      <c r="B10" s="5" t="s">
        <v>36</v>
      </c>
      <c r="C10" s="6"/>
      <c r="D10" s="6"/>
      <c r="E10" s="6"/>
      <c r="F10" s="6"/>
      <c r="G10" s="6"/>
      <c r="H10" s="7"/>
    </row>
    <row r="12" spans="2:12" x14ac:dyDescent="0.2">
      <c r="G12" s="12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E281-DBD7-43C4-AF39-0BDD7430D7F5}">
  <dimension ref="A1:N20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RowHeight="12.75" x14ac:dyDescent="0.2"/>
  <cols>
    <col min="1" max="1" width="5" bestFit="1" customWidth="1"/>
    <col min="2" max="2" width="11.7109375" customWidth="1"/>
    <col min="3" max="14" width="8.42578125" style="1" customWidth="1"/>
  </cols>
  <sheetData>
    <row r="1" spans="1:14" x14ac:dyDescent="0.2">
      <c r="A1" s="11" t="s">
        <v>19</v>
      </c>
    </row>
    <row r="2" spans="1:14" x14ac:dyDescent="0.2">
      <c r="B2" t="s">
        <v>41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4</v>
      </c>
      <c r="M2" s="1" t="s">
        <v>30</v>
      </c>
      <c r="N2" s="1" t="s">
        <v>31</v>
      </c>
    </row>
    <row r="3" spans="1:14" s="2" customFormat="1" x14ac:dyDescent="0.2">
      <c r="B3" s="2" t="s">
        <v>39</v>
      </c>
      <c r="C3" s="13"/>
      <c r="D3" s="13">
        <v>5280.5</v>
      </c>
      <c r="E3" s="13">
        <v>6040.1</v>
      </c>
      <c r="F3" s="13"/>
      <c r="G3" s="13"/>
      <c r="H3" s="13">
        <v>3166.3</v>
      </c>
      <c r="I3" s="13">
        <v>3394.8</v>
      </c>
      <c r="J3" s="13"/>
      <c r="K3" s="13"/>
      <c r="L3" s="13"/>
      <c r="M3" s="13"/>
      <c r="N3" s="13"/>
    </row>
    <row r="4" spans="1:14" s="2" customFormat="1" x14ac:dyDescent="0.2">
      <c r="B4" s="2" t="s">
        <v>40</v>
      </c>
      <c r="C4" s="13"/>
      <c r="D4" s="13">
        <v>28</v>
      </c>
      <c r="E4" s="13">
        <v>47.2</v>
      </c>
      <c r="F4" s="13"/>
      <c r="G4" s="13"/>
      <c r="H4" s="13">
        <v>30.2</v>
      </c>
      <c r="I4" s="13">
        <v>66.400000000000006</v>
      </c>
      <c r="J4" s="13"/>
      <c r="K4" s="13"/>
      <c r="L4" s="13"/>
      <c r="M4" s="13"/>
      <c r="N4" s="13"/>
    </row>
    <row r="5" spans="1:14" s="15" customFormat="1" x14ac:dyDescent="0.2">
      <c r="B5" s="15" t="s">
        <v>20</v>
      </c>
      <c r="C5" s="16"/>
      <c r="D5" s="16">
        <f>+D3+D4</f>
        <v>5308.5</v>
      </c>
      <c r="E5" s="16">
        <f>+E3+E4</f>
        <v>6087.3</v>
      </c>
      <c r="F5" s="16"/>
      <c r="G5" s="16"/>
      <c r="H5" s="16">
        <f>+H3+H4</f>
        <v>3196.5</v>
      </c>
      <c r="I5" s="16">
        <f>+I3+I4</f>
        <v>3461.2000000000003</v>
      </c>
      <c r="J5" s="16"/>
      <c r="K5" s="16"/>
      <c r="L5" s="16"/>
      <c r="M5" s="16"/>
      <c r="N5" s="16"/>
    </row>
    <row r="6" spans="1:14" s="2" customFormat="1" x14ac:dyDescent="0.2">
      <c r="B6" s="2" t="s">
        <v>42</v>
      </c>
      <c r="C6" s="13"/>
      <c r="D6" s="13">
        <v>883.8</v>
      </c>
      <c r="E6" s="13">
        <v>1211.4000000000001</v>
      </c>
      <c r="F6" s="13"/>
      <c r="G6" s="13"/>
      <c r="H6" s="13">
        <v>764.6</v>
      </c>
      <c r="I6" s="13">
        <v>752.8</v>
      </c>
      <c r="J6" s="13"/>
      <c r="K6" s="13"/>
      <c r="L6" s="13"/>
      <c r="M6" s="13"/>
      <c r="N6" s="13"/>
    </row>
    <row r="7" spans="1:14" s="2" customFormat="1" x14ac:dyDescent="0.2">
      <c r="B7" s="2" t="s">
        <v>43</v>
      </c>
      <c r="C7" s="13"/>
      <c r="D7" s="13">
        <f>+D5-D6</f>
        <v>4424.7</v>
      </c>
      <c r="E7" s="13">
        <f>+E5-E6</f>
        <v>4875.8999999999996</v>
      </c>
      <c r="F7" s="13"/>
      <c r="G7" s="13"/>
      <c r="H7" s="13">
        <f>+H5-H6</f>
        <v>2431.9</v>
      </c>
      <c r="I7" s="13">
        <f>+I5-I6</f>
        <v>2708.4000000000005</v>
      </c>
      <c r="J7" s="13"/>
      <c r="K7" s="13"/>
      <c r="L7" s="13"/>
      <c r="M7" s="13"/>
      <c r="N7" s="13"/>
    </row>
    <row r="8" spans="1:14" s="2" customFormat="1" x14ac:dyDescent="0.2">
      <c r="B8" s="2" t="s">
        <v>40</v>
      </c>
      <c r="C8" s="13"/>
      <c r="D8" s="13">
        <v>201.1</v>
      </c>
      <c r="E8" s="13">
        <v>260.39999999999998</v>
      </c>
      <c r="F8" s="13"/>
      <c r="G8" s="13"/>
      <c r="H8" s="13">
        <v>399.6</v>
      </c>
      <c r="I8" s="13">
        <v>341.8</v>
      </c>
      <c r="J8" s="13"/>
      <c r="K8" s="13"/>
      <c r="L8" s="13"/>
      <c r="M8" s="13"/>
      <c r="N8" s="13"/>
    </row>
    <row r="9" spans="1:14" s="2" customFormat="1" x14ac:dyDescent="0.2">
      <c r="B9" s="2" t="s">
        <v>46</v>
      </c>
      <c r="C9" s="13"/>
      <c r="D9" s="13">
        <v>13.3</v>
      </c>
      <c r="E9" s="13">
        <v>10.5</v>
      </c>
      <c r="F9" s="13"/>
      <c r="G9" s="13"/>
      <c r="H9" s="13">
        <v>17.8</v>
      </c>
      <c r="I9" s="13">
        <v>12.8</v>
      </c>
      <c r="J9" s="13"/>
      <c r="K9" s="13"/>
      <c r="L9" s="13"/>
      <c r="M9" s="13"/>
      <c r="N9" s="13"/>
    </row>
    <row r="10" spans="1:14" s="2" customFormat="1" x14ac:dyDescent="0.2">
      <c r="B10" s="2" t="s">
        <v>47</v>
      </c>
      <c r="C10" s="13"/>
      <c r="D10" s="13">
        <v>47.8</v>
      </c>
      <c r="E10" s="13">
        <v>68.2</v>
      </c>
      <c r="F10" s="13"/>
      <c r="G10" s="13"/>
      <c r="H10" s="13">
        <v>130</v>
      </c>
      <c r="I10" s="13">
        <v>141</v>
      </c>
      <c r="J10" s="13"/>
      <c r="K10" s="13"/>
      <c r="L10" s="13"/>
      <c r="M10" s="13"/>
      <c r="N10" s="13"/>
    </row>
    <row r="11" spans="1:14" s="2" customFormat="1" x14ac:dyDescent="0.2">
      <c r="B11" s="2" t="s">
        <v>45</v>
      </c>
      <c r="C11" s="13"/>
      <c r="D11" s="13">
        <f>+D8+D9+D10</f>
        <v>262.2</v>
      </c>
      <c r="E11" s="13">
        <f>+E8+E9+E10</f>
        <v>339.09999999999997</v>
      </c>
      <c r="F11" s="13"/>
      <c r="G11" s="13"/>
      <c r="H11" s="13">
        <f>+H8+H9+H10</f>
        <v>547.40000000000009</v>
      </c>
      <c r="I11" s="13">
        <f>+I8+I9+I10</f>
        <v>495.6</v>
      </c>
      <c r="J11" s="13"/>
      <c r="K11" s="13"/>
      <c r="L11" s="13"/>
      <c r="M11" s="13"/>
      <c r="N11" s="13"/>
    </row>
    <row r="12" spans="1:14" s="2" customFormat="1" x14ac:dyDescent="0.2">
      <c r="B12" s="2" t="s">
        <v>44</v>
      </c>
      <c r="C12" s="13"/>
      <c r="D12" s="13">
        <f>+D7-D11</f>
        <v>4162.5</v>
      </c>
      <c r="E12" s="13">
        <f>+E7-E11</f>
        <v>4536.7999999999993</v>
      </c>
      <c r="F12" s="13"/>
      <c r="G12" s="13"/>
      <c r="H12" s="13">
        <f>+H7-H11</f>
        <v>1884.5</v>
      </c>
      <c r="I12" s="13">
        <f>+I7-I11</f>
        <v>2212.8000000000006</v>
      </c>
      <c r="J12" s="13"/>
      <c r="K12" s="13"/>
      <c r="L12" s="13"/>
      <c r="M12" s="13"/>
      <c r="N12" s="13"/>
    </row>
    <row r="13" spans="1:14" s="2" customFormat="1" x14ac:dyDescent="0.2">
      <c r="B13" s="2" t="s">
        <v>48</v>
      </c>
      <c r="C13" s="13"/>
      <c r="D13" s="13">
        <f>-0.3+36.2+0.3-175.9</f>
        <v>-139.69999999999999</v>
      </c>
      <c r="E13" s="13">
        <f>-26.4+213.1+26.6-82.7</f>
        <v>130.59999999999997</v>
      </c>
      <c r="F13" s="13"/>
      <c r="G13" s="13"/>
      <c r="H13" s="13">
        <f>-240.7+565.8+115.5-5.8</f>
        <v>434.79999999999995</v>
      </c>
      <c r="I13" s="13">
        <f>60.9-4.3-285.1+459.8</f>
        <v>231.29999999999998</v>
      </c>
      <c r="J13" s="13"/>
      <c r="K13" s="13"/>
      <c r="L13" s="13"/>
      <c r="M13" s="13"/>
      <c r="N13" s="13"/>
    </row>
    <row r="14" spans="1:14" s="2" customFormat="1" x14ac:dyDescent="0.2">
      <c r="B14" s="2" t="s">
        <v>49</v>
      </c>
      <c r="C14" s="13"/>
      <c r="D14" s="13">
        <f>+D12+D13</f>
        <v>4022.8</v>
      </c>
      <c r="E14" s="13">
        <f>+E12+E13</f>
        <v>4667.3999999999996</v>
      </c>
      <c r="F14" s="13"/>
      <c r="G14" s="13"/>
      <c r="H14" s="13">
        <f>+H12+H13</f>
        <v>2319.3000000000002</v>
      </c>
      <c r="I14" s="13">
        <f>+I12+I13</f>
        <v>2444.1000000000008</v>
      </c>
      <c r="J14" s="13"/>
      <c r="K14" s="13"/>
      <c r="L14" s="13"/>
      <c r="M14" s="13"/>
      <c r="N14" s="13"/>
    </row>
    <row r="15" spans="1:14" s="2" customFormat="1" x14ac:dyDescent="0.2">
      <c r="B15" s="2" t="s">
        <v>50</v>
      </c>
      <c r="C15" s="13"/>
      <c r="D15" s="13">
        <v>1235.5999999999999</v>
      </c>
      <c r="E15" s="13">
        <v>1456.4</v>
      </c>
      <c r="F15" s="13"/>
      <c r="G15" s="13"/>
      <c r="H15" s="13">
        <v>647.29999999999995</v>
      </c>
      <c r="I15" s="13">
        <v>659.2</v>
      </c>
      <c r="J15" s="13"/>
      <c r="K15" s="13"/>
      <c r="L15" s="13"/>
      <c r="M15" s="13"/>
      <c r="N15" s="13"/>
    </row>
    <row r="16" spans="1:14" s="2" customFormat="1" x14ac:dyDescent="0.2">
      <c r="B16" s="2" t="s">
        <v>51</v>
      </c>
      <c r="C16" s="13"/>
      <c r="D16" s="13">
        <f>+D14-D15</f>
        <v>2787.2000000000003</v>
      </c>
      <c r="E16" s="13">
        <f>+E14-E15</f>
        <v>3210.9999999999995</v>
      </c>
      <c r="F16" s="13"/>
      <c r="G16" s="13"/>
      <c r="H16" s="13">
        <f>+H14-H15</f>
        <v>1672.0000000000002</v>
      </c>
      <c r="I16" s="13">
        <f>+I14-I15</f>
        <v>1784.9000000000008</v>
      </c>
      <c r="J16" s="13"/>
      <c r="K16" s="13"/>
      <c r="L16" s="13"/>
      <c r="M16" s="13"/>
      <c r="N16" s="13"/>
    </row>
    <row r="17" spans="2:14" x14ac:dyDescent="0.2">
      <c r="B17" s="2" t="s">
        <v>52</v>
      </c>
      <c r="D17" s="14"/>
      <c r="H17" s="14">
        <f>+H16/H18</f>
        <v>6.8895893854173114</v>
      </c>
    </row>
    <row r="18" spans="2:14" s="2" customFormat="1" x14ac:dyDescent="0.2">
      <c r="B18" s="2" t="s">
        <v>53</v>
      </c>
      <c r="C18" s="13"/>
      <c r="D18" s="13"/>
      <c r="E18" s="13"/>
      <c r="F18" s="13"/>
      <c r="G18" s="13"/>
      <c r="H18" s="13">
        <v>242.685</v>
      </c>
      <c r="I18" s="13"/>
      <c r="J18" s="13"/>
      <c r="K18" s="13"/>
      <c r="L18" s="13"/>
      <c r="M18" s="13"/>
      <c r="N18" s="13"/>
    </row>
    <row r="20" spans="2:14" x14ac:dyDescent="0.2">
      <c r="B20" s="2" t="s">
        <v>54</v>
      </c>
      <c r="H20" s="17">
        <f t="shared" ref="H20" si="0">+H5/D5-1</f>
        <v>-0.3978525007064142</v>
      </c>
      <c r="I20" s="17">
        <f>+I5/E5-1</f>
        <v>-0.43140637064051379</v>
      </c>
    </row>
  </sheetData>
  <hyperlinks>
    <hyperlink ref="A1" location="Main!A1" display="Main" xr:uid="{DA7D47B3-51F1-4F9B-A6EB-C1FE772D2E7F}"/>
  </hyperlink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F1BF-0504-4D1B-870C-542F3C881152}">
  <dimension ref="A1:C2"/>
  <sheetViews>
    <sheetView workbookViewId="0">
      <selection activeCell="A3" sqref="A3"/>
    </sheetView>
  </sheetViews>
  <sheetFormatPr defaultRowHeight="12.75" x14ac:dyDescent="0.2"/>
  <sheetData>
    <row r="1" spans="1:3" x14ac:dyDescent="0.2">
      <c r="A1" t="s">
        <v>19</v>
      </c>
    </row>
    <row r="2" spans="1:3" x14ac:dyDescent="0.2">
      <c r="B2" t="s">
        <v>7</v>
      </c>
      <c r="C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Comirnaty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2022-09-11T20:55:09Z</dcterms:created>
  <dcterms:modified xsi:type="dcterms:W3CDTF">2022-11-13T15:10:02Z</dcterms:modified>
</cp:coreProperties>
</file>