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8_{6AE13ECC-C95D-184A-AA6D-A80D543524B1}" xr6:coauthVersionLast="47" xr6:coauthVersionMax="47" xr10:uidLastSave="{00000000-0000-0000-0000-000000000000}"/>
  <bookViews>
    <workbookView xWindow="0" yWindow="760" windowWidth="34560" windowHeight="20660" activeTab="4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6" l="1"/>
  <c r="J1" i="6"/>
  <c r="K2" i="1"/>
  <c r="B122" i="1"/>
  <c r="B118" i="1"/>
  <c r="G118" i="1"/>
  <c r="J118" i="1"/>
  <c r="F118" i="1" s="1"/>
  <c r="H118" i="1" l="1"/>
  <c r="G87" i="1"/>
  <c r="J87" i="1"/>
  <c r="F87" i="1" s="1"/>
  <c r="H87" i="1" l="1"/>
  <c r="J6" i="12"/>
  <c r="G428" i="1" l="1"/>
  <c r="J428" i="1"/>
  <c r="F428" i="1" s="1"/>
  <c r="H428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7" i="1"/>
  <c r="J427" i="1"/>
  <c r="F427" i="1" s="1"/>
  <c r="G317" i="1"/>
  <c r="J317" i="1"/>
  <c r="F317" i="1" s="1"/>
  <c r="G110" i="1"/>
  <c r="J110" i="1"/>
  <c r="F110" i="1" s="1"/>
  <c r="H110" i="1" l="1"/>
  <c r="H317" i="1"/>
  <c r="H427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3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2" i="1"/>
  <c r="H248" i="1"/>
  <c r="H250" i="1"/>
  <c r="H17" i="1"/>
  <c r="H243" i="1"/>
  <c r="H24" i="1"/>
  <c r="H244" i="1"/>
  <c r="H15" i="1"/>
  <c r="H239" i="1"/>
  <c r="H241" i="1"/>
  <c r="H14" i="1"/>
  <c r="H19" i="1"/>
  <c r="H24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s="1"/>
  <c r="B119" i="1" s="1"/>
  <c r="B120" i="1" s="1"/>
  <c r="B121" i="1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l="1"/>
  <c r="B137" i="1" s="1"/>
  <c r="B10" i="5"/>
  <c r="B138" i="1" l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1" i="1" l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<sst xmlns="http://schemas.openxmlformats.org/spreadsheetml/2006/main" count="2321" uniqueCount="1612">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</sst>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externalLink" Target="externalLinks/externalLink15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%20Shkreli%20-%20DL/models/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%20Shkreli%20-%20DL/models/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%20Shkreli%20-%20DL/models/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CTH.xlsx" TargetMode="External"/><Relationship Id="rId1" Type="http://schemas.openxmlformats.org/officeDocument/2006/relationships/externalLinkPath" Target="DCTH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DSB.xlsx" TargetMode="External"/><Relationship Id="rId1" Type="http://schemas.openxmlformats.org/officeDocument/2006/relationships/externalLinkPath" Target="PDS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NXP.xlsx" TargetMode="External"/><Relationship Id="rId1" Type="http://schemas.openxmlformats.org/officeDocument/2006/relationships/externalLinkPath" Target="TNXP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6"/>
  <sheetViews>
    <sheetView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21" sqref="K21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8320312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8" width="9.1640625" style="3"/>
    <col min="9" max="9" width="8.5" style="3" customWidth="1"/>
    <col min="10" max="10" width="7.5" style="3" customWidth="1"/>
    <col min="11" max="11" width="10.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RANDBETWEEN(1,B240)</f>
        <v>81</v>
      </c>
    </row>
    <row r="2" spans="1:30" x14ac:dyDescent="0.15">
      <c r="F2" s="6">
        <f>SUM(F4:F454)-F5-F10-F12-F17-F24-F27-F47-F55</f>
        <v>5644504.5401696116</v>
      </c>
      <c r="K2" s="9">
        <f>MIN(K4:K91)</f>
        <v>45525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1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15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1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15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1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1074</v>
      </c>
      <c r="J10" s="6">
        <f>+[6]Main!$K$3</f>
        <v>1560</v>
      </c>
      <c r="K10" s="9">
        <v>45585</v>
      </c>
    </row>
    <row r="11" spans="1:30" x14ac:dyDescent="0.15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45585</v>
      </c>
    </row>
    <row r="12" spans="1:30" x14ac:dyDescent="0.1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1074</v>
      </c>
      <c r="J12" s="6">
        <f>+[7]Main!$K$4</f>
        <v>2046</v>
      </c>
      <c r="K12" s="9">
        <v>45578</v>
      </c>
    </row>
    <row r="13" spans="1:30" x14ac:dyDescent="0.15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1074</v>
      </c>
      <c r="J13" s="6">
        <f>+[7]Main!$K$4</f>
        <v>2046</v>
      </c>
      <c r="K13" s="9">
        <f>+K12</f>
        <v>45578</v>
      </c>
    </row>
    <row r="14" spans="1:30" x14ac:dyDescent="0.1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1117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15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1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15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1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1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1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1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1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15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1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1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1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1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15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15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1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15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15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15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15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1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1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1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1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15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1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1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1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1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15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15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15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15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15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15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15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15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15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15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15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15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15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15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15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15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15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15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15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15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15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15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15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15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15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15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15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15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15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15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15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15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15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15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15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15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15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15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15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15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15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15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15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15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15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15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15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15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15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15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15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15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15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15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15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15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15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15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15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15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15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15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15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15">
      <c r="B107" s="1">
        <f t="shared" si="12"/>
        <v>97</v>
      </c>
      <c r="C107" s="5" t="s">
        <v>1299</v>
      </c>
      <c r="D107" t="s">
        <v>1300</v>
      </c>
      <c r="E107" s="7">
        <v>14.6</v>
      </c>
      <c r="F107" s="6">
        <f>+E107*[98]Main!$K$3</f>
        <v>2321.1664000000001</v>
      </c>
      <c r="G107" s="6">
        <f>+[98]Main!$K$5-[98]Main!$K$6</f>
        <v>371.63900000000001</v>
      </c>
      <c r="H107" s="6">
        <f>+F107-G107</f>
        <v>1949.5273999999999</v>
      </c>
      <c r="I107" s="3" t="s">
        <v>1074</v>
      </c>
    </row>
    <row r="108" spans="1:29" x14ac:dyDescent="0.15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15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15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15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+[102]Main!$K$5-[102]Main!$K$6</f>
        <v>278.82499999999999</v>
      </c>
      <c r="H111" s="6">
        <f>+F111-G111</f>
        <v>1281.0703999999998</v>
      </c>
      <c r="I111" s="3" t="s">
        <v>1074</v>
      </c>
      <c r="J111" s="6">
        <f>+[102]Main!$K$3</f>
        <v>90.956000000000003</v>
      </c>
      <c r="K111" s="9">
        <v>45573</v>
      </c>
    </row>
    <row r="112" spans="1:29" x14ac:dyDescent="0.15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[103]Main!$K$5-[103]Main!$K$6</f>
        <v>442.37</v>
      </c>
      <c r="H112" s="6">
        <f>F112-G112</f>
        <v>1044.7159512599997</v>
      </c>
      <c r="I112" s="3" t="s">
        <v>1074</v>
      </c>
      <c r="J112" s="6">
        <f>[103]Main!$K$3</f>
        <v>242.19640899999999</v>
      </c>
      <c r="K112" s="9">
        <v>45572</v>
      </c>
    </row>
    <row r="113" spans="1:30" x14ac:dyDescent="0.15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15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15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15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15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15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15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15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15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15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15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15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15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15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15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15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15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15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15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15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15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15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15">
      <c r="A135"/>
      <c r="B135" s="1">
        <f t="shared" si="18"/>
        <v>123</v>
      </c>
      <c r="C135" t="s">
        <v>358</v>
      </c>
      <c r="D135" t="s">
        <v>359</v>
      </c>
    </row>
    <row r="136" spans="1:6" x14ac:dyDescent="0.15">
      <c r="A136"/>
      <c r="B136" s="1">
        <f t="shared" si="18"/>
        <v>124</v>
      </c>
      <c r="C136" t="s">
        <v>356</v>
      </c>
      <c r="D136" t="s">
        <v>357</v>
      </c>
    </row>
    <row r="137" spans="1:6" x14ac:dyDescent="0.15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15">
      <c r="B138" s="1">
        <f t="shared" si="19"/>
        <v>126</v>
      </c>
      <c r="C138" t="s">
        <v>1427</v>
      </c>
      <c r="D138" t="s">
        <v>1428</v>
      </c>
      <c r="E138" s="7">
        <v>2.1</v>
      </c>
    </row>
    <row r="139" spans="1:6" x14ac:dyDescent="0.15">
      <c r="B139" s="1">
        <f t="shared" si="19"/>
        <v>127</v>
      </c>
      <c r="C139" t="s">
        <v>1429</v>
      </c>
      <c r="D139" t="s">
        <v>1430</v>
      </c>
      <c r="E139" s="7"/>
    </row>
    <row r="140" spans="1:6" x14ac:dyDescent="0.15">
      <c r="B140" s="1">
        <f t="shared" si="19"/>
        <v>128</v>
      </c>
      <c r="C140" t="s">
        <v>269</v>
      </c>
      <c r="D140" t="s">
        <v>270</v>
      </c>
    </row>
    <row r="141" spans="1:6" x14ac:dyDescent="0.15">
      <c r="B141" s="1">
        <f t="shared" si="19"/>
        <v>129</v>
      </c>
      <c r="C141" s="5" t="s">
        <v>1431</v>
      </c>
      <c r="D141" t="s">
        <v>1432</v>
      </c>
      <c r="E141" s="7">
        <v>2.06</v>
      </c>
    </row>
    <row r="142" spans="1:6" x14ac:dyDescent="0.15">
      <c r="B142" s="1">
        <f>+B140+1</f>
        <v>129</v>
      </c>
      <c r="C142" t="s">
        <v>362</v>
      </c>
      <c r="D142" t="s">
        <v>363</v>
      </c>
    </row>
    <row r="143" spans="1:6" x14ac:dyDescent="0.15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15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15">
      <c r="A145"/>
      <c r="B145" s="1">
        <f t="shared" si="19"/>
        <v>132</v>
      </c>
      <c r="C145" t="s">
        <v>1433</v>
      </c>
      <c r="D145"/>
      <c r="E145" s="7"/>
    </row>
    <row r="146" spans="1:29" x14ac:dyDescent="0.15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15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15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15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15">
      <c r="A150"/>
      <c r="B150" s="1">
        <f t="shared" si="19"/>
        <v>137</v>
      </c>
      <c r="C150" t="s">
        <v>1069</v>
      </c>
      <c r="F150" s="6"/>
    </row>
    <row r="151" spans="1:29" x14ac:dyDescent="0.15">
      <c r="A151"/>
      <c r="B151" s="1">
        <f t="shared" si="19"/>
        <v>138</v>
      </c>
      <c r="C151" t="s">
        <v>1070</v>
      </c>
      <c r="F151" s="6"/>
    </row>
    <row r="152" spans="1:29" x14ac:dyDescent="0.15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15">
      <c r="A153"/>
      <c r="B153" s="1">
        <f t="shared" si="19"/>
        <v>140</v>
      </c>
      <c r="C153" t="s">
        <v>1068</v>
      </c>
      <c r="F153" s="6"/>
    </row>
    <row r="154" spans="1:29" x14ac:dyDescent="0.15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15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15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15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15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15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15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15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15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15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15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15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15">
      <c r="B166" s="1">
        <f t="shared" si="19"/>
        <v>153</v>
      </c>
      <c r="C166" t="s">
        <v>1126</v>
      </c>
      <c r="D166" t="s">
        <v>1127</v>
      </c>
    </row>
    <row r="167" spans="1:6" x14ac:dyDescent="0.15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15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15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15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15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15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15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15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15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15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15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15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15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15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15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15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15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15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15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15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15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15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15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15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15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15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15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15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15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15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15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15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15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15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15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15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15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15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15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15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15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15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15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15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26">
        <v>28.45</v>
      </c>
      <c r="F210" s="27">
        <f>+E210*J210</f>
        <v>1364.9219226999999</v>
      </c>
      <c r="G210" s="27">
        <f>+[116]Main!$J$5-[116]Main!$J$6</f>
        <v>167.291</v>
      </c>
      <c r="H210" s="27">
        <f t="shared" ref="H210:H217" si="22">+F210-G210</f>
        <v>1197.6309226999999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15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15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15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15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15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15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15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15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15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15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15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15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15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15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15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15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15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15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15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15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15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15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15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15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15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15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15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15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15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15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15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15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15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15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15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15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15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15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15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15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15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15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15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15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15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15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15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15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15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15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15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15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15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15">
      <c r="B264" s="1">
        <f t="shared" si="21"/>
        <v>251</v>
      </c>
      <c r="C264" t="s">
        <v>745</v>
      </c>
      <c r="D264" t="s">
        <v>746</v>
      </c>
    </row>
    <row r="265" spans="1:6" x14ac:dyDescent="0.15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15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15">
      <c r="B267" s="1">
        <f t="shared" si="25"/>
        <v>254</v>
      </c>
      <c r="C267" t="s">
        <v>743</v>
      </c>
      <c r="D267" t="s">
        <v>744</v>
      </c>
    </row>
    <row r="268" spans="1:6" x14ac:dyDescent="0.15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15">
      <c r="B269" s="1">
        <f t="shared" si="25"/>
        <v>108</v>
      </c>
      <c r="C269" t="s">
        <v>504</v>
      </c>
      <c r="D269" t="s">
        <v>505</v>
      </c>
    </row>
    <row r="270" spans="1:6" x14ac:dyDescent="0.15">
      <c r="B270" s="1">
        <f t="shared" si="25"/>
        <v>109</v>
      </c>
      <c r="C270" t="s">
        <v>733</v>
      </c>
      <c r="D270" t="s">
        <v>734</v>
      </c>
    </row>
    <row r="271" spans="1:6" x14ac:dyDescent="0.15">
      <c r="B271" s="1">
        <f t="shared" si="25"/>
        <v>110</v>
      </c>
      <c r="C271" t="s">
        <v>729</v>
      </c>
      <c r="D271" t="s">
        <v>730</v>
      </c>
    </row>
    <row r="272" spans="1:6" x14ac:dyDescent="0.15">
      <c r="B272" s="1">
        <f t="shared" si="25"/>
        <v>111</v>
      </c>
      <c r="C272" s="1" t="s">
        <v>515</v>
      </c>
      <c r="D272" s="1" t="s">
        <v>516</v>
      </c>
    </row>
    <row r="273" spans="1:5" x14ac:dyDescent="0.15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15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15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15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15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15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15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15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15">
      <c r="B281" s="1">
        <f t="shared" si="25"/>
        <v>120</v>
      </c>
      <c r="C281" t="s">
        <v>787</v>
      </c>
      <c r="D281" t="s">
        <v>788</v>
      </c>
    </row>
    <row r="282" spans="1:5" x14ac:dyDescent="0.15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15">
      <c r="B283" s="1">
        <f t="shared" si="25"/>
        <v>122</v>
      </c>
      <c r="C283" s="34" t="s">
        <v>539</v>
      </c>
      <c r="D283" s="34" t="s">
        <v>540</v>
      </c>
    </row>
    <row r="284" spans="1:5" x14ac:dyDescent="0.15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15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15">
      <c r="B286" s="1">
        <f t="shared" si="25"/>
        <v>125</v>
      </c>
      <c r="C286" t="s">
        <v>547</v>
      </c>
      <c r="D286" t="s">
        <v>548</v>
      </c>
    </row>
    <row r="287" spans="1:5" x14ac:dyDescent="0.15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15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15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15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15">
      <c r="B291" s="1">
        <f t="shared" si="25"/>
        <v>130</v>
      </c>
      <c r="C291" t="s">
        <v>992</v>
      </c>
      <c r="D291" t="s">
        <v>993</v>
      </c>
    </row>
    <row r="292" spans="1:5" x14ac:dyDescent="0.15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15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15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15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15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15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15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15">
      <c r="B299" s="1">
        <f t="shared" si="25"/>
        <v>138</v>
      </c>
      <c r="C299" t="s">
        <v>802</v>
      </c>
      <c r="D299" t="s">
        <v>803</v>
      </c>
    </row>
    <row r="300" spans="1:5" x14ac:dyDescent="0.15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15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15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15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15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15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15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15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15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15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15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15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15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15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15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15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15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15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15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15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15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15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15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15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15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15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15">
      <c r="B326" s="1">
        <f t="shared" si="25"/>
        <v>165</v>
      </c>
      <c r="C326" t="s">
        <v>591</v>
      </c>
      <c r="D326" t="s">
        <v>592</v>
      </c>
    </row>
    <row r="327" spans="1:29" x14ac:dyDescent="0.15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15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15">
      <c r="B329" s="1">
        <f t="shared" si="26"/>
        <v>168</v>
      </c>
      <c r="C329" t="s">
        <v>1173</v>
      </c>
      <c r="D329" t="s">
        <v>1174</v>
      </c>
    </row>
    <row r="330" spans="1:29" x14ac:dyDescent="0.15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15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15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15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15">
      <c r="B334" s="1">
        <f t="shared" si="26"/>
        <v>173</v>
      </c>
      <c r="C334" t="s">
        <v>671</v>
      </c>
      <c r="D334" t="s">
        <v>672</v>
      </c>
    </row>
    <row r="335" spans="1:29" x14ac:dyDescent="0.15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15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15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15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15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15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15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15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15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15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15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15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15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15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15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15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15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15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15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15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15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15">
      <c r="A356"/>
      <c r="B356" s="1">
        <f t="shared" si="26"/>
        <v>195</v>
      </c>
      <c r="C356" t="s">
        <v>832</v>
      </c>
      <c r="D356" t="s">
        <v>833</v>
      </c>
    </row>
    <row r="357" spans="1:5" x14ac:dyDescent="0.15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15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15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15">
      <c r="A360"/>
      <c r="B360" s="1">
        <f t="shared" si="26"/>
        <v>199</v>
      </c>
      <c r="C360" t="s">
        <v>840</v>
      </c>
      <c r="D360" t="s">
        <v>841</v>
      </c>
    </row>
    <row r="361" spans="1:5" x14ac:dyDescent="0.15">
      <c r="A361"/>
      <c r="B361" s="1">
        <f t="shared" si="26"/>
        <v>200</v>
      </c>
      <c r="C361" t="s">
        <v>842</v>
      </c>
      <c r="D361" t="s">
        <v>843</v>
      </c>
    </row>
    <row r="362" spans="1:5" x14ac:dyDescent="0.15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15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15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15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15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15">
      <c r="A367"/>
      <c r="B367" s="1">
        <f t="shared" si="26"/>
        <v>206</v>
      </c>
      <c r="C367" t="s">
        <v>856</v>
      </c>
      <c r="D367" t="s">
        <v>857</v>
      </c>
    </row>
    <row r="368" spans="1:5" x14ac:dyDescent="0.15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15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15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15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15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15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15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15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15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15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15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15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15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15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15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15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15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15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15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15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15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15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15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15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15">
      <c r="A392" t="s">
        <v>334</v>
      </c>
      <c r="B392" s="1">
        <f t="shared" ref="B392:B436" si="27">+B391+1</f>
        <v>231</v>
      </c>
      <c r="C392" t="s">
        <v>910</v>
      </c>
      <c r="D392" t="s">
        <v>911</v>
      </c>
    </row>
    <row r="393" spans="1:5" x14ac:dyDescent="0.15">
      <c r="A393"/>
      <c r="B393" s="1">
        <f t="shared" si="27"/>
        <v>232</v>
      </c>
      <c r="C393" t="s">
        <v>912</v>
      </c>
      <c r="D393" t="s">
        <v>913</v>
      </c>
    </row>
    <row r="394" spans="1:5" x14ac:dyDescent="0.15">
      <c r="A394"/>
      <c r="B394" s="1">
        <f t="shared" si="27"/>
        <v>233</v>
      </c>
      <c r="C394" t="s">
        <v>914</v>
      </c>
      <c r="D394" t="s">
        <v>915</v>
      </c>
    </row>
    <row r="395" spans="1:5" x14ac:dyDescent="0.15">
      <c r="A395"/>
      <c r="B395" s="1">
        <f t="shared" si="27"/>
        <v>234</v>
      </c>
      <c r="C395" t="s">
        <v>916</v>
      </c>
      <c r="D395" t="s">
        <v>917</v>
      </c>
    </row>
    <row r="396" spans="1:5" x14ac:dyDescent="0.15">
      <c r="A396"/>
      <c r="B396" s="1">
        <f t="shared" si="27"/>
        <v>235</v>
      </c>
      <c r="C396" t="s">
        <v>918</v>
      </c>
      <c r="D396" t="s">
        <v>919</v>
      </c>
    </row>
    <row r="397" spans="1:5" x14ac:dyDescent="0.15">
      <c r="A397"/>
      <c r="B397" s="1">
        <f t="shared" si="27"/>
        <v>236</v>
      </c>
      <c r="C397" t="s">
        <v>920</v>
      </c>
      <c r="D397" t="s">
        <v>921</v>
      </c>
    </row>
    <row r="398" spans="1:5" x14ac:dyDescent="0.15">
      <c r="A398"/>
      <c r="B398" s="1">
        <f t="shared" si="27"/>
        <v>237</v>
      </c>
      <c r="C398" t="s">
        <v>922</v>
      </c>
      <c r="D398" t="s">
        <v>923</v>
      </c>
    </row>
    <row r="399" spans="1:5" x14ac:dyDescent="0.15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15">
      <c r="A400"/>
      <c r="B400" s="1">
        <f t="shared" si="27"/>
        <v>239</v>
      </c>
      <c r="C400" t="s">
        <v>924</v>
      </c>
      <c r="D400" t="s">
        <v>925</v>
      </c>
    </row>
    <row r="401" spans="1:5" x14ac:dyDescent="0.15">
      <c r="A401"/>
      <c r="B401" s="1">
        <f t="shared" si="27"/>
        <v>240</v>
      </c>
      <c r="C401" t="s">
        <v>926</v>
      </c>
      <c r="D401" t="s">
        <v>927</v>
      </c>
    </row>
    <row r="402" spans="1:5" x14ac:dyDescent="0.15">
      <c r="A402"/>
      <c r="B402" s="1">
        <f t="shared" si="27"/>
        <v>241</v>
      </c>
      <c r="C402" t="s">
        <v>928</v>
      </c>
      <c r="D402" t="s">
        <v>929</v>
      </c>
    </row>
    <row r="403" spans="1:5" x14ac:dyDescent="0.15">
      <c r="A403"/>
      <c r="B403" s="1">
        <f t="shared" si="27"/>
        <v>242</v>
      </c>
      <c r="C403" t="s">
        <v>930</v>
      </c>
      <c r="D403" t="s">
        <v>931</v>
      </c>
    </row>
    <row r="404" spans="1:5" x14ac:dyDescent="0.15">
      <c r="A404"/>
      <c r="B404" s="1">
        <f t="shared" si="27"/>
        <v>243</v>
      </c>
      <c r="C404" t="s">
        <v>932</v>
      </c>
      <c r="D404" t="s">
        <v>935</v>
      </c>
    </row>
    <row r="405" spans="1:5" x14ac:dyDescent="0.15">
      <c r="A405"/>
      <c r="B405" s="1">
        <f t="shared" si="27"/>
        <v>244</v>
      </c>
      <c r="C405" t="s">
        <v>933</v>
      </c>
      <c r="D405" t="s">
        <v>934</v>
      </c>
    </row>
    <row r="406" spans="1:5" x14ac:dyDescent="0.15">
      <c r="A406"/>
      <c r="B406" s="1">
        <f t="shared" si="27"/>
        <v>245</v>
      </c>
      <c r="C406" t="s">
        <v>938</v>
      </c>
      <c r="D406" t="s">
        <v>939</v>
      </c>
    </row>
    <row r="407" spans="1:5" x14ac:dyDescent="0.15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15">
      <c r="A408"/>
      <c r="B408" s="1">
        <f t="shared" si="27"/>
        <v>247</v>
      </c>
      <c r="C408" t="s">
        <v>942</v>
      </c>
      <c r="D408" t="s">
        <v>943</v>
      </c>
    </row>
    <row r="409" spans="1:5" x14ac:dyDescent="0.15">
      <c r="A409"/>
      <c r="B409" s="1">
        <f t="shared" si="27"/>
        <v>248</v>
      </c>
      <c r="C409" t="s">
        <v>944</v>
      </c>
      <c r="D409" t="s">
        <v>945</v>
      </c>
    </row>
    <row r="410" spans="1:5" x14ac:dyDescent="0.15">
      <c r="A410"/>
      <c r="B410" s="1">
        <f t="shared" si="27"/>
        <v>249</v>
      </c>
      <c r="C410" t="s">
        <v>946</v>
      </c>
      <c r="D410" t="s">
        <v>947</v>
      </c>
    </row>
    <row r="411" spans="1:5" x14ac:dyDescent="0.15">
      <c r="A411"/>
      <c r="B411" s="1">
        <f t="shared" si="27"/>
        <v>250</v>
      </c>
      <c r="C411" t="s">
        <v>948</v>
      </c>
      <c r="D411" t="s">
        <v>949</v>
      </c>
    </row>
    <row r="412" spans="1:5" x14ac:dyDescent="0.15">
      <c r="A412"/>
      <c r="B412" s="1">
        <f t="shared" si="27"/>
        <v>251</v>
      </c>
      <c r="C412" t="s">
        <v>950</v>
      </c>
      <c r="D412" t="s">
        <v>951</v>
      </c>
    </row>
    <row r="413" spans="1:5" x14ac:dyDescent="0.15">
      <c r="A413"/>
      <c r="B413" s="1">
        <f t="shared" si="27"/>
        <v>252</v>
      </c>
      <c r="C413" t="s">
        <v>954</v>
      </c>
      <c r="D413" t="s">
        <v>955</v>
      </c>
    </row>
    <row r="414" spans="1:5" x14ac:dyDescent="0.15">
      <c r="A414"/>
      <c r="B414" s="1">
        <f t="shared" si="27"/>
        <v>253</v>
      </c>
      <c r="C414" t="s">
        <v>956</v>
      </c>
      <c r="D414" t="s">
        <v>957</v>
      </c>
    </row>
    <row r="415" spans="1:5" x14ac:dyDescent="0.15">
      <c r="A415"/>
      <c r="B415" s="1">
        <f t="shared" si="27"/>
        <v>254</v>
      </c>
      <c r="C415" t="s">
        <v>958</v>
      </c>
      <c r="D415" t="s">
        <v>959</v>
      </c>
    </row>
    <row r="416" spans="1:5" x14ac:dyDescent="0.15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15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15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15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15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15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15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15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15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15">
      <c r="B425" s="1">
        <f t="shared" si="27"/>
        <v>264</v>
      </c>
      <c r="C425" s="5" t="s">
        <v>1099</v>
      </c>
      <c r="D425" t="s">
        <v>1100</v>
      </c>
      <c r="E425" s="7">
        <v>5</v>
      </c>
      <c r="F425" s="6">
        <f>+E425*J425</f>
        <v>216.57198499999998</v>
      </c>
      <c r="G425" s="6">
        <f>+[151]Main!$J$5-[151]Main!$J$6</f>
        <v>104.35299999999999</v>
      </c>
      <c r="H425" s="6">
        <f>+F425-G425</f>
        <v>112.21898499999999</v>
      </c>
      <c r="I425" s="3" t="s">
        <v>1074</v>
      </c>
      <c r="J425" s="6">
        <f>+[151]Main!$J$3</f>
        <v>43.314397</v>
      </c>
      <c r="K425" s="9">
        <v>45525</v>
      </c>
    </row>
    <row r="426" spans="1:11" x14ac:dyDescent="0.15">
      <c r="B426" s="1">
        <f t="shared" si="27"/>
        <v>265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+[152]Main!$K$5-[152]Main!$K$6</f>
        <v>15.414999999999999</v>
      </c>
      <c r="H426" s="6">
        <f>+F426-G426</f>
        <v>279.69996187999993</v>
      </c>
      <c r="I426" s="3" t="s">
        <v>1074</v>
      </c>
      <c r="J426" s="6">
        <f>+[152]Main!$K$3</f>
        <v>27.999521999999999</v>
      </c>
      <c r="K426" s="9">
        <v>45474</v>
      </c>
    </row>
    <row r="427" spans="1:11" x14ac:dyDescent="0.15">
      <c r="B427" s="1">
        <f t="shared" si="27"/>
        <v>266</v>
      </c>
      <c r="C427" s="5" t="s">
        <v>1163</v>
      </c>
      <c r="D427" t="s">
        <v>1164</v>
      </c>
      <c r="E427" s="7">
        <v>3.6</v>
      </c>
      <c r="F427" s="6">
        <f>+E427*J427</f>
        <v>132.55131599999999</v>
      </c>
      <c r="G427" s="6">
        <f>+[153]Main!$L$5-[153]Main!$L$6</f>
        <v>33.507724000000003</v>
      </c>
      <c r="H427" s="6">
        <f>+F427-G427</f>
        <v>99.04359199999999</v>
      </c>
      <c r="I427" s="3" t="s">
        <v>1074</v>
      </c>
      <c r="J427" s="6">
        <f>+[153]Main!$L$3</f>
        <v>36.819809999999997</v>
      </c>
      <c r="K427" s="9">
        <v>45567</v>
      </c>
    </row>
    <row r="428" spans="1:11" x14ac:dyDescent="0.15">
      <c r="B428" s="1">
        <f t="shared" si="27"/>
        <v>267</v>
      </c>
      <c r="C428" s="5" t="s">
        <v>1438</v>
      </c>
      <c r="D428" s="1" t="s">
        <v>1439</v>
      </c>
      <c r="E428" s="3">
        <v>0.19</v>
      </c>
      <c r="F428" s="6">
        <f>+E428*J428</f>
        <v>4.1807902100000005</v>
      </c>
      <c r="G428" s="6">
        <f>+[154]Main!$P$5-[154]Main!$P$6</f>
        <v>-4.3319999999999999</v>
      </c>
      <c r="H428" s="6">
        <f>+F428-G428</f>
        <v>8.5127902100000004</v>
      </c>
      <c r="I428" s="3" t="s">
        <v>1074</v>
      </c>
      <c r="J428" s="6">
        <f>+[154]Main!$P$3</f>
        <v>22.004159000000001</v>
      </c>
      <c r="K428" s="9">
        <v>45587</v>
      </c>
    </row>
    <row r="429" spans="1:11" x14ac:dyDescent="0.15">
      <c r="B429" s="1">
        <f t="shared" si="27"/>
        <v>268</v>
      </c>
      <c r="C429" s="1" t="s">
        <v>1193</v>
      </c>
      <c r="D429" s="1" t="s">
        <v>1194</v>
      </c>
      <c r="E429" s="3">
        <v>0.28999999999999998</v>
      </c>
    </row>
    <row r="430" spans="1:11" x14ac:dyDescent="0.15">
      <c r="B430" s="1">
        <f t="shared" si="27"/>
        <v>269</v>
      </c>
      <c r="C430" s="1" t="s">
        <v>1275</v>
      </c>
      <c r="D430" t="s">
        <v>1276</v>
      </c>
    </row>
    <row r="431" spans="1:11" x14ac:dyDescent="0.15">
      <c r="B431" s="1">
        <f t="shared" si="27"/>
        <v>270</v>
      </c>
      <c r="C431" s="1" t="s">
        <v>1304</v>
      </c>
      <c r="D431" s="1" t="s">
        <v>1305</v>
      </c>
    </row>
    <row r="432" spans="1:11" x14ac:dyDescent="0.15">
      <c r="B432" s="1">
        <f t="shared" si="27"/>
        <v>271</v>
      </c>
      <c r="C432" t="s">
        <v>1306</v>
      </c>
      <c r="D432" t="s">
        <v>1307</v>
      </c>
    </row>
    <row r="433" spans="2:5" x14ac:dyDescent="0.15">
      <c r="B433" s="1">
        <f t="shared" si="27"/>
        <v>272</v>
      </c>
      <c r="C433" s="1" t="s">
        <v>1357</v>
      </c>
    </row>
    <row r="434" spans="2:5" x14ac:dyDescent="0.15">
      <c r="B434" s="1">
        <f t="shared" si="27"/>
        <v>273</v>
      </c>
      <c r="D434" t="s">
        <v>1364</v>
      </c>
    </row>
    <row r="435" spans="2:5" x14ac:dyDescent="0.15">
      <c r="B435" s="1">
        <f t="shared" si="27"/>
        <v>274</v>
      </c>
      <c r="C435" s="5" t="s">
        <v>1443</v>
      </c>
      <c r="D435" s="1" t="s">
        <v>1444</v>
      </c>
      <c r="E435" s="7">
        <v>30</v>
      </c>
    </row>
    <row r="436" spans="2:5" x14ac:dyDescent="0.15">
      <c r="B436" s="1">
        <f t="shared" si="27"/>
        <v>275</v>
      </c>
      <c r="C436" t="s">
        <v>1506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0" r:id="rId92" xr:uid="{D4CC8F9A-CC3B-EE41-860B-629E01D90BFD}"/>
    <hyperlink ref="C425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7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28" r:id="rId167" xr:uid="{2B1AAFD9-D8D6-4616-841E-10108CC8192B}"/>
    <hyperlink ref="C435" r:id="rId168" xr:uid="{D4B5A9D9-65BB-430A-A731-1152EA8D5DED}"/>
    <hyperlink ref="C87" r:id="rId169" xr:uid="{67670CCE-8D41-4404-8F2B-F79243E31585}"/>
    <hyperlink ref="C118" r:id="rId170" xr:uid="{C904B992-93FD-497A-93CC-2FE800E3CDD4}"/>
  </hyperlinks>
  <pageMargins left="0.7" right="0.7" top="0.75" bottom="0.75" header="0.3" footer="0.3"/>
  <pageSetup paperSize="9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baseColWidth="10" defaultColWidth="8.83203125" defaultRowHeight="13" x14ac:dyDescent="0.15"/>
  <cols>
    <col min="1" max="1" width="5" bestFit="1" customWidth="1"/>
    <col min="2" max="2" width="10.83203125" bestFit="1" customWidth="1"/>
    <col min="3" max="3" width="19.6640625" customWidth="1"/>
    <col min="4" max="4" width="9.1640625" style="28"/>
    <col min="5" max="5" width="20.83203125" style="28" customWidth="1"/>
    <col min="6" max="6" width="26.83203125" style="28" customWidth="1"/>
    <col min="7" max="7" width="9.1640625" style="30"/>
    <col min="9" max="9" width="13.5" style="28" bestFit="1" customWidth="1"/>
  </cols>
  <sheetData>
    <row r="1" spans="1:10" x14ac:dyDescent="0.15">
      <c r="A1" s="5" t="s">
        <v>286</v>
      </c>
    </row>
    <row r="2" spans="1:10" x14ac:dyDescent="0.15">
      <c r="B2" t="s">
        <v>1446</v>
      </c>
      <c r="C2" t="s">
        <v>1447</v>
      </c>
      <c r="D2" s="28" t="s">
        <v>1445</v>
      </c>
      <c r="E2" s="28" t="s">
        <v>1453</v>
      </c>
      <c r="F2" s="28" t="s">
        <v>1449</v>
      </c>
      <c r="G2" s="30" t="s">
        <v>1457</v>
      </c>
      <c r="H2" s="28" t="s">
        <v>1463</v>
      </c>
      <c r="I2" s="28" t="s">
        <v>1465</v>
      </c>
      <c r="J2" s="28" t="s">
        <v>1468</v>
      </c>
    </row>
    <row r="3" spans="1:10" x14ac:dyDescent="0.15">
      <c r="B3" t="s">
        <v>1464</v>
      </c>
      <c r="C3" t="s">
        <v>1450</v>
      </c>
      <c r="D3" s="28">
        <v>1</v>
      </c>
      <c r="E3" s="28" t="s">
        <v>1454</v>
      </c>
      <c r="F3" s="28" t="s">
        <v>1469</v>
      </c>
      <c r="G3" s="30">
        <v>6979</v>
      </c>
      <c r="I3" s="28" t="s">
        <v>1466</v>
      </c>
      <c r="J3">
        <v>65</v>
      </c>
    </row>
    <row r="4" spans="1:10" x14ac:dyDescent="0.15">
      <c r="B4" t="s">
        <v>1451</v>
      </c>
      <c r="C4" t="s">
        <v>1452</v>
      </c>
      <c r="D4" s="28">
        <v>2</v>
      </c>
      <c r="E4" s="28" t="s">
        <v>1455</v>
      </c>
      <c r="F4" s="28" t="s">
        <v>1456</v>
      </c>
      <c r="G4" s="30">
        <v>145781.6</v>
      </c>
      <c r="I4" s="28" t="s">
        <v>1456</v>
      </c>
    </row>
    <row r="5" spans="1:10" x14ac:dyDescent="0.15">
      <c r="B5" t="s">
        <v>1458</v>
      </c>
      <c r="C5" t="s">
        <v>1459</v>
      </c>
      <c r="D5" s="28">
        <v>3</v>
      </c>
      <c r="E5" s="28" t="s">
        <v>1460</v>
      </c>
      <c r="F5" s="28" t="s">
        <v>1461</v>
      </c>
      <c r="G5" s="30">
        <v>29253.9</v>
      </c>
      <c r="I5" s="28" t="s">
        <v>1466</v>
      </c>
      <c r="J5">
        <v>260</v>
      </c>
    </row>
    <row r="6" spans="1:10" x14ac:dyDescent="0.15">
      <c r="B6" t="s">
        <v>1472</v>
      </c>
      <c r="C6" t="s">
        <v>1470</v>
      </c>
      <c r="D6" s="28">
        <v>4</v>
      </c>
      <c r="E6" s="28" t="s">
        <v>1473</v>
      </c>
      <c r="F6" s="28" t="s">
        <v>1474</v>
      </c>
      <c r="G6" s="30">
        <v>58000</v>
      </c>
      <c r="I6" s="28" t="s">
        <v>1471</v>
      </c>
      <c r="J6">
        <f>387+133</f>
        <v>520</v>
      </c>
    </row>
    <row r="7" spans="1:10" x14ac:dyDescent="0.15">
      <c r="B7" t="s">
        <v>1476</v>
      </c>
      <c r="C7" t="s">
        <v>1475</v>
      </c>
      <c r="D7" s="28">
        <v>5</v>
      </c>
      <c r="E7" s="28" t="s">
        <v>1477</v>
      </c>
      <c r="F7" s="28" t="s">
        <v>1478</v>
      </c>
      <c r="G7" s="30">
        <v>51235</v>
      </c>
      <c r="I7" s="28" t="s">
        <v>1466</v>
      </c>
      <c r="J7">
        <v>934</v>
      </c>
    </row>
    <row r="8" spans="1:10" x14ac:dyDescent="0.15">
      <c r="B8" t="s">
        <v>1480</v>
      </c>
      <c r="C8" t="s">
        <v>1479</v>
      </c>
      <c r="D8" s="28">
        <v>6</v>
      </c>
      <c r="E8" s="28" t="s">
        <v>1454</v>
      </c>
      <c r="F8" s="28" t="s">
        <v>1469</v>
      </c>
      <c r="G8" s="30">
        <v>2180</v>
      </c>
      <c r="I8" s="28" t="s">
        <v>1467</v>
      </c>
      <c r="J8">
        <v>20</v>
      </c>
    </row>
    <row r="9" spans="1:10" x14ac:dyDescent="0.15">
      <c r="B9" t="s">
        <v>1481</v>
      </c>
      <c r="C9" t="s">
        <v>1482</v>
      </c>
      <c r="D9" s="28">
        <v>7</v>
      </c>
      <c r="E9" s="28" t="s">
        <v>1484</v>
      </c>
      <c r="F9" s="28" t="s">
        <v>1483</v>
      </c>
      <c r="G9" s="30">
        <v>1209</v>
      </c>
      <c r="I9" s="28" t="s">
        <v>1467</v>
      </c>
      <c r="J9">
        <v>9</v>
      </c>
    </row>
    <row r="10" spans="1:10" x14ac:dyDescent="0.15">
      <c r="B10" t="s">
        <v>1487</v>
      </c>
      <c r="C10" t="s">
        <v>1485</v>
      </c>
      <c r="D10" s="28">
        <v>8</v>
      </c>
      <c r="E10" s="28" t="s">
        <v>1486</v>
      </c>
      <c r="F10" s="28" t="s">
        <v>1501</v>
      </c>
      <c r="G10" s="30">
        <v>60000</v>
      </c>
      <c r="I10" s="28" t="s">
        <v>1466</v>
      </c>
      <c r="J10">
        <v>165</v>
      </c>
    </row>
    <row r="11" spans="1:10" x14ac:dyDescent="0.15">
      <c r="B11" t="s">
        <v>1490</v>
      </c>
      <c r="C11" t="s">
        <v>1488</v>
      </c>
      <c r="D11" s="28">
        <v>9</v>
      </c>
      <c r="E11" s="28" t="s">
        <v>1489</v>
      </c>
      <c r="F11" s="28" t="s">
        <v>1461</v>
      </c>
      <c r="G11" s="30">
        <v>59000</v>
      </c>
      <c r="I11" s="28" t="s">
        <v>1466</v>
      </c>
      <c r="J11">
        <v>527</v>
      </c>
    </row>
    <row r="12" spans="1:10" x14ac:dyDescent="0.15">
      <c r="B12" t="s">
        <v>1494</v>
      </c>
      <c r="C12" t="s">
        <v>1491</v>
      </c>
      <c r="D12" s="28">
        <v>10</v>
      </c>
      <c r="E12" s="28" t="s">
        <v>1492</v>
      </c>
      <c r="F12" s="28" t="s">
        <v>1493</v>
      </c>
      <c r="G12" s="30">
        <v>3358</v>
      </c>
      <c r="I12" s="28" t="s">
        <v>1467</v>
      </c>
      <c r="J12">
        <v>29</v>
      </c>
    </row>
    <row r="13" spans="1:10" x14ac:dyDescent="0.15">
      <c r="B13" t="s">
        <v>1496</v>
      </c>
      <c r="C13" t="s">
        <v>1495</v>
      </c>
      <c r="D13" s="28">
        <v>11</v>
      </c>
      <c r="E13" s="28" t="s">
        <v>1486</v>
      </c>
      <c r="F13" s="28" t="s">
        <v>1501</v>
      </c>
      <c r="G13" s="30">
        <v>19241</v>
      </c>
      <c r="I13" s="28" t="s">
        <v>1520</v>
      </c>
      <c r="J13">
        <v>166</v>
      </c>
    </row>
    <row r="14" spans="1:10" x14ac:dyDescent="0.15">
      <c r="B14" t="s">
        <v>1497</v>
      </c>
      <c r="C14" t="s">
        <v>1498</v>
      </c>
      <c r="D14" s="28">
        <v>12</v>
      </c>
      <c r="E14" s="28" t="s">
        <v>1499</v>
      </c>
      <c r="F14" s="28" t="s">
        <v>1500</v>
      </c>
      <c r="G14" s="30">
        <v>18396</v>
      </c>
      <c r="I14" s="28" t="s">
        <v>1466</v>
      </c>
    </row>
    <row r="15" spans="1:10" x14ac:dyDescent="0.15">
      <c r="B15" t="s">
        <v>1505</v>
      </c>
      <c r="C15" t="s">
        <v>1502</v>
      </c>
      <c r="D15" s="28">
        <v>13</v>
      </c>
      <c r="E15" s="28" t="s">
        <v>1504</v>
      </c>
      <c r="F15" s="28" t="s">
        <v>1503</v>
      </c>
      <c r="G15" s="30">
        <v>31126.5</v>
      </c>
      <c r="I15" s="28" t="s">
        <v>1466</v>
      </c>
    </row>
    <row r="16" spans="1:10" x14ac:dyDescent="0.15">
      <c r="B16" t="s">
        <v>1507</v>
      </c>
      <c r="C16" t="s">
        <v>1508</v>
      </c>
      <c r="D16" s="28">
        <v>14</v>
      </c>
      <c r="E16" s="28" t="s">
        <v>1484</v>
      </c>
      <c r="F16" s="28" t="s">
        <v>1509</v>
      </c>
      <c r="G16" s="30">
        <v>1269</v>
      </c>
      <c r="I16" s="28" t="s">
        <v>1510</v>
      </c>
      <c r="J16" s="28" t="s">
        <v>1511</v>
      </c>
    </row>
    <row r="17" spans="2:10" x14ac:dyDescent="0.15">
      <c r="C17" t="s">
        <v>1512</v>
      </c>
      <c r="D17" s="28">
        <v>15</v>
      </c>
      <c r="E17" s="28" t="s">
        <v>1504</v>
      </c>
      <c r="F17" s="28" t="s">
        <v>1513</v>
      </c>
      <c r="G17" s="30">
        <v>39589.599999999999</v>
      </c>
      <c r="I17" s="28" t="s">
        <v>1466</v>
      </c>
      <c r="J17" s="28">
        <v>355</v>
      </c>
    </row>
    <row r="18" spans="2:10" x14ac:dyDescent="0.15">
      <c r="B18" t="s">
        <v>1515</v>
      </c>
      <c r="C18" t="s">
        <v>1514</v>
      </c>
      <c r="D18" s="28">
        <v>16</v>
      </c>
      <c r="E18" s="28" t="s">
        <v>1499</v>
      </c>
      <c r="F18" s="28" t="s">
        <v>1500</v>
      </c>
      <c r="G18" s="30">
        <v>18396</v>
      </c>
      <c r="I18" s="28" t="s">
        <v>1466</v>
      </c>
      <c r="J18" s="28">
        <v>165</v>
      </c>
    </row>
    <row r="19" spans="2:10" x14ac:dyDescent="0.15">
      <c r="C19" t="s">
        <v>1516</v>
      </c>
      <c r="D19" s="28">
        <v>17</v>
      </c>
      <c r="E19" s="28" t="s">
        <v>1518</v>
      </c>
      <c r="F19" s="28" t="s">
        <v>1517</v>
      </c>
      <c r="G19" s="30">
        <v>3431.8530000000001</v>
      </c>
      <c r="I19" s="28" t="s">
        <v>1467</v>
      </c>
      <c r="J19" s="28">
        <v>32</v>
      </c>
    </row>
    <row r="20" spans="2:10" x14ac:dyDescent="0.15">
      <c r="C20" t="s">
        <v>1519</v>
      </c>
      <c r="D20" s="28">
        <v>18</v>
      </c>
      <c r="E20" s="28" t="s">
        <v>1486</v>
      </c>
      <c r="F20" s="28" t="s">
        <v>1501</v>
      </c>
      <c r="I20" s="28" t="s">
        <v>1520</v>
      </c>
      <c r="J20" s="28">
        <v>166</v>
      </c>
    </row>
    <row r="21" spans="2:10" x14ac:dyDescent="0.15">
      <c r="B21" t="s">
        <v>1522</v>
      </c>
      <c r="C21" t="s">
        <v>1521</v>
      </c>
      <c r="D21" s="28">
        <v>19</v>
      </c>
      <c r="E21" s="28" t="s">
        <v>1524</v>
      </c>
      <c r="F21" s="28" t="s">
        <v>1523</v>
      </c>
      <c r="G21" s="30">
        <v>39000</v>
      </c>
      <c r="I21" s="28" t="s">
        <v>1466</v>
      </c>
      <c r="J21" s="28"/>
    </row>
    <row r="22" spans="2:10" x14ac:dyDescent="0.15">
      <c r="B22" t="s">
        <v>1526</v>
      </c>
      <c r="C22" s="56" t="s">
        <v>1525</v>
      </c>
      <c r="D22" s="28">
        <v>20</v>
      </c>
      <c r="E22" s="28" t="s">
        <v>1528</v>
      </c>
      <c r="F22" s="28" t="s">
        <v>1527</v>
      </c>
      <c r="G22" s="30">
        <v>14434.5</v>
      </c>
      <c r="I22" s="28" t="s">
        <v>1466</v>
      </c>
      <c r="J22" s="28">
        <v>127</v>
      </c>
    </row>
    <row r="23" spans="2:10" x14ac:dyDescent="0.15">
      <c r="C23" s="56" t="s">
        <v>1529</v>
      </c>
      <c r="D23" s="28">
        <v>21</v>
      </c>
      <c r="E23" s="28" t="s">
        <v>1530</v>
      </c>
      <c r="F23" s="28" t="s">
        <v>1531</v>
      </c>
      <c r="G23" s="30">
        <v>3039</v>
      </c>
      <c r="I23" s="28" t="s">
        <v>1467</v>
      </c>
      <c r="J23" s="28">
        <v>27</v>
      </c>
    </row>
    <row r="24" spans="2:10" x14ac:dyDescent="0.15">
      <c r="C24" s="56" t="s">
        <v>1532</v>
      </c>
      <c r="D24" s="28">
        <v>22</v>
      </c>
      <c r="E24" s="28" t="s">
        <v>1486</v>
      </c>
      <c r="F24" s="28" t="s">
        <v>1501</v>
      </c>
      <c r="G24" s="30">
        <v>31000</v>
      </c>
      <c r="I24" s="28" t="s">
        <v>1466</v>
      </c>
      <c r="J24" s="28"/>
    </row>
    <row r="25" spans="2:10" x14ac:dyDescent="0.15">
      <c r="B25" t="s">
        <v>1534</v>
      </c>
      <c r="C25" s="56" t="s">
        <v>1533</v>
      </c>
      <c r="D25" s="28">
        <v>23</v>
      </c>
      <c r="E25" s="28" t="s">
        <v>1535</v>
      </c>
      <c r="F25" s="28" t="s">
        <v>1461</v>
      </c>
      <c r="J25" s="28"/>
    </row>
    <row r="26" spans="2:10" x14ac:dyDescent="0.15">
      <c r="B26" t="s">
        <v>1536</v>
      </c>
      <c r="C26" s="56" t="s">
        <v>1537</v>
      </c>
      <c r="D26" s="28">
        <v>24</v>
      </c>
      <c r="E26" s="28" t="s">
        <v>1538</v>
      </c>
      <c r="F26" s="28" t="s">
        <v>1539</v>
      </c>
      <c r="G26" s="30">
        <v>22673</v>
      </c>
      <c r="I26" s="28" t="s">
        <v>1466</v>
      </c>
      <c r="J26" s="28"/>
    </row>
    <row r="27" spans="2:10" x14ac:dyDescent="0.15">
      <c r="B27" t="s">
        <v>1540</v>
      </c>
      <c r="C27" s="56" t="s">
        <v>1541</v>
      </c>
      <c r="D27" s="28">
        <v>25</v>
      </c>
      <c r="E27" s="28" t="s">
        <v>1542</v>
      </c>
      <c r="F27" s="28" t="s">
        <v>1543</v>
      </c>
      <c r="G27" s="30">
        <v>264726</v>
      </c>
      <c r="I27" s="28" t="s">
        <v>1466</v>
      </c>
      <c r="J27" s="28">
        <v>2332</v>
      </c>
    </row>
    <row r="28" spans="2:10" x14ac:dyDescent="0.15">
      <c r="B28" t="s">
        <v>1544</v>
      </c>
      <c r="C28" s="56" t="s">
        <v>1545</v>
      </c>
      <c r="D28" s="28">
        <v>26</v>
      </c>
      <c r="E28" s="28" t="s">
        <v>1546</v>
      </c>
      <c r="F28" s="28" t="s">
        <v>1478</v>
      </c>
      <c r="G28" s="30">
        <v>17257.599999999999</v>
      </c>
      <c r="I28" s="28" t="s">
        <v>1466</v>
      </c>
      <c r="J28" s="28">
        <v>153</v>
      </c>
    </row>
    <row r="29" spans="2:10" x14ac:dyDescent="0.15">
      <c r="C29" s="56" t="s">
        <v>1547</v>
      </c>
      <c r="D29" s="28">
        <v>27</v>
      </c>
      <c r="G29" s="30">
        <v>1811.2529999999999</v>
      </c>
      <c r="I29" s="28" t="s">
        <v>1467</v>
      </c>
      <c r="J29" s="28">
        <v>15</v>
      </c>
    </row>
    <row r="30" spans="2:10" x14ac:dyDescent="0.15">
      <c r="B30" t="s">
        <v>1548</v>
      </c>
      <c r="C30" s="56" t="s">
        <v>1549</v>
      </c>
      <c r="D30" s="28">
        <v>28</v>
      </c>
      <c r="G30" s="30">
        <v>142682.29999999999</v>
      </c>
      <c r="I30" s="28" t="s">
        <v>1520</v>
      </c>
      <c r="J30" s="28"/>
    </row>
    <row r="31" spans="2:10" x14ac:dyDescent="0.15">
      <c r="C31" s="56" t="s">
        <v>1550</v>
      </c>
      <c r="D31" s="28">
        <v>29</v>
      </c>
      <c r="E31" s="28" t="s">
        <v>1504</v>
      </c>
      <c r="F31" s="28" t="s">
        <v>1461</v>
      </c>
      <c r="G31" s="30">
        <v>59042.3</v>
      </c>
      <c r="I31" s="28" t="s">
        <v>1466</v>
      </c>
      <c r="J31" s="28">
        <v>527</v>
      </c>
    </row>
    <row r="32" spans="2:10" x14ac:dyDescent="0.15">
      <c r="B32" t="s">
        <v>1552</v>
      </c>
      <c r="C32" s="56" t="s">
        <v>1551</v>
      </c>
      <c r="D32" s="28">
        <v>30</v>
      </c>
      <c r="E32" s="28" t="s">
        <v>1553</v>
      </c>
      <c r="F32" s="28" t="s">
        <v>1554</v>
      </c>
      <c r="G32" s="30">
        <v>5808</v>
      </c>
      <c r="I32" s="28" t="s">
        <v>1466</v>
      </c>
      <c r="J32" s="28">
        <v>51</v>
      </c>
    </row>
    <row r="33" spans="2:10" x14ac:dyDescent="0.15">
      <c r="B33" t="s">
        <v>1555</v>
      </c>
      <c r="C33" s="56" t="s">
        <v>1556</v>
      </c>
      <c r="D33" s="28">
        <v>31</v>
      </c>
      <c r="E33" s="28" t="s">
        <v>1504</v>
      </c>
      <c r="F33" s="28" t="s">
        <v>1513</v>
      </c>
      <c r="G33" s="30">
        <v>58951.199999999997</v>
      </c>
      <c r="I33" s="28" t="s">
        <v>1466</v>
      </c>
      <c r="J33" s="28">
        <v>527</v>
      </c>
    </row>
    <row r="34" spans="2:10" x14ac:dyDescent="0.15">
      <c r="B34" t="s">
        <v>1557</v>
      </c>
      <c r="C34" s="56" t="s">
        <v>1558</v>
      </c>
      <c r="D34" s="28">
        <v>32</v>
      </c>
      <c r="E34" s="28" t="s">
        <v>1559</v>
      </c>
      <c r="F34" s="28" t="s">
        <v>1560</v>
      </c>
      <c r="G34" s="30">
        <v>23390.3</v>
      </c>
      <c r="I34" s="28" t="s">
        <v>1520</v>
      </c>
      <c r="J34" s="28"/>
    </row>
    <row r="35" spans="2:10" x14ac:dyDescent="0.15">
      <c r="B35" t="s">
        <v>1561</v>
      </c>
      <c r="C35" s="56" t="s">
        <v>1562</v>
      </c>
      <c r="D35" s="28">
        <v>33</v>
      </c>
      <c r="E35" s="28" t="s">
        <v>1486</v>
      </c>
      <c r="F35" s="28" t="s">
        <v>1501</v>
      </c>
      <c r="G35" s="30">
        <v>17145.599999999999</v>
      </c>
      <c r="I35" s="28" t="s">
        <v>1466</v>
      </c>
      <c r="J35" s="28">
        <v>140</v>
      </c>
    </row>
    <row r="36" spans="2:10" x14ac:dyDescent="0.15">
      <c r="C36" s="56" t="s">
        <v>1563</v>
      </c>
      <c r="D36" s="28">
        <v>34</v>
      </c>
      <c r="E36" s="28" t="s">
        <v>1486</v>
      </c>
      <c r="F36" s="28" t="s">
        <v>1501</v>
      </c>
      <c r="G36" s="30">
        <v>19241.099999999999</v>
      </c>
      <c r="I36" s="28" t="s">
        <v>1466</v>
      </c>
      <c r="J36" s="28">
        <v>165</v>
      </c>
    </row>
    <row r="37" spans="2:10" x14ac:dyDescent="0.15">
      <c r="B37" t="s">
        <v>1567</v>
      </c>
      <c r="C37" s="56" t="s">
        <v>1564</v>
      </c>
      <c r="D37" s="28">
        <v>35</v>
      </c>
      <c r="E37" s="28" t="s">
        <v>1565</v>
      </c>
      <c r="F37" s="28" t="s">
        <v>1566</v>
      </c>
      <c r="G37" s="30">
        <v>1069</v>
      </c>
      <c r="I37" s="28" t="s">
        <v>1467</v>
      </c>
      <c r="J37" s="28">
        <v>8</v>
      </c>
    </row>
    <row r="38" spans="2:10" x14ac:dyDescent="0.15">
      <c r="B38" t="s">
        <v>1569</v>
      </c>
      <c r="C38" s="56" t="s">
        <v>1568</v>
      </c>
      <c r="D38" s="28">
        <v>36</v>
      </c>
      <c r="E38" s="28" t="s">
        <v>1570</v>
      </c>
      <c r="F38" s="28" t="s">
        <v>1461</v>
      </c>
      <c r="G38" s="30">
        <v>45079</v>
      </c>
      <c r="J38" s="28"/>
    </row>
    <row r="39" spans="2:10" x14ac:dyDescent="0.15">
      <c r="C39" s="56" t="s">
        <v>1563</v>
      </c>
      <c r="D39" s="28">
        <v>37</v>
      </c>
      <c r="E39" s="28" t="s">
        <v>1486</v>
      </c>
      <c r="F39" s="28" t="s">
        <v>1501</v>
      </c>
      <c r="G39" s="30">
        <v>19241.099999999999</v>
      </c>
      <c r="I39" s="28" t="s">
        <v>1466</v>
      </c>
      <c r="J39" s="28">
        <v>165</v>
      </c>
    </row>
    <row r="40" spans="2:10" x14ac:dyDescent="0.15">
      <c r="B40" t="s">
        <v>1572</v>
      </c>
      <c r="C40" s="56" t="s">
        <v>1571</v>
      </c>
      <c r="D40" s="28">
        <v>38</v>
      </c>
      <c r="E40" s="28" t="s">
        <v>1573</v>
      </c>
      <c r="F40" s="28" t="s">
        <v>1574</v>
      </c>
      <c r="G40" s="30">
        <v>19047</v>
      </c>
      <c r="I40" s="28" t="s">
        <v>1466</v>
      </c>
      <c r="J40" s="28">
        <v>177</v>
      </c>
    </row>
    <row r="41" spans="2:10" x14ac:dyDescent="0.15">
      <c r="B41" t="s">
        <v>1575</v>
      </c>
      <c r="C41" s="56" t="s">
        <v>1576</v>
      </c>
      <c r="D41" s="28">
        <v>39</v>
      </c>
      <c r="E41" s="28" t="s">
        <v>1577</v>
      </c>
      <c r="F41" s="28" t="s">
        <v>1578</v>
      </c>
      <c r="G41" s="30">
        <v>16192.7</v>
      </c>
      <c r="I41" s="28" t="s">
        <v>1466</v>
      </c>
      <c r="J41" s="28">
        <v>140</v>
      </c>
    </row>
    <row r="42" spans="2:10" x14ac:dyDescent="0.15">
      <c r="B42" t="s">
        <v>1580</v>
      </c>
      <c r="C42" s="56" t="s">
        <v>1579</v>
      </c>
      <c r="D42" s="28">
        <v>40</v>
      </c>
      <c r="E42" s="28" t="s">
        <v>1581</v>
      </c>
      <c r="F42" s="28" t="s">
        <v>1582</v>
      </c>
      <c r="G42" s="30">
        <v>3767.1</v>
      </c>
      <c r="I42" s="28" t="s">
        <v>1467</v>
      </c>
      <c r="J42" s="28">
        <v>29</v>
      </c>
    </row>
    <row r="43" spans="2:10" x14ac:dyDescent="0.15">
      <c r="B43" t="s">
        <v>1583</v>
      </c>
      <c r="C43" s="56" t="s">
        <v>1584</v>
      </c>
      <c r="D43" s="28">
        <v>41</v>
      </c>
      <c r="E43" s="28" t="s">
        <v>1585</v>
      </c>
      <c r="F43" s="28" t="s">
        <v>1586</v>
      </c>
      <c r="G43" s="30">
        <v>15314.8</v>
      </c>
      <c r="I43" s="28" t="s">
        <v>1466</v>
      </c>
      <c r="J43" s="28">
        <v>12</v>
      </c>
    </row>
    <row r="44" spans="2:10" x14ac:dyDescent="0.15">
      <c r="B44" t="s">
        <v>1587</v>
      </c>
      <c r="C44" s="56" t="s">
        <v>1588</v>
      </c>
      <c r="D44" s="28">
        <v>42</v>
      </c>
      <c r="G44" s="30">
        <v>150804</v>
      </c>
      <c r="J44" s="28"/>
    </row>
    <row r="45" spans="2:10" x14ac:dyDescent="0.15">
      <c r="B45" t="s">
        <v>1589</v>
      </c>
      <c r="C45" s="56" t="s">
        <v>1590</v>
      </c>
      <c r="D45" s="28">
        <v>43</v>
      </c>
      <c r="E45" s="28" t="s">
        <v>1591</v>
      </c>
      <c r="F45" s="28" t="s">
        <v>1456</v>
      </c>
      <c r="G45" s="30">
        <v>149000</v>
      </c>
      <c r="I45" s="28" t="s">
        <v>1456</v>
      </c>
      <c r="J45" s="28"/>
    </row>
    <row r="46" spans="2:10" x14ac:dyDescent="0.15">
      <c r="C46" s="56" t="s">
        <v>1592</v>
      </c>
      <c r="D46" s="28">
        <v>44</v>
      </c>
      <c r="E46" s="28" t="s">
        <v>1593</v>
      </c>
      <c r="F46" s="28" t="s">
        <v>1594</v>
      </c>
      <c r="G46" s="30">
        <v>30000</v>
      </c>
      <c r="I46" s="28" t="s">
        <v>1466</v>
      </c>
      <c r="J46" s="28"/>
    </row>
    <row r="47" spans="2:10" x14ac:dyDescent="0.15">
      <c r="C47" s="56" t="s">
        <v>1595</v>
      </c>
      <c r="D47" s="28">
        <v>45</v>
      </c>
      <c r="G47" s="30">
        <v>27743</v>
      </c>
      <c r="J47" s="28"/>
    </row>
    <row r="48" spans="2:10" x14ac:dyDescent="0.15">
      <c r="B48" t="s">
        <v>1421</v>
      </c>
      <c r="C48" s="56" t="s">
        <v>1596</v>
      </c>
      <c r="D48" s="28">
        <v>46</v>
      </c>
      <c r="E48" s="28" t="s">
        <v>1553</v>
      </c>
      <c r="F48" s="28" t="s">
        <v>1554</v>
      </c>
      <c r="G48" s="30">
        <v>5808</v>
      </c>
      <c r="I48" s="28" t="s">
        <v>1466</v>
      </c>
      <c r="J48" s="28">
        <v>51</v>
      </c>
    </row>
    <row r="49" spans="2:10" x14ac:dyDescent="0.15">
      <c r="B49" t="s">
        <v>1598</v>
      </c>
      <c r="C49" s="56" t="s">
        <v>1597</v>
      </c>
      <c r="D49" s="28">
        <v>47</v>
      </c>
      <c r="E49" s="28" t="s">
        <v>1553</v>
      </c>
      <c r="F49" s="28" t="s">
        <v>1554</v>
      </c>
      <c r="G49" s="30">
        <v>6063</v>
      </c>
      <c r="I49" s="28" t="s">
        <v>1466</v>
      </c>
      <c r="J49" s="28"/>
    </row>
    <row r="50" spans="2:10" x14ac:dyDescent="0.15">
      <c r="B50" t="s">
        <v>1600</v>
      </c>
      <c r="C50" s="56" t="s">
        <v>1599</v>
      </c>
      <c r="D50" s="28">
        <v>48</v>
      </c>
      <c r="F50" s="28" t="s">
        <v>1461</v>
      </c>
      <c r="J50" s="28"/>
    </row>
    <row r="51" spans="2:10" x14ac:dyDescent="0.15">
      <c r="B51" t="s">
        <v>1602</v>
      </c>
      <c r="C51" s="56" t="s">
        <v>1601</v>
      </c>
      <c r="D51" s="28">
        <v>49</v>
      </c>
      <c r="G51" s="30">
        <v>34109.5</v>
      </c>
      <c r="J51" s="28"/>
    </row>
    <row r="52" spans="2:10" x14ac:dyDescent="0.15">
      <c r="C52" s="56" t="s">
        <v>1603</v>
      </c>
      <c r="D52" s="28">
        <v>50</v>
      </c>
      <c r="E52" s="28" t="s">
        <v>1484</v>
      </c>
      <c r="F52" s="28" t="s">
        <v>1483</v>
      </c>
      <c r="G52" s="30">
        <v>1431</v>
      </c>
      <c r="I52" s="28" t="s">
        <v>1467</v>
      </c>
      <c r="J52" s="28">
        <v>10</v>
      </c>
    </row>
    <row r="53" spans="2:10" x14ac:dyDescent="0.15">
      <c r="B53" t="s">
        <v>1413</v>
      </c>
      <c r="C53" s="56" t="s">
        <v>1604</v>
      </c>
      <c r="D53" s="28">
        <v>51</v>
      </c>
      <c r="E53" s="28" t="s">
        <v>1477</v>
      </c>
      <c r="F53" s="28" t="s">
        <v>1456</v>
      </c>
      <c r="G53" s="30">
        <v>144190</v>
      </c>
      <c r="I53" s="28" t="s">
        <v>1456</v>
      </c>
      <c r="J53" s="28"/>
    </row>
    <row r="54" spans="2:10" x14ac:dyDescent="0.15">
      <c r="B54" t="s">
        <v>1608</v>
      </c>
      <c r="C54" s="56" t="s">
        <v>1607</v>
      </c>
      <c r="D54" s="28">
        <v>52</v>
      </c>
      <c r="E54" s="28" t="s">
        <v>1609</v>
      </c>
      <c r="F54" s="28" t="s">
        <v>1610</v>
      </c>
      <c r="G54" s="30">
        <v>22129</v>
      </c>
      <c r="I54" s="28" t="s">
        <v>1466</v>
      </c>
      <c r="J54" s="28"/>
    </row>
    <row r="55" spans="2:10" x14ac:dyDescent="0.15">
      <c r="B55" t="s">
        <v>1606</v>
      </c>
      <c r="C55" s="56" t="s">
        <v>1605</v>
      </c>
      <c r="D55" s="28">
        <v>53</v>
      </c>
      <c r="F55" s="28" t="s">
        <v>1461</v>
      </c>
      <c r="G55" s="30">
        <v>55597.4</v>
      </c>
      <c r="I55" s="28" t="s">
        <v>1466</v>
      </c>
      <c r="J55" s="28">
        <v>497</v>
      </c>
    </row>
    <row r="56" spans="2:10" x14ac:dyDescent="0.15">
      <c r="C56" s="56" t="s">
        <v>1611</v>
      </c>
      <c r="D56" s="28">
        <v>54</v>
      </c>
      <c r="F56" s="28" t="s">
        <v>1456</v>
      </c>
      <c r="G56" s="30">
        <v>145651</v>
      </c>
      <c r="I56" s="28" t="s">
        <v>1456</v>
      </c>
      <c r="J56" s="28"/>
    </row>
    <row r="57" spans="2:10" x14ac:dyDescent="0.15">
      <c r="B57" t="s">
        <v>1315</v>
      </c>
      <c r="C57" t="s">
        <v>1448</v>
      </c>
      <c r="D57" s="28">
        <v>9029</v>
      </c>
      <c r="E57" s="28" t="s">
        <v>1462</v>
      </c>
      <c r="F57" s="28" t="s">
        <v>1456</v>
      </c>
      <c r="I57" s="28" t="s">
        <v>1456</v>
      </c>
    </row>
    <row r="58" spans="2:10" x14ac:dyDescent="0.15">
      <c r="C58" s="56" t="s">
        <v>1529</v>
      </c>
      <c r="D58" s="28">
        <v>9532</v>
      </c>
      <c r="E58" s="28" t="s">
        <v>1530</v>
      </c>
      <c r="F58" s="28" t="s">
        <v>1531</v>
      </c>
      <c r="G58" s="30">
        <v>3039</v>
      </c>
      <c r="I58" s="28" t="s">
        <v>1467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8.83203125" defaultRowHeight="13" outlineLevelRow="1" x14ac:dyDescent="0.15"/>
  <cols>
    <col min="1" max="1" width="5" bestFit="1" customWidth="1"/>
    <col min="2" max="2" width="13.1640625" bestFit="1" customWidth="1"/>
    <col min="3" max="10" width="9.1640625" style="28"/>
  </cols>
  <sheetData>
    <row r="1" spans="1:10" x14ac:dyDescent="0.15">
      <c r="A1" s="5" t="s">
        <v>286</v>
      </c>
    </row>
    <row r="2" spans="1:10" x14ac:dyDescent="0.1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15">
      <c r="B3" t="s">
        <v>14</v>
      </c>
      <c r="C3" s="30"/>
      <c r="D3" s="30"/>
      <c r="G3" s="30">
        <v>21382</v>
      </c>
      <c r="H3" s="30">
        <v>22453</v>
      </c>
    </row>
    <row r="4" spans="1:10" x14ac:dyDescent="0.15">
      <c r="B4" t="s">
        <v>27</v>
      </c>
      <c r="C4" s="30"/>
      <c r="D4" s="30"/>
      <c r="G4" s="30">
        <v>15775</v>
      </c>
      <c r="H4" s="30">
        <v>16112</v>
      </c>
    </row>
    <row r="5" spans="1:10" x14ac:dyDescent="0.15">
      <c r="B5" t="s">
        <v>17</v>
      </c>
      <c r="C5" s="30"/>
      <c r="D5" s="30"/>
      <c r="G5" s="30">
        <v>12310</v>
      </c>
      <c r="H5" s="30">
        <v>14462</v>
      </c>
    </row>
    <row r="6" spans="1:10" x14ac:dyDescent="0.15">
      <c r="B6" t="s">
        <v>1255</v>
      </c>
      <c r="C6" s="30"/>
      <c r="D6" s="30"/>
      <c r="G6" s="30">
        <v>8768</v>
      </c>
      <c r="H6" s="30">
        <v>11303</v>
      </c>
    </row>
    <row r="7" spans="1:10" x14ac:dyDescent="0.15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15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15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15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1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1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15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15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15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1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baseColWidth="10" defaultColWidth="8.83203125" defaultRowHeight="13" x14ac:dyDescent="0.15"/>
  <sheetData>
    <row r="2" spans="2:2" x14ac:dyDescent="0.15">
      <c r="B2" t="s">
        <v>1132</v>
      </c>
    </row>
    <row r="3" spans="2:2" x14ac:dyDescent="0.15">
      <c r="B3" t="s">
        <v>1133</v>
      </c>
    </row>
    <row r="4" spans="2:2" x14ac:dyDescent="0.15">
      <c r="B4" t="s">
        <v>1146</v>
      </c>
    </row>
    <row r="5" spans="2:2" x14ac:dyDescent="0.15">
      <c r="B5" t="s">
        <v>1158</v>
      </c>
    </row>
    <row r="6" spans="2:2" x14ac:dyDescent="0.15">
      <c r="B6" t="s">
        <v>1155</v>
      </c>
    </row>
    <row r="7" spans="2:2" x14ac:dyDescent="0.15">
      <c r="B7" t="s">
        <v>1156</v>
      </c>
    </row>
    <row r="8" spans="2:2" x14ac:dyDescent="0.15">
      <c r="B8" t="s">
        <v>1148</v>
      </c>
    </row>
    <row r="9" spans="2:2" x14ac:dyDescent="0.15">
      <c r="B9" t="s">
        <v>1160</v>
      </c>
    </row>
    <row r="10" spans="2:2" x14ac:dyDescent="0.15">
      <c r="B10" t="s">
        <v>1157</v>
      </c>
    </row>
    <row r="11" spans="2:2" x14ac:dyDescent="0.15">
      <c r="B11" t="s">
        <v>1159</v>
      </c>
    </row>
    <row r="12" spans="2:2" x14ac:dyDescent="0.15">
      <c r="B12" t="s">
        <v>1134</v>
      </c>
    </row>
    <row r="13" spans="2:2" x14ac:dyDescent="0.15">
      <c r="B13" t="s">
        <v>235</v>
      </c>
    </row>
    <row r="14" spans="2:2" x14ac:dyDescent="0.15">
      <c r="B14" t="s">
        <v>1135</v>
      </c>
    </row>
    <row r="15" spans="2:2" x14ac:dyDescent="0.15">
      <c r="B15" t="s">
        <v>1136</v>
      </c>
    </row>
    <row r="16" spans="2:2" x14ac:dyDescent="0.15">
      <c r="B16" t="s">
        <v>1137</v>
      </c>
    </row>
    <row r="17" spans="2:2" x14ac:dyDescent="0.15">
      <c r="B17" t="s">
        <v>1138</v>
      </c>
    </row>
    <row r="18" spans="2:2" x14ac:dyDescent="0.15">
      <c r="B18" t="s">
        <v>1139</v>
      </c>
    </row>
    <row r="19" spans="2:2" x14ac:dyDescent="0.15">
      <c r="B19" t="s">
        <v>1140</v>
      </c>
    </row>
    <row r="20" spans="2:2" x14ac:dyDescent="0.15">
      <c r="B20" t="s">
        <v>1141</v>
      </c>
    </row>
    <row r="21" spans="2:2" x14ac:dyDescent="0.15">
      <c r="B21" t="s">
        <v>1142</v>
      </c>
    </row>
    <row r="22" spans="2:2" x14ac:dyDescent="0.15">
      <c r="B22" t="s">
        <v>1147</v>
      </c>
    </row>
    <row r="23" spans="2:2" x14ac:dyDescent="0.1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3" sqref="Y3"/>
    </sheetView>
  </sheetViews>
  <sheetFormatPr baseColWidth="10" defaultColWidth="8.83203125" defaultRowHeight="13" x14ac:dyDescent="0.15"/>
  <cols>
    <col min="1" max="1" width="4.83203125" bestFit="1" customWidth="1"/>
    <col min="2" max="2" width="13.1640625" customWidth="1"/>
    <col min="6" max="7" width="10.5" customWidth="1"/>
    <col min="8" max="8" width="5.5" customWidth="1"/>
    <col min="9" max="18" width="7.5" style="28" customWidth="1"/>
    <col min="19" max="27" width="7.5" customWidth="1"/>
    <col min="28" max="28" width="10.5" customWidth="1"/>
    <col min="29" max="31" width="9.1640625" style="28"/>
  </cols>
  <sheetData>
    <row r="1" spans="1:140" x14ac:dyDescent="0.15">
      <c r="A1" s="5" t="s">
        <v>286</v>
      </c>
      <c r="J1" s="30">
        <f>MAX(L3:AA66)</f>
        <v>19936</v>
      </c>
    </row>
    <row r="2" spans="1:140" x14ac:dyDescent="0.15">
      <c r="A2" s="28" t="s">
        <v>1392</v>
      </c>
      <c r="B2" t="s">
        <v>1095</v>
      </c>
      <c r="C2" t="s">
        <v>635</v>
      </c>
      <c r="D2" t="s">
        <v>1383</v>
      </c>
      <c r="E2" t="s">
        <v>1393</v>
      </c>
      <c r="F2" t="s">
        <v>632</v>
      </c>
      <c r="G2" s="28" t="s">
        <v>1375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1397</v>
      </c>
      <c r="R2" s="28" t="s">
        <v>1398</v>
      </c>
      <c r="S2" s="28" t="s">
        <v>1399</v>
      </c>
      <c r="T2" s="28" t="s">
        <v>1400</v>
      </c>
      <c r="U2" s="28" t="s">
        <v>1405</v>
      </c>
      <c r="V2" s="28" t="s">
        <v>1406</v>
      </c>
      <c r="W2" s="28" t="s">
        <v>1407</v>
      </c>
      <c r="X2" s="28" t="s">
        <v>1408</v>
      </c>
      <c r="Y2" s="28" t="s">
        <v>1422</v>
      </c>
      <c r="Z2" s="28" t="s">
        <v>1423</v>
      </c>
      <c r="AA2" s="28" t="s">
        <v>1424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15">
      <c r="A3" s="28">
        <v>1</v>
      </c>
      <c r="B3" t="s">
        <v>1413</v>
      </c>
      <c r="C3" t="s">
        <v>18</v>
      </c>
      <c r="D3" t="s">
        <v>1387</v>
      </c>
      <c r="E3">
        <v>3</v>
      </c>
      <c r="F3" t="s">
        <v>1414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:Y3" si="9">SUM(CK3:CN3)</f>
        <v>19936</v>
      </c>
      <c r="Y3" s="30">
        <f>SUM(CO3:CR3)</f>
        <v>19169</v>
      </c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15">
      <c r="A4" s="28">
        <v>2</v>
      </c>
      <c r="B4" t="s">
        <v>1403</v>
      </c>
      <c r="C4" t="s">
        <v>24</v>
      </c>
      <c r="D4" t="s">
        <v>1386</v>
      </c>
      <c r="F4" t="s">
        <v>1404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15">
      <c r="A5" s="28">
        <v>3</v>
      </c>
      <c r="B5" t="s">
        <v>1394</v>
      </c>
      <c r="C5" t="s">
        <v>1395</v>
      </c>
      <c r="D5" t="s">
        <v>1386</v>
      </c>
      <c r="E5">
        <v>2</v>
      </c>
      <c r="F5" t="s">
        <v>1396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15">
      <c r="A6">
        <f t="shared" ref="A6:A26" si="15">+A5+1</f>
        <v>4</v>
      </c>
      <c r="B6" t="s">
        <v>1426</v>
      </c>
      <c r="C6" t="s">
        <v>15</v>
      </c>
      <c r="D6" t="s">
        <v>1387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15">
      <c r="A7">
        <f t="shared" si="15"/>
        <v>5</v>
      </c>
      <c r="B7" t="s">
        <v>1379</v>
      </c>
      <c r="C7" t="s">
        <v>24</v>
      </c>
      <c r="D7" t="s">
        <v>1435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15">
      <c r="A8">
        <f t="shared" si="15"/>
        <v>6</v>
      </c>
      <c r="B8" t="s">
        <v>1434</v>
      </c>
      <c r="C8" t="s">
        <v>24</v>
      </c>
      <c r="D8" t="s">
        <v>1435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1436</v>
      </c>
      <c r="Q8" s="30" t="s">
        <v>1437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15">
      <c r="A9">
        <f t="shared" si="15"/>
        <v>7</v>
      </c>
      <c r="B9" t="s">
        <v>654</v>
      </c>
      <c r="C9" t="s">
        <v>28</v>
      </c>
      <c r="D9" t="s">
        <v>1385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15">
      <c r="A10">
        <f t="shared" si="15"/>
        <v>8</v>
      </c>
      <c r="B10" t="s">
        <v>658</v>
      </c>
      <c r="C10" t="s">
        <v>28</v>
      </c>
      <c r="D10" t="s">
        <v>1389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15">
      <c r="A11">
        <f t="shared" si="15"/>
        <v>9</v>
      </c>
      <c r="B11" t="s">
        <v>1417</v>
      </c>
      <c r="C11" t="s">
        <v>20</v>
      </c>
      <c r="D11" t="s">
        <v>1391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15">
      <c r="A12">
        <f t="shared" si="15"/>
        <v>10</v>
      </c>
      <c r="B12" t="s">
        <v>1096</v>
      </c>
      <c r="C12" t="s">
        <v>32</v>
      </c>
      <c r="D12" t="s">
        <v>1385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15">
      <c r="A13">
        <f t="shared" si="15"/>
        <v>11</v>
      </c>
      <c r="B13" t="s">
        <v>1373</v>
      </c>
      <c r="C13" t="s">
        <v>46</v>
      </c>
      <c r="D13" t="s">
        <v>1388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15">
      <c r="A14">
        <f t="shared" si="15"/>
        <v>12</v>
      </c>
      <c r="B14" t="s">
        <v>1421</v>
      </c>
      <c r="C14" t="s">
        <v>20</v>
      </c>
      <c r="D14" t="s">
        <v>1389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15">
      <c r="A15">
        <f t="shared" si="15"/>
        <v>13</v>
      </c>
      <c r="B15" t="s">
        <v>652</v>
      </c>
      <c r="C15" t="s">
        <v>15</v>
      </c>
      <c r="D15" t="s">
        <v>1385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15">
      <c r="A16">
        <f t="shared" si="15"/>
        <v>14</v>
      </c>
      <c r="B16" t="s">
        <v>655</v>
      </c>
      <c r="C16" t="s">
        <v>28</v>
      </c>
      <c r="D16" t="s">
        <v>1390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15">
      <c r="A17">
        <f t="shared" si="15"/>
        <v>15</v>
      </c>
      <c r="B17" t="s">
        <v>1382</v>
      </c>
      <c r="C17" t="s">
        <v>24</v>
      </c>
      <c r="D17" t="s">
        <v>1385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15">
      <c r="A18">
        <f t="shared" si="15"/>
        <v>16</v>
      </c>
      <c r="B18" t="s">
        <v>1409</v>
      </c>
      <c r="C18" t="s">
        <v>24</v>
      </c>
      <c r="D18" t="s">
        <v>1386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15">
      <c r="A19">
        <f t="shared" si="15"/>
        <v>17</v>
      </c>
      <c r="B19" t="s">
        <v>647</v>
      </c>
      <c r="C19" t="s">
        <v>20</v>
      </c>
      <c r="D19" t="s">
        <v>1385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15">
      <c r="A20">
        <f t="shared" si="15"/>
        <v>18</v>
      </c>
      <c r="B20" t="s">
        <v>648</v>
      </c>
      <c r="C20" t="s">
        <v>20</v>
      </c>
      <c r="D20" t="s">
        <v>1391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15">
      <c r="A21">
        <f t="shared" si="15"/>
        <v>19</v>
      </c>
      <c r="B21" t="s">
        <v>1051</v>
      </c>
      <c r="C21" t="s">
        <v>1052</v>
      </c>
      <c r="D21" t="s">
        <v>1389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15">
      <c r="A22">
        <f t="shared" si="15"/>
        <v>20</v>
      </c>
      <c r="B22" t="s">
        <v>1378</v>
      </c>
      <c r="C22" t="s">
        <v>46</v>
      </c>
      <c r="D22" t="s">
        <v>1410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15">
      <c r="A23">
        <f t="shared" si="15"/>
        <v>21</v>
      </c>
      <c r="B23" t="s">
        <v>642</v>
      </c>
      <c r="C23" t="s">
        <v>20</v>
      </c>
      <c r="D23" t="s">
        <v>1389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15">
      <c r="A24">
        <f t="shared" si="15"/>
        <v>22</v>
      </c>
      <c r="B24" t="s">
        <v>1315</v>
      </c>
      <c r="C24" t="s">
        <v>30</v>
      </c>
      <c r="D24" t="s">
        <v>1387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15">
      <c r="A25">
        <f t="shared" si="15"/>
        <v>23</v>
      </c>
      <c r="B25" t="s">
        <v>1425</v>
      </c>
      <c r="C25" t="s">
        <v>20</v>
      </c>
      <c r="D25" t="s">
        <v>1386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15">
      <c r="A26">
        <f t="shared" si="15"/>
        <v>24</v>
      </c>
      <c r="B26" t="s">
        <v>1376</v>
      </c>
      <c r="C26" t="s">
        <v>46</v>
      </c>
      <c r="D26" t="s">
        <v>1388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15">
      <c r="A27">
        <f t="shared" ref="A27" si="95">+A26+1</f>
        <v>25</v>
      </c>
      <c r="B27" t="s">
        <v>650</v>
      </c>
      <c r="C27" t="s">
        <v>15</v>
      </c>
      <c r="D27" t="s">
        <v>1385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15">
      <c r="A28">
        <f>+A27+1</f>
        <v>26</v>
      </c>
      <c r="B28" t="s">
        <v>1316</v>
      </c>
      <c r="C28" t="s">
        <v>30</v>
      </c>
      <c r="D28" t="s">
        <v>1386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15">
      <c r="A29">
        <f t="shared" ref="A29:A44" si="96">+A28+1</f>
        <v>27</v>
      </c>
      <c r="B29" t="s">
        <v>1380</v>
      </c>
      <c r="C29" t="s">
        <v>24</v>
      </c>
      <c r="D29" t="s">
        <v>1384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15">
      <c r="A30">
        <f>+A27+1</f>
        <v>26</v>
      </c>
      <c r="B30" t="s">
        <v>1415</v>
      </c>
      <c r="C30" t="s">
        <v>18</v>
      </c>
      <c r="D30" t="s">
        <v>1387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15">
      <c r="A31">
        <f>+A29+1</f>
        <v>28</v>
      </c>
      <c r="B31" t="s">
        <v>651</v>
      </c>
      <c r="C31" t="s">
        <v>15</v>
      </c>
      <c r="D31" t="s">
        <v>1385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15">
      <c r="A32">
        <f t="shared" si="96"/>
        <v>29</v>
      </c>
      <c r="B32" t="s">
        <v>1377</v>
      </c>
      <c r="C32" t="s">
        <v>46</v>
      </c>
      <c r="D32" t="s">
        <v>1410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15">
      <c r="A33">
        <f t="shared" si="96"/>
        <v>30</v>
      </c>
      <c r="B33" t="s">
        <v>661</v>
      </c>
      <c r="C33" t="s">
        <v>28</v>
      </c>
      <c r="D33" t="s">
        <v>1388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15">
      <c r="A34">
        <f t="shared" si="96"/>
        <v>31</v>
      </c>
      <c r="B34" t="s">
        <v>1402</v>
      </c>
      <c r="C34" t="s">
        <v>24</v>
      </c>
      <c r="D34" t="s">
        <v>1387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15">
      <c r="A35">
        <f>+A33+1</f>
        <v>31</v>
      </c>
      <c r="B35" t="s">
        <v>1374</v>
      </c>
      <c r="C35" t="s">
        <v>46</v>
      </c>
      <c r="D35" t="s">
        <v>1388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15">
      <c r="A36">
        <f>+A34+1</f>
        <v>32</v>
      </c>
      <c r="B36" t="s">
        <v>1416</v>
      </c>
      <c r="C36" t="s">
        <v>18</v>
      </c>
      <c r="D36" t="s">
        <v>1387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15">
      <c r="A37">
        <f>+A35+1</f>
        <v>32</v>
      </c>
      <c r="B37" t="s">
        <v>1381</v>
      </c>
      <c r="C37" t="s">
        <v>24</v>
      </c>
      <c r="D37" t="s">
        <v>1401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15">
      <c r="A38">
        <f t="shared" si="96"/>
        <v>33</v>
      </c>
      <c r="B38" t="s">
        <v>640</v>
      </c>
      <c r="C38" t="s">
        <v>20</v>
      </c>
      <c r="D38" t="s">
        <v>1387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15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15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15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15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15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15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15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15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15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15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15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15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15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15">
      <c r="A52">
        <f t="shared" si="125"/>
        <v>47</v>
      </c>
      <c r="B52" t="s">
        <v>1420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15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15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15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15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15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15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15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15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15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15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15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15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15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1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1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1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1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15">
      <c r="B70" t="s">
        <v>1053</v>
      </c>
      <c r="C70">
        <v>6.86</v>
      </c>
      <c r="G70" s="31"/>
      <c r="H70" s="31"/>
    </row>
    <row r="71" spans="1:125" x14ac:dyDescent="0.15">
      <c r="G71" s="31"/>
      <c r="H71" s="31"/>
    </row>
    <row r="72" spans="1:125" x14ac:dyDescent="0.15">
      <c r="G72" s="31"/>
      <c r="H72" s="31"/>
    </row>
    <row r="73" spans="1:125" x14ac:dyDescent="0.15">
      <c r="G73" s="31"/>
      <c r="H73" s="31"/>
    </row>
    <row r="77" spans="1:125" x14ac:dyDescent="0.15">
      <c r="B77" t="s">
        <v>1419</v>
      </c>
      <c r="C77" t="s">
        <v>32</v>
      </c>
      <c r="D77" t="s">
        <v>1386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15">
      <c r="A78"/>
      <c r="B78" t="s">
        <v>1418</v>
      </c>
      <c r="C78" t="s">
        <v>24</v>
      </c>
      <c r="D78" t="s">
        <v>1386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15">
      <c r="B79" t="s">
        <v>656</v>
      </c>
      <c r="C79" t="s">
        <v>28</v>
      </c>
      <c r="D79" t="s">
        <v>1389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15">
      <c r="B80" t="s">
        <v>657</v>
      </c>
      <c r="C80" t="s">
        <v>28</v>
      </c>
      <c r="D80" t="s">
        <v>1389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595</v>
      </c>
      <c r="D11" t="s">
        <v>596</v>
      </c>
    </row>
    <row r="12" spans="1:28" x14ac:dyDescent="0.1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15">
      <c r="C13" t="s">
        <v>1066</v>
      </c>
      <c r="D13" t="s">
        <v>1067</v>
      </c>
    </row>
    <row r="15" spans="1:28" x14ac:dyDescent="0.1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baseColWidth="10" defaultColWidth="8.83203125" defaultRowHeight="13" x14ac:dyDescent="0.15"/>
  <cols>
    <col min="1" max="1" width="4.83203125" bestFit="1" customWidth="1"/>
    <col min="2" max="2" width="11.5" customWidth="1"/>
  </cols>
  <sheetData>
    <row r="1" spans="1:3" x14ac:dyDescent="0.15">
      <c r="A1" s="5" t="s">
        <v>286</v>
      </c>
    </row>
    <row r="2" spans="1:3" x14ac:dyDescent="0.15">
      <c r="B2" s="1" t="s">
        <v>3</v>
      </c>
      <c r="C2" s="2">
        <v>6.71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39">
        <v>1.3</v>
      </c>
    </row>
    <row r="7" spans="1:3" x14ac:dyDescent="0.15">
      <c r="B7" t="s">
        <v>374</v>
      </c>
      <c r="C7">
        <v>145.25</v>
      </c>
    </row>
    <row r="8" spans="1:3" x14ac:dyDescent="0.15">
      <c r="B8" t="s">
        <v>397</v>
      </c>
      <c r="C8" s="42">
        <v>7.8</v>
      </c>
    </row>
    <row r="9" spans="1:3" x14ac:dyDescent="0.15">
      <c r="B9" t="s">
        <v>399</v>
      </c>
      <c r="C9">
        <v>1433</v>
      </c>
    </row>
    <row r="10" spans="1:3" x14ac:dyDescent="0.15">
      <c r="B10" t="s">
        <v>433</v>
      </c>
      <c r="C10">
        <v>82.55</v>
      </c>
    </row>
    <row r="11" spans="1:3" x14ac:dyDescent="0.1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5" customWidth="1"/>
    <col min="8" max="8" width="9.83203125" style="28" customWidth="1"/>
    <col min="9" max="9" width="12.5" customWidth="1"/>
  </cols>
  <sheetData>
    <row r="1" spans="1:10" x14ac:dyDescent="0.15">
      <c r="A1" s="5" t="s">
        <v>286</v>
      </c>
    </row>
    <row r="2" spans="1:10" x14ac:dyDescent="0.1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15">
      <c r="B3" t="s">
        <v>500</v>
      </c>
      <c r="E3" t="s">
        <v>325</v>
      </c>
      <c r="F3">
        <v>3000</v>
      </c>
      <c r="G3" t="s">
        <v>501</v>
      </c>
    </row>
    <row r="4" spans="1:10" x14ac:dyDescent="0.1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1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1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1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1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1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15">
      <c r="B10" t="s">
        <v>477</v>
      </c>
    </row>
    <row r="11" spans="1:10" x14ac:dyDescent="0.15">
      <c r="B11" t="s">
        <v>478</v>
      </c>
    </row>
    <row r="12" spans="1:10" x14ac:dyDescent="0.15">
      <c r="B12" t="s">
        <v>480</v>
      </c>
      <c r="C12">
        <v>2019</v>
      </c>
      <c r="I12" t="s">
        <v>503</v>
      </c>
    </row>
    <row r="13" spans="1:10" x14ac:dyDescent="0.15">
      <c r="B13" t="s">
        <v>481</v>
      </c>
    </row>
    <row r="14" spans="1:10" x14ac:dyDescent="0.15">
      <c r="B14" t="s">
        <v>482</v>
      </c>
    </row>
    <row r="15" spans="1:10" x14ac:dyDescent="0.15">
      <c r="B15" t="s">
        <v>483</v>
      </c>
    </row>
    <row r="16" spans="1:10" x14ac:dyDescent="0.1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15">
      <c r="B17" t="s">
        <v>485</v>
      </c>
    </row>
    <row r="18" spans="2:9" x14ac:dyDescent="0.1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15">
      <c r="B19" t="s">
        <v>486</v>
      </c>
    </row>
    <row r="20" spans="2:9" x14ac:dyDescent="0.15">
      <c r="B20" t="s">
        <v>1114</v>
      </c>
      <c r="E20" t="s">
        <v>602</v>
      </c>
      <c r="F20">
        <v>110</v>
      </c>
    </row>
    <row r="21" spans="2:9" x14ac:dyDescent="0.1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1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1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1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15">
      <c r="H25" s="38"/>
    </row>
    <row r="26" spans="2:9" x14ac:dyDescent="0.1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1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15">
      <c r="B28" t="s">
        <v>392</v>
      </c>
      <c r="E28" t="s">
        <v>393</v>
      </c>
      <c r="F28">
        <v>107</v>
      </c>
      <c r="I28" t="s">
        <v>394</v>
      </c>
    </row>
    <row r="31" spans="2:9" x14ac:dyDescent="0.1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1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15">
      <c r="B33" t="s">
        <v>1115</v>
      </c>
      <c r="H33" s="38"/>
    </row>
    <row r="34" spans="2:8" x14ac:dyDescent="0.15">
      <c r="B34" t="s">
        <v>488</v>
      </c>
      <c r="E34" t="s">
        <v>393</v>
      </c>
      <c r="F34">
        <v>259</v>
      </c>
    </row>
    <row r="35" spans="2:8" x14ac:dyDescent="0.15">
      <c r="B35" t="s">
        <v>489</v>
      </c>
    </row>
    <row r="36" spans="2:8" x14ac:dyDescent="0.15">
      <c r="B36" t="s">
        <v>490</v>
      </c>
    </row>
    <row r="37" spans="2:8" x14ac:dyDescent="0.15">
      <c r="B37" t="s">
        <v>491</v>
      </c>
    </row>
    <row r="38" spans="2:8" x14ac:dyDescent="0.15">
      <c r="B38" t="s">
        <v>492</v>
      </c>
    </row>
    <row r="39" spans="2:8" x14ac:dyDescent="0.15">
      <c r="B39" t="s">
        <v>493</v>
      </c>
    </row>
    <row r="40" spans="2:8" x14ac:dyDescent="0.15">
      <c r="B40" t="s">
        <v>1010</v>
      </c>
      <c r="C40">
        <v>2021</v>
      </c>
      <c r="F40">
        <v>20</v>
      </c>
      <c r="H40" s="38">
        <v>45030</v>
      </c>
    </row>
    <row r="41" spans="2:8" x14ac:dyDescent="0.15">
      <c r="B41" t="s">
        <v>1011</v>
      </c>
      <c r="C41">
        <v>2020</v>
      </c>
      <c r="F41">
        <v>20</v>
      </c>
      <c r="H41" s="38">
        <v>44987</v>
      </c>
    </row>
    <row r="42" spans="2:8" x14ac:dyDescent="0.15">
      <c r="B42" t="s">
        <v>1009</v>
      </c>
    </row>
    <row r="43" spans="2:8" x14ac:dyDescent="0.15">
      <c r="B43" t="s">
        <v>1012</v>
      </c>
      <c r="C43" s="13">
        <v>44188</v>
      </c>
      <c r="F43">
        <v>19</v>
      </c>
      <c r="H43" s="38">
        <v>44545</v>
      </c>
    </row>
    <row r="44" spans="2:8" x14ac:dyDescent="0.1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15">
      <c r="B45" t="s">
        <v>1181</v>
      </c>
      <c r="C45" s="13"/>
      <c r="H45" s="38"/>
    </row>
    <row r="46" spans="2:8" x14ac:dyDescent="0.1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15">
      <c r="B47" t="s">
        <v>494</v>
      </c>
    </row>
    <row r="48" spans="2:8" x14ac:dyDescent="0.15">
      <c r="B48" t="s">
        <v>1008</v>
      </c>
    </row>
    <row r="49" spans="2:8" x14ac:dyDescent="0.15">
      <c r="B49" t="s">
        <v>1186</v>
      </c>
    </row>
    <row r="50" spans="2:8" x14ac:dyDescent="0.15">
      <c r="B50" t="s">
        <v>495</v>
      </c>
    </row>
    <row r="51" spans="2:8" x14ac:dyDescent="0.15">
      <c r="B51" t="s">
        <v>496</v>
      </c>
    </row>
    <row r="52" spans="2:8" x14ac:dyDescent="0.15">
      <c r="B52" t="s">
        <v>444</v>
      </c>
    </row>
    <row r="53" spans="2:8" x14ac:dyDescent="0.15">
      <c r="B53" t="s">
        <v>1143</v>
      </c>
      <c r="E53" t="s">
        <v>602</v>
      </c>
      <c r="F53">
        <v>120</v>
      </c>
      <c r="H53" s="38">
        <v>45511</v>
      </c>
    </row>
    <row r="54" spans="2:8" x14ac:dyDescent="0.15">
      <c r="B54" t="s">
        <v>445</v>
      </c>
    </row>
    <row r="55" spans="2:8" x14ac:dyDescent="0.15">
      <c r="B55" t="s">
        <v>446</v>
      </c>
    </row>
    <row r="56" spans="2:8" x14ac:dyDescent="0.15">
      <c r="B56" t="s">
        <v>447</v>
      </c>
    </row>
    <row r="57" spans="2:8" x14ac:dyDescent="0.1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15">
      <c r="B58" t="s">
        <v>448</v>
      </c>
    </row>
    <row r="59" spans="2:8" x14ac:dyDescent="0.15">
      <c r="B59" t="s">
        <v>450</v>
      </c>
    </row>
    <row r="60" spans="2:8" x14ac:dyDescent="0.15">
      <c r="B60" t="s">
        <v>449</v>
      </c>
    </row>
    <row r="61" spans="2:8" x14ac:dyDescent="0.15">
      <c r="B61" t="s">
        <v>451</v>
      </c>
      <c r="E61" t="s">
        <v>602</v>
      </c>
      <c r="F61">
        <v>500</v>
      </c>
    </row>
    <row r="62" spans="2:8" x14ac:dyDescent="0.15">
      <c r="B62" t="s">
        <v>453</v>
      </c>
    </row>
    <row r="63" spans="2:8" x14ac:dyDescent="0.15">
      <c r="B63" t="s">
        <v>454</v>
      </c>
    </row>
    <row r="64" spans="2:8" x14ac:dyDescent="0.15">
      <c r="B64" t="s">
        <v>455</v>
      </c>
    </row>
    <row r="65" spans="2:6" x14ac:dyDescent="0.15">
      <c r="B65" t="s">
        <v>456</v>
      </c>
    </row>
    <row r="66" spans="2:6" x14ac:dyDescent="0.15">
      <c r="B66" t="s">
        <v>473</v>
      </c>
    </row>
    <row r="67" spans="2:6" x14ac:dyDescent="0.15">
      <c r="B67" t="s">
        <v>474</v>
      </c>
    </row>
    <row r="68" spans="2:6" x14ac:dyDescent="0.15">
      <c r="B68" t="s">
        <v>476</v>
      </c>
    </row>
    <row r="69" spans="2:6" x14ac:dyDescent="0.15">
      <c r="B69" t="s">
        <v>475</v>
      </c>
    </row>
    <row r="70" spans="2:6" x14ac:dyDescent="0.15">
      <c r="B70" t="s">
        <v>458</v>
      </c>
    </row>
    <row r="71" spans="2:6" x14ac:dyDescent="0.15">
      <c r="B71" t="s">
        <v>459</v>
      </c>
    </row>
    <row r="72" spans="2:6" x14ac:dyDescent="0.15">
      <c r="B72" t="s">
        <v>461</v>
      </c>
    </row>
    <row r="73" spans="2:6" x14ac:dyDescent="0.15">
      <c r="B73" t="s">
        <v>462</v>
      </c>
    </row>
    <row r="74" spans="2:6" x14ac:dyDescent="0.15">
      <c r="B74" t="s">
        <v>463</v>
      </c>
    </row>
    <row r="75" spans="2:6" x14ac:dyDescent="0.15">
      <c r="B75" t="s">
        <v>464</v>
      </c>
    </row>
    <row r="76" spans="2:6" x14ac:dyDescent="0.15">
      <c r="B76" t="s">
        <v>466</v>
      </c>
    </row>
    <row r="77" spans="2:6" x14ac:dyDescent="0.15">
      <c r="B77" t="s">
        <v>467</v>
      </c>
    </row>
    <row r="78" spans="2:6" x14ac:dyDescent="0.15">
      <c r="B78" t="s">
        <v>468</v>
      </c>
    </row>
    <row r="79" spans="2:6" x14ac:dyDescent="0.15">
      <c r="B79" t="s">
        <v>469</v>
      </c>
    </row>
    <row r="80" spans="2:6" x14ac:dyDescent="0.15">
      <c r="B80" t="s">
        <v>470</v>
      </c>
      <c r="E80" t="s">
        <v>602</v>
      </c>
      <c r="F80" t="s">
        <v>1005</v>
      </c>
    </row>
    <row r="81" spans="2:8" x14ac:dyDescent="0.15">
      <c r="B81" t="s">
        <v>1006</v>
      </c>
      <c r="E81" t="s">
        <v>325</v>
      </c>
      <c r="F81" t="s">
        <v>1007</v>
      </c>
    </row>
    <row r="82" spans="2:8" x14ac:dyDescent="0.15">
      <c r="B82" t="s">
        <v>471</v>
      </c>
    </row>
    <row r="83" spans="2:8" x14ac:dyDescent="0.15">
      <c r="B83" t="s">
        <v>472</v>
      </c>
    </row>
    <row r="84" spans="2:8" x14ac:dyDescent="0.15">
      <c r="B84" t="s">
        <v>465</v>
      </c>
    </row>
    <row r="85" spans="2:8" x14ac:dyDescent="0.15">
      <c r="B85" t="s">
        <v>460</v>
      </c>
    </row>
    <row r="86" spans="2:8" x14ac:dyDescent="0.15">
      <c r="B86" t="s">
        <v>443</v>
      </c>
    </row>
    <row r="87" spans="2:8" x14ac:dyDescent="0.15">
      <c r="B87" t="s">
        <v>0</v>
      </c>
    </row>
    <row r="88" spans="2:8" x14ac:dyDescent="0.15">
      <c r="B88" t="s">
        <v>280</v>
      </c>
    </row>
    <row r="89" spans="2:8" x14ac:dyDescent="0.15">
      <c r="B89" t="s">
        <v>281</v>
      </c>
    </row>
    <row r="90" spans="2:8" x14ac:dyDescent="0.15">
      <c r="B90" t="s">
        <v>282</v>
      </c>
      <c r="C90">
        <v>2019</v>
      </c>
      <c r="D90" t="s">
        <v>283</v>
      </c>
    </row>
    <row r="91" spans="2:8" x14ac:dyDescent="0.15">
      <c r="B91" t="s">
        <v>285</v>
      </c>
    </row>
    <row r="92" spans="2:8" x14ac:dyDescent="0.15">
      <c r="B92" t="s">
        <v>287</v>
      </c>
    </row>
    <row r="93" spans="2:8" x14ac:dyDescent="0.15">
      <c r="B93" t="s">
        <v>290</v>
      </c>
    </row>
    <row r="94" spans="2:8" x14ac:dyDescent="0.1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15">
      <c r="B95" t="s">
        <v>338</v>
      </c>
      <c r="E95" t="s">
        <v>325</v>
      </c>
      <c r="F95" t="s">
        <v>339</v>
      </c>
    </row>
    <row r="96" spans="2:8" x14ac:dyDescent="0.15">
      <c r="B96" t="s">
        <v>340</v>
      </c>
    </row>
    <row r="97" spans="2:9" x14ac:dyDescent="0.15">
      <c r="B97" t="s">
        <v>1043</v>
      </c>
    </row>
    <row r="98" spans="2:9" x14ac:dyDescent="0.15">
      <c r="B98" t="s">
        <v>341</v>
      </c>
      <c r="I98" t="s">
        <v>342</v>
      </c>
    </row>
    <row r="99" spans="2:9" x14ac:dyDescent="0.15">
      <c r="B99" t="s">
        <v>384</v>
      </c>
    </row>
    <row r="100" spans="2:9" x14ac:dyDescent="0.1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15">
      <c r="B101" t="s">
        <v>391</v>
      </c>
    </row>
    <row r="103" spans="2:9" x14ac:dyDescent="0.15">
      <c r="B103" t="s">
        <v>398</v>
      </c>
      <c r="E103" t="s">
        <v>393</v>
      </c>
      <c r="F103">
        <v>121</v>
      </c>
    </row>
    <row r="104" spans="2:9" x14ac:dyDescent="0.15">
      <c r="B104" t="s">
        <v>415</v>
      </c>
    </row>
    <row r="105" spans="2:9" x14ac:dyDescent="0.15">
      <c r="B105" t="s">
        <v>418</v>
      </c>
    </row>
    <row r="106" spans="2:9" x14ac:dyDescent="0.15">
      <c r="B106" t="s">
        <v>420</v>
      </c>
    </row>
    <row r="107" spans="2:9" x14ac:dyDescent="0.15">
      <c r="B107" t="s">
        <v>425</v>
      </c>
      <c r="I107" t="s">
        <v>426</v>
      </c>
    </row>
    <row r="108" spans="2:9" x14ac:dyDescent="0.15">
      <c r="B108" t="s">
        <v>440</v>
      </c>
    </row>
    <row r="109" spans="2:9" x14ac:dyDescent="0.15">
      <c r="B109" t="s">
        <v>502</v>
      </c>
    </row>
    <row r="110" spans="2:9" x14ac:dyDescent="0.15">
      <c r="B110" t="s">
        <v>518</v>
      </c>
      <c r="I110" t="s">
        <v>519</v>
      </c>
    </row>
    <row r="111" spans="2:9" x14ac:dyDescent="0.15">
      <c r="B111" t="s">
        <v>521</v>
      </c>
      <c r="I111" t="s">
        <v>519</v>
      </c>
    </row>
    <row r="112" spans="2:9" x14ac:dyDescent="0.1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1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1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15">
      <c r="B115" t="s">
        <v>610</v>
      </c>
      <c r="I115" t="s">
        <v>611</v>
      </c>
    </row>
    <row r="116" spans="2:9" x14ac:dyDescent="0.15">
      <c r="B116" t="s">
        <v>617</v>
      </c>
      <c r="E116" t="s">
        <v>602</v>
      </c>
      <c r="F116" t="s">
        <v>619</v>
      </c>
    </row>
    <row r="117" spans="2:9" x14ac:dyDescent="0.1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15">
      <c r="B118" t="s">
        <v>621</v>
      </c>
      <c r="E118" t="s">
        <v>393</v>
      </c>
      <c r="F118" t="s">
        <v>622</v>
      </c>
    </row>
    <row r="119" spans="2:9" x14ac:dyDescent="0.15">
      <c r="B119" t="s">
        <v>621</v>
      </c>
      <c r="E119" t="s">
        <v>613</v>
      </c>
      <c r="F119" t="s">
        <v>608</v>
      </c>
    </row>
    <row r="120" spans="2:9" x14ac:dyDescent="0.15">
      <c r="B120" t="s">
        <v>1013</v>
      </c>
      <c r="E120" t="s">
        <v>602</v>
      </c>
      <c r="F120" t="s">
        <v>1014</v>
      </c>
    </row>
    <row r="121" spans="2:9" x14ac:dyDescent="0.15">
      <c r="B121" t="s">
        <v>1015</v>
      </c>
      <c r="E121" t="s">
        <v>325</v>
      </c>
      <c r="F121" t="s">
        <v>1016</v>
      </c>
    </row>
    <row r="122" spans="2:9" x14ac:dyDescent="0.15">
      <c r="B122" t="s">
        <v>1018</v>
      </c>
      <c r="E122" t="s">
        <v>1019</v>
      </c>
      <c r="F122" t="s">
        <v>1020</v>
      </c>
    </row>
    <row r="123" spans="2:9" x14ac:dyDescent="0.15">
      <c r="B123" t="s">
        <v>1021</v>
      </c>
    </row>
    <row r="124" spans="2:9" x14ac:dyDescent="0.15">
      <c r="B124" t="s">
        <v>1022</v>
      </c>
    </row>
    <row r="127" spans="2:9" x14ac:dyDescent="0.15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ColWidth="8.83203125" defaultRowHeight="13" x14ac:dyDescent="0.15"/>
  <cols>
    <col min="1" max="1" width="5" bestFit="1" customWidth="1"/>
    <col min="2" max="2" width="13.5" bestFit="1" customWidth="1"/>
    <col min="3" max="3" width="17.83203125" bestFit="1" customWidth="1"/>
    <col min="4" max="4" width="15.5" bestFit="1" customWidth="1"/>
    <col min="5" max="6" width="9.1640625" style="28"/>
  </cols>
  <sheetData>
    <row r="1" spans="1:6" x14ac:dyDescent="0.15">
      <c r="A1" s="5" t="s">
        <v>286</v>
      </c>
    </row>
    <row r="2" spans="1:6" x14ac:dyDescent="0.1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1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15">
      <c r="B4" t="s">
        <v>1337</v>
      </c>
      <c r="D4" t="s">
        <v>1360</v>
      </c>
      <c r="E4" s="30">
        <v>18211.07</v>
      </c>
    </row>
    <row r="5" spans="1:6" x14ac:dyDescent="0.15">
      <c r="B5" t="s">
        <v>1336</v>
      </c>
      <c r="D5" t="s">
        <v>1360</v>
      </c>
      <c r="E5" s="30">
        <v>16117.395447000001</v>
      </c>
    </row>
    <row r="6" spans="1:6" x14ac:dyDescent="0.1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15">
      <c r="B7" t="s">
        <v>1323</v>
      </c>
      <c r="D7" t="s">
        <v>1360</v>
      </c>
      <c r="E7" s="30">
        <v>9575.6820260000004</v>
      </c>
    </row>
    <row r="8" spans="1:6" x14ac:dyDescent="0.1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15">
      <c r="B9" t="s">
        <v>1333</v>
      </c>
      <c r="E9" s="30">
        <v>8737.9044240000003</v>
      </c>
    </row>
    <row r="10" spans="1:6" x14ac:dyDescent="0.15">
      <c r="B10" t="s">
        <v>1371</v>
      </c>
      <c r="C10" t="s">
        <v>1372</v>
      </c>
      <c r="D10" t="s">
        <v>1363</v>
      </c>
      <c r="E10" s="30"/>
      <c r="F10" s="30">
        <v>6000</v>
      </c>
    </row>
    <row r="11" spans="1:6" x14ac:dyDescent="0.1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15">
      <c r="B12" t="s">
        <v>1325</v>
      </c>
      <c r="E12" s="30">
        <v>5768.7178190000004</v>
      </c>
    </row>
    <row r="13" spans="1:6" x14ac:dyDescent="0.15">
      <c r="B13" t="s">
        <v>1365</v>
      </c>
      <c r="C13" t="s">
        <v>1366</v>
      </c>
      <c r="D13" t="s">
        <v>1363</v>
      </c>
      <c r="E13" s="30"/>
      <c r="F13" s="30">
        <v>5600</v>
      </c>
    </row>
    <row r="14" spans="1:6" x14ac:dyDescent="0.15">
      <c r="B14" t="s">
        <v>1338</v>
      </c>
      <c r="E14" s="30">
        <v>5116.0800019999997</v>
      </c>
    </row>
    <row r="15" spans="1:6" x14ac:dyDescent="0.15">
      <c r="B15" t="s">
        <v>1327</v>
      </c>
      <c r="E15" s="30">
        <v>5001.7414399999998</v>
      </c>
    </row>
    <row r="16" spans="1:6" x14ac:dyDescent="0.1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15">
      <c r="B17" t="s">
        <v>1326</v>
      </c>
      <c r="C17" t="s">
        <v>1348</v>
      </c>
      <c r="E17" s="30">
        <v>4012.7660850000002</v>
      </c>
    </row>
    <row r="18" spans="2:5" x14ac:dyDescent="0.15">
      <c r="B18" t="s">
        <v>1332</v>
      </c>
      <c r="E18" s="30">
        <v>3542.0446270000002</v>
      </c>
    </row>
    <row r="19" spans="2:5" x14ac:dyDescent="0.15">
      <c r="B19" t="s">
        <v>1343</v>
      </c>
      <c r="E19" s="30">
        <v>2643.6989920000001</v>
      </c>
    </row>
    <row r="20" spans="2:5" x14ac:dyDescent="0.15">
      <c r="B20" s="5" t="s">
        <v>1350</v>
      </c>
      <c r="E20" s="30">
        <v>1296.421245</v>
      </c>
    </row>
    <row r="21" spans="2:5" x14ac:dyDescent="0.15">
      <c r="B21" t="s">
        <v>1331</v>
      </c>
      <c r="E21" s="30">
        <v>1057</v>
      </c>
    </row>
    <row r="22" spans="2:5" x14ac:dyDescent="0.15">
      <c r="B22" t="s">
        <v>1342</v>
      </c>
      <c r="C22" t="s">
        <v>1349</v>
      </c>
      <c r="E22" s="30">
        <v>981.87468000000001</v>
      </c>
    </row>
    <row r="23" spans="2:5" x14ac:dyDescent="0.15">
      <c r="B23" t="s">
        <v>1328</v>
      </c>
      <c r="E23" s="30">
        <v>507.774765</v>
      </c>
    </row>
    <row r="24" spans="2:5" x14ac:dyDescent="0.15">
      <c r="B24" t="s">
        <v>1351</v>
      </c>
    </row>
    <row r="25" spans="2:5" x14ac:dyDescent="0.1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baseColWidth="10" defaultColWidth="8.83203125" defaultRowHeight="13" x14ac:dyDescent="0.15"/>
  <cols>
    <col min="1" max="1" width="5" bestFit="1" customWidth="1"/>
    <col min="2" max="2" width="15.5" customWidth="1"/>
    <col min="3" max="3" width="10.5" customWidth="1"/>
    <col min="4" max="4" width="12.5" bestFit="1" customWidth="1"/>
    <col min="5" max="5" width="10.5" bestFit="1" customWidth="1"/>
    <col min="6" max="6" width="9.5" bestFit="1" customWidth="1"/>
    <col min="10" max="10" width="10.5" customWidth="1"/>
  </cols>
  <sheetData>
    <row r="1" spans="1:15" x14ac:dyDescent="0.15">
      <c r="A1" s="5" t="s">
        <v>286</v>
      </c>
    </row>
    <row r="2" spans="1:15" x14ac:dyDescent="0.1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1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15">
      <c r="B4" t="s">
        <v>1205</v>
      </c>
      <c r="C4" t="s">
        <v>32</v>
      </c>
      <c r="D4" s="6">
        <v>74000</v>
      </c>
      <c r="E4" s="13">
        <v>43468</v>
      </c>
    </row>
    <row r="5" spans="1:15" x14ac:dyDescent="0.15">
      <c r="B5" t="s">
        <v>1207</v>
      </c>
      <c r="C5" t="s">
        <v>24</v>
      </c>
      <c r="D5" s="6">
        <v>68000</v>
      </c>
      <c r="E5" s="13">
        <v>39838</v>
      </c>
    </row>
    <row r="6" spans="1:15" x14ac:dyDescent="0.1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1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15">
      <c r="B8" t="s">
        <v>1204</v>
      </c>
      <c r="C8" t="s">
        <v>18</v>
      </c>
      <c r="D8" s="6">
        <v>63000</v>
      </c>
      <c r="E8" s="13">
        <v>43641</v>
      </c>
    </row>
    <row r="9" spans="1:15" x14ac:dyDescent="0.15">
      <c r="B9" t="s">
        <v>1260</v>
      </c>
      <c r="C9" t="s">
        <v>255</v>
      </c>
      <c r="D9" s="6">
        <v>63000</v>
      </c>
      <c r="E9" s="8">
        <v>2018</v>
      </c>
    </row>
    <row r="10" spans="1:15" x14ac:dyDescent="0.1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1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1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1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1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1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1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1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15">
      <c r="B18" t="s">
        <v>1191</v>
      </c>
      <c r="C18" t="s">
        <v>1192</v>
      </c>
      <c r="D18" s="31">
        <v>32000</v>
      </c>
      <c r="E18">
        <v>2016</v>
      </c>
    </row>
    <row r="19" spans="1:15" x14ac:dyDescent="0.1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1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1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1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1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1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1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1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1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1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1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1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15">
      <c r="B31" t="s">
        <v>355</v>
      </c>
      <c r="C31" t="s">
        <v>44</v>
      </c>
      <c r="D31" s="31">
        <v>11700</v>
      </c>
      <c r="E31">
        <v>2021</v>
      </c>
    </row>
    <row r="32" spans="1:15" x14ac:dyDescent="0.15">
      <c r="B32" t="s">
        <v>87</v>
      </c>
      <c r="C32" t="s">
        <v>23</v>
      </c>
      <c r="D32" s="31">
        <v>11600</v>
      </c>
      <c r="E32">
        <v>2022</v>
      </c>
    </row>
    <row r="33" spans="1:7" x14ac:dyDescent="0.1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1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15">
      <c r="B35" t="s">
        <v>1217</v>
      </c>
      <c r="C35" t="s">
        <v>45</v>
      </c>
      <c r="D35" s="31">
        <v>11000</v>
      </c>
      <c r="E35">
        <v>2011</v>
      </c>
    </row>
    <row r="36" spans="1:7" x14ac:dyDescent="0.1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15">
      <c r="B37" t="s">
        <v>1214</v>
      </c>
      <c r="C37" t="s">
        <v>30</v>
      </c>
      <c r="D37" s="31">
        <v>9700</v>
      </c>
      <c r="E37">
        <v>2019</v>
      </c>
    </row>
    <row r="38" spans="1:7" x14ac:dyDescent="0.15">
      <c r="B38" t="s">
        <v>1244</v>
      </c>
      <c r="C38" t="s">
        <v>1205</v>
      </c>
      <c r="D38" s="31">
        <v>9000</v>
      </c>
      <c r="E38">
        <v>2018</v>
      </c>
    </row>
    <row r="39" spans="1:7" x14ac:dyDescent="0.15">
      <c r="B39" t="s">
        <v>1215</v>
      </c>
      <c r="C39" t="s">
        <v>30</v>
      </c>
      <c r="D39" s="31">
        <v>8700</v>
      </c>
      <c r="E39">
        <v>2018</v>
      </c>
    </row>
    <row r="40" spans="1:7" x14ac:dyDescent="0.1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1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15">
      <c r="B42" t="s">
        <v>1213</v>
      </c>
      <c r="C42" t="s">
        <v>28</v>
      </c>
      <c r="D42" s="31">
        <v>8400</v>
      </c>
      <c r="E42">
        <v>2014</v>
      </c>
    </row>
    <row r="43" spans="1:7" x14ac:dyDescent="0.1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1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15">
      <c r="B45" t="s">
        <v>1243</v>
      </c>
      <c r="C45" t="s">
        <v>93</v>
      </c>
      <c r="D45" s="31">
        <v>7200</v>
      </c>
      <c r="E45">
        <v>2021</v>
      </c>
    </row>
    <row r="46" spans="1:7" x14ac:dyDescent="0.15">
      <c r="B46" t="s">
        <v>1234</v>
      </c>
      <c r="C46" t="s">
        <v>96</v>
      </c>
      <c r="D46" s="31">
        <v>6800</v>
      </c>
      <c r="E46">
        <v>2011</v>
      </c>
    </row>
    <row r="47" spans="1:7" x14ac:dyDescent="0.1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1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1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1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1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15">
      <c r="B52" t="s">
        <v>346</v>
      </c>
      <c r="C52" t="s">
        <v>14</v>
      </c>
      <c r="D52" s="31">
        <v>4900</v>
      </c>
      <c r="E52">
        <v>1999</v>
      </c>
    </row>
    <row r="53" spans="1:7" x14ac:dyDescent="0.1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1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15">
      <c r="B55" t="s">
        <v>752</v>
      </c>
      <c r="C55" t="s">
        <v>45</v>
      </c>
      <c r="D55" s="31">
        <v>4300</v>
      </c>
      <c r="E55">
        <v>2024</v>
      </c>
    </row>
    <row r="56" spans="1:7" x14ac:dyDescent="0.1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1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1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1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15">
      <c r="B60" t="s">
        <v>1229</v>
      </c>
      <c r="C60" t="s">
        <v>45</v>
      </c>
      <c r="D60" s="31">
        <v>2500</v>
      </c>
      <c r="E60">
        <v>2006</v>
      </c>
    </row>
    <row r="61" spans="1:7" x14ac:dyDescent="0.1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15">
      <c r="B62" t="s">
        <v>1221</v>
      </c>
      <c r="C62" t="s">
        <v>14</v>
      </c>
      <c r="D62" s="31">
        <v>2400</v>
      </c>
      <c r="E62">
        <v>2003</v>
      </c>
    </row>
    <row r="63" spans="1:7" x14ac:dyDescent="0.15">
      <c r="B63" t="s">
        <v>1254</v>
      </c>
      <c r="C63" t="s">
        <v>1255</v>
      </c>
      <c r="D63" s="31">
        <v>2300</v>
      </c>
      <c r="E63">
        <v>2006</v>
      </c>
    </row>
    <row r="64" spans="1:7" x14ac:dyDescent="0.1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15">
      <c r="B65" t="s">
        <v>1256</v>
      </c>
      <c r="C65" t="s">
        <v>1255</v>
      </c>
      <c r="D65" s="31">
        <v>2100</v>
      </c>
      <c r="E65">
        <v>2006</v>
      </c>
    </row>
    <row r="66" spans="1:10" x14ac:dyDescent="0.1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1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1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1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1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1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15">
      <c r="B72" t="s">
        <v>434</v>
      </c>
      <c r="C72" t="s">
        <v>18</v>
      </c>
    </row>
    <row r="73" spans="1:10" x14ac:dyDescent="0.15">
      <c r="B73" t="s">
        <v>1000</v>
      </c>
      <c r="C73" t="s">
        <v>255</v>
      </c>
      <c r="E73">
        <v>2021</v>
      </c>
    </row>
    <row r="74" spans="1:10" x14ac:dyDescent="0.15">
      <c r="B74" t="s">
        <v>1001</v>
      </c>
      <c r="C74" t="s">
        <v>255</v>
      </c>
      <c r="E74">
        <v>2020</v>
      </c>
    </row>
    <row r="75" spans="1:10" x14ac:dyDescent="0.15">
      <c r="B75" t="s">
        <v>1002</v>
      </c>
      <c r="C75" t="s">
        <v>255</v>
      </c>
      <c r="E75">
        <v>2019</v>
      </c>
    </row>
    <row r="76" spans="1:10" x14ac:dyDescent="0.1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([155]Main!$J$5-[155]Main!$J$6)/HKD</f>
        <v>991.71512820512828</v>
      </c>
      <c r="G76" s="6">
        <f>+E76-F76</f>
        <v>23523.572694544873</v>
      </c>
      <c r="H76" s="3" t="s">
        <v>301</v>
      </c>
      <c r="I76" s="6">
        <f>+[155]Main!$J$3</f>
        <v>4263.5283170000002</v>
      </c>
      <c r="J76" s="9">
        <v>45086</v>
      </c>
    </row>
    <row r="77" spans="1:10" x14ac:dyDescent="0.15">
      <c r="A77" s="1"/>
      <c r="B77" s="1" t="s">
        <v>141</v>
      </c>
      <c r="C77" s="1" t="s">
        <v>142</v>
      </c>
      <c r="D77" s="7">
        <v>12.2</v>
      </c>
    </row>
    <row r="78" spans="1:10" x14ac:dyDescent="0.1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15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15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1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15">
      <c r="A82" s="1"/>
      <c r="B82" t="s">
        <v>826</v>
      </c>
      <c r="C82" t="s">
        <v>827</v>
      </c>
    </row>
    <row r="83" spans="1:5" x14ac:dyDescent="0.15">
      <c r="A83" s="1"/>
      <c r="B83" t="s">
        <v>724</v>
      </c>
      <c r="C83" t="s">
        <v>725</v>
      </c>
    </row>
    <row r="84" spans="1:5" x14ac:dyDescent="0.15">
      <c r="B84" t="s">
        <v>1144</v>
      </c>
      <c r="C84" t="s">
        <v>67</v>
      </c>
    </row>
    <row r="85" spans="1:5" x14ac:dyDescent="0.15">
      <c r="B85" t="s">
        <v>1149</v>
      </c>
    </row>
    <row r="86" spans="1:5" x14ac:dyDescent="0.15">
      <c r="B86" t="s">
        <v>1152</v>
      </c>
      <c r="C86" t="s">
        <v>39</v>
      </c>
    </row>
    <row r="87" spans="1:5" x14ac:dyDescent="0.15">
      <c r="B87" t="s">
        <v>1153</v>
      </c>
      <c r="C87" t="s">
        <v>39</v>
      </c>
    </row>
    <row r="88" spans="1:5" x14ac:dyDescent="0.15">
      <c r="B88" t="s">
        <v>1154</v>
      </c>
      <c r="C88" t="s">
        <v>15</v>
      </c>
    </row>
    <row r="89" spans="1:5" x14ac:dyDescent="0.15">
      <c r="B89" t="s">
        <v>1167</v>
      </c>
      <c r="C89" t="s">
        <v>39</v>
      </c>
    </row>
    <row r="90" spans="1:5" x14ac:dyDescent="0.15">
      <c r="B90" t="s">
        <v>1263</v>
      </c>
      <c r="C90" t="s">
        <v>103</v>
      </c>
    </row>
    <row r="91" spans="1:5" x14ac:dyDescent="0.15">
      <c r="C91" t="s">
        <v>103</v>
      </c>
    </row>
    <row r="92" spans="1:5" x14ac:dyDescent="0.15">
      <c r="B92" t="s">
        <v>1266</v>
      </c>
      <c r="C92" t="s">
        <v>1267</v>
      </c>
      <c r="E92">
        <v>1970</v>
      </c>
    </row>
    <row r="93" spans="1:5" x14ac:dyDescent="0.15">
      <c r="B93" t="s">
        <v>1268</v>
      </c>
    </row>
    <row r="94" spans="1:5" x14ac:dyDescent="0.15">
      <c r="B94" t="s">
        <v>1269</v>
      </c>
    </row>
    <row r="95" spans="1:5" x14ac:dyDescent="0.15">
      <c r="B95" t="s">
        <v>1270</v>
      </c>
    </row>
    <row r="96" spans="1:5" x14ac:dyDescent="0.15">
      <c r="B96" t="s">
        <v>1271</v>
      </c>
    </row>
    <row r="97" spans="2:5" x14ac:dyDescent="0.15">
      <c r="B97" t="s">
        <v>1274</v>
      </c>
      <c r="C97" t="s">
        <v>263</v>
      </c>
    </row>
    <row r="98" spans="2:5" x14ac:dyDescent="0.15">
      <c r="B98" t="s">
        <v>1277</v>
      </c>
      <c r="C98" t="s">
        <v>29</v>
      </c>
    </row>
    <row r="99" spans="2:5" x14ac:dyDescent="0.15">
      <c r="B99" t="s">
        <v>1278</v>
      </c>
      <c r="C99" t="s">
        <v>1279</v>
      </c>
    </row>
    <row r="100" spans="2:5" x14ac:dyDescent="0.15">
      <c r="B100" t="s">
        <v>1298</v>
      </c>
      <c r="C100" t="s">
        <v>271</v>
      </c>
    </row>
    <row r="101" spans="2:5" x14ac:dyDescent="0.15">
      <c r="B101" t="s">
        <v>1359</v>
      </c>
      <c r="C101" t="s">
        <v>1205</v>
      </c>
      <c r="D101">
        <v>2900</v>
      </c>
    </row>
    <row r="102" spans="2:5" x14ac:dyDescent="0.15">
      <c r="B102" t="s">
        <v>747</v>
      </c>
      <c r="C102" t="s">
        <v>272</v>
      </c>
      <c r="D102">
        <v>2500</v>
      </c>
    </row>
    <row r="103" spans="2:5" x14ac:dyDescent="0.15">
      <c r="B103" t="s">
        <v>1358</v>
      </c>
      <c r="C103" t="s">
        <v>32</v>
      </c>
    </row>
    <row r="104" spans="2:5" x14ac:dyDescent="0.15">
      <c r="B104" t="s">
        <v>1367</v>
      </c>
      <c r="C104" t="s">
        <v>34</v>
      </c>
    </row>
    <row r="105" spans="2:5" x14ac:dyDescent="0.15">
      <c r="B105" t="s">
        <v>1368</v>
      </c>
      <c r="C105" t="s">
        <v>34</v>
      </c>
      <c r="D105">
        <v>993</v>
      </c>
      <c r="E105">
        <v>2021</v>
      </c>
    </row>
    <row r="106" spans="2:5" x14ac:dyDescent="0.15">
      <c r="B106" t="s">
        <v>1369</v>
      </c>
      <c r="C106" t="s">
        <v>34</v>
      </c>
    </row>
    <row r="107" spans="2:5" x14ac:dyDescent="0.15">
      <c r="B107" t="s">
        <v>1370</v>
      </c>
      <c r="C107" t="s">
        <v>34</v>
      </c>
      <c r="D107">
        <v>1600</v>
      </c>
      <c r="E107">
        <v>2021</v>
      </c>
    </row>
    <row r="108" spans="2:5" x14ac:dyDescent="0.15">
      <c r="B108" t="s">
        <v>1412</v>
      </c>
      <c r="C108" t="s">
        <v>1411</v>
      </c>
      <c r="D108">
        <v>7000</v>
      </c>
      <c r="E108">
        <v>2001</v>
      </c>
    </row>
    <row r="109" spans="2:5" x14ac:dyDescent="0.15">
      <c r="B109" t="s">
        <v>1440</v>
      </c>
      <c r="C109" t="s">
        <v>1441</v>
      </c>
    </row>
    <row r="110" spans="2:5" x14ac:dyDescent="0.15">
      <c r="B110" t="s">
        <v>1442</v>
      </c>
      <c r="C110" t="s">
        <v>14</v>
      </c>
    </row>
    <row r="111" spans="2:5" x14ac:dyDescent="0.15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baseColWidth="10" defaultColWidth="8.83203125" defaultRowHeight="13" x14ac:dyDescent="0.15"/>
  <cols>
    <col min="1" max="1" width="5" bestFit="1" customWidth="1"/>
  </cols>
  <sheetData>
    <row r="1" spans="1:2" x14ac:dyDescent="0.15">
      <c r="A1" s="5" t="s">
        <v>286</v>
      </c>
    </row>
    <row r="2" spans="1:2" x14ac:dyDescent="0.15">
      <c r="B2" t="s">
        <v>1263</v>
      </c>
    </row>
    <row r="3" spans="1:2" x14ac:dyDescent="0.15">
      <c r="B3" t="s">
        <v>994</v>
      </c>
    </row>
    <row r="4" spans="1:2" x14ac:dyDescent="0.1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2024-11-09T00:42:15Z</dcterms:modified>
</cp:coreProperties>
</file>